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depekonom\Отдел Поддержки предпринимательства\Муниципальная программа\Программа 2023-2027\Изменения в программу 2025\Март 2025\"/>
    </mc:Choice>
  </mc:AlternateContent>
  <bookViews>
    <workbookView xWindow="0" yWindow="60" windowWidth="15360" windowHeight="7296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5" i="1" l="1"/>
  <c r="AD24" i="1"/>
  <c r="AD23" i="1"/>
  <c r="Z26" i="1"/>
  <c r="U26" i="1"/>
  <c r="P26" i="1"/>
  <c r="U19" i="1" l="1"/>
  <c r="T19" i="1"/>
  <c r="P19" i="1"/>
  <c r="O19" i="1"/>
  <c r="AD39" i="1" l="1"/>
  <c r="AD36" i="1"/>
  <c r="AD40" i="1"/>
  <c r="E41" i="1" l="1"/>
  <c r="U40" i="1"/>
  <c r="T40" i="1" s="1"/>
  <c r="P40" i="1"/>
  <c r="O40" i="1" s="1"/>
  <c r="K40" i="1"/>
  <c r="J40" i="1" s="1"/>
  <c r="F40" i="1"/>
  <c r="AC40" i="1"/>
  <c r="AB40" i="1"/>
  <c r="AA40" i="1"/>
  <c r="Z40" i="1"/>
  <c r="Y40" i="1"/>
  <c r="X40" i="1"/>
  <c r="W40" i="1"/>
  <c r="V40" i="1"/>
  <c r="S40" i="1"/>
  <c r="R40" i="1"/>
  <c r="Q40" i="1"/>
  <c r="N40" i="1"/>
  <c r="M40" i="1"/>
  <c r="L40" i="1"/>
  <c r="G40" i="1"/>
  <c r="Z37" i="1" l="1"/>
  <c r="Y37" i="1"/>
  <c r="U37" i="1"/>
  <c r="T37" i="1"/>
  <c r="P37" i="1"/>
  <c r="O37" i="1"/>
  <c r="F37" i="1"/>
  <c r="E37" i="1"/>
  <c r="K37" i="1"/>
  <c r="J37" i="1"/>
  <c r="AD37" i="1" l="1"/>
  <c r="K19" i="1"/>
  <c r="F19" i="1" l="1"/>
  <c r="K26" i="1"/>
  <c r="E22" i="1"/>
  <c r="F26" i="1"/>
  <c r="G19" i="1"/>
  <c r="H19" i="1"/>
  <c r="I19" i="1"/>
  <c r="F32" i="1"/>
  <c r="G32" i="1"/>
  <c r="H32" i="1"/>
  <c r="I32" i="1"/>
  <c r="K32" i="1"/>
  <c r="L32" i="1"/>
  <c r="M32" i="1"/>
  <c r="N32" i="1"/>
  <c r="P32" i="1"/>
  <c r="Q32" i="1"/>
  <c r="R32" i="1"/>
  <c r="S32" i="1"/>
  <c r="U32" i="1"/>
  <c r="V32" i="1"/>
  <c r="V41" i="1" s="1"/>
  <c r="W32" i="1"/>
  <c r="W41" i="1" s="1"/>
  <c r="X32" i="1"/>
  <c r="Z32" i="1"/>
  <c r="AA32" i="1"/>
  <c r="AA41" i="1" s="1"/>
  <c r="AB32" i="1"/>
  <c r="AB41" i="1" s="1"/>
  <c r="AC32" i="1"/>
  <c r="L26" i="1"/>
  <c r="X26" i="1"/>
  <c r="AC26" i="1"/>
  <c r="L19" i="1"/>
  <c r="N19" i="1"/>
  <c r="Q19" i="1"/>
  <c r="Q41" i="1" s="1"/>
  <c r="R19" i="1"/>
  <c r="S19" i="1"/>
  <c r="X19" i="1"/>
  <c r="Z19" i="1"/>
  <c r="AC19" i="1"/>
  <c r="E29" i="1"/>
  <c r="AD28" i="1"/>
  <c r="M41" i="1"/>
  <c r="H26" i="1"/>
  <c r="H41" i="1" s="1"/>
  <c r="G26" i="1"/>
  <c r="G37" i="1"/>
  <c r="AD21" i="1"/>
  <c r="AC37" i="1"/>
  <c r="X37" i="1"/>
  <c r="S37" i="1"/>
  <c r="N37" i="1"/>
  <c r="I37" i="1"/>
  <c r="H37" i="1"/>
  <c r="S26" i="1"/>
  <c r="N26" i="1"/>
  <c r="I26" i="1"/>
  <c r="Z41" i="1" l="1"/>
  <c r="U41" i="1"/>
  <c r="Y26" i="1"/>
  <c r="J19" i="1"/>
  <c r="T32" i="1"/>
  <c r="T26" i="1"/>
  <c r="J32" i="1"/>
  <c r="Y32" i="1"/>
  <c r="J26" i="1"/>
  <c r="L41" i="1"/>
  <c r="O32" i="1"/>
  <c r="G41" i="1"/>
  <c r="E32" i="1"/>
  <c r="Y19" i="1"/>
  <c r="K41" i="1"/>
  <c r="AD29" i="1"/>
  <c r="AD22" i="1"/>
  <c r="F41" i="1"/>
  <c r="E26" i="1"/>
  <c r="E19" i="1"/>
  <c r="Y41" i="1" l="1"/>
  <c r="T41" i="1"/>
  <c r="AD32" i="1"/>
  <c r="J41" i="1"/>
  <c r="AD19" i="1"/>
  <c r="AD18" i="1" l="1"/>
  <c r="P41" i="1"/>
  <c r="O26" i="1"/>
  <c r="O41" i="1" s="1"/>
  <c r="AD26" i="1"/>
  <c r="AD41" i="1" s="1"/>
  <c r="I40" i="1"/>
  <c r="H40" i="1"/>
  <c r="E40" i="1"/>
</calcChain>
</file>

<file path=xl/sharedStrings.xml><?xml version="1.0" encoding="utf-8"?>
<sst xmlns="http://schemas.openxmlformats.org/spreadsheetml/2006/main" count="110" uniqueCount="67">
  <si>
    <t>№ п/п</t>
  </si>
  <si>
    <t>Наименование целей, задач и мероприятий муниципальной программы</t>
  </si>
  <si>
    <t>Финансовое обеспечение реализации муниципальной программы, тыс.руб.</t>
  </si>
  <si>
    <t>ИТОГО:</t>
  </si>
  <si>
    <t>Всего</t>
  </si>
  <si>
    <t>Местный бюджет</t>
  </si>
  <si>
    <t>Областной бюджет</t>
  </si>
  <si>
    <t>Федеральный бюджет</t>
  </si>
  <si>
    <t>Цель: Создание благоприятных условий для развития малого и среднего предпринимательства на территории городского округа Тольятти.</t>
  </si>
  <si>
    <t>1.1.</t>
  </si>
  <si>
    <t>Итого по Задаче 1:</t>
  </si>
  <si>
    <t>2.1.</t>
  </si>
  <si>
    <t>Итого по Задаче 2:</t>
  </si>
  <si>
    <t>3.1.</t>
  </si>
  <si>
    <t>Итого по Задаче 3:</t>
  </si>
  <si>
    <t>4.1.</t>
  </si>
  <si>
    <t>Итого по Задаче 4:</t>
  </si>
  <si>
    <t>ИТОГО по муниципальной программе:</t>
  </si>
  <si>
    <t>Ответственный исполнитель</t>
  </si>
  <si>
    <t>Сроки реализации</t>
  </si>
  <si>
    <t>Департамент экономического развития администрации</t>
  </si>
  <si>
    <t>Внебюджетные средства</t>
  </si>
  <si>
    <t>Перечень</t>
  </si>
  <si>
    <t>Приложение № 1</t>
  </si>
  <si>
    <t>МАУ городского округа Тольятти "Агентство экономического развития" (департамент экономического развития администрации)</t>
  </si>
  <si>
    <t>мероприятий муниципальной программы городского округа Тольятти "Развитие малого и среднего предпринимательства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</si>
  <si>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</si>
  <si>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</si>
  <si>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</si>
  <si>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</si>
  <si>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</si>
  <si>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2023-2027гг.</t>
  </si>
  <si>
    <t>4.2.</t>
  </si>
  <si>
    <t>3.2.</t>
  </si>
  <si>
    <t xml:space="preserve">Проведение оценки регулирующего воздействия проектов муниципальных нормативных правовых актов городского округа Тольятти, затрагивающих вопросы осуществления предпринимательской и иной экономической деятельности, и экспертизы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 </t>
  </si>
  <si>
    <t>Задача 1. Развитие инфраструктуры поддержки субъектов МСП  и физических лиц, применяющих специальный налоговый режим "Налог на профессиональный доход".</t>
  </si>
  <si>
    <t>Обеспечение функционирования бизнес-инкубатора</t>
  </si>
  <si>
    <t>Предоставление в аренду, безвозмездное пользование объектов муниципального имущества, включенных в Перечень муниципального имущества городского округа Тольятти,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</t>
  </si>
  <si>
    <t>2.2.</t>
  </si>
  <si>
    <t>Оказание субъектам малого и среднего предпринимательства и физическим лицам, в том числе применяющим специальный налоговый режим "Налог на профессиональный доход", образовательных услуг (в том числе семинаров, тренингов, курсов подготовки, переподготовки, повышения квалификации)</t>
  </si>
  <si>
    <t>Организация мероприятия в сфере молодежной политики, направленного на популяризацию предпринимательской деятельности среди молодежи</t>
  </si>
  <si>
    <t>Задача 2. Оказание поддержки в  сфере образования для субъектов МСП и физических лиц - потенциальных предпринимателей, в том числе физических лиц, применяющих специальный налоговый режим "Налог на профессиональный доход".</t>
  </si>
  <si>
    <t>Задача 3. Оказание информационной и консультационной поддержки субъектам МСП и физическим лицам - потенциальным предпринимателям, в том числе физическим лицам, применяющим специальный налоговый режим "Налог на профессиональный доход".</t>
  </si>
  <si>
    <t>Задача 4. Содействие развитию субъектов МСП и выявление административных ограничений, возникающих в деятельности субъектов МСП и физических лиц, применяющих специальный налоговый режим "Налог на профессиональный доход".</t>
  </si>
  <si>
    <t>Департамент по управлению муниципальным имуществом администрации</t>
  </si>
  <si>
    <t>Информирование субъектов малого и среднего предпринимательства через публикации на портале администрации городского округа Тольятти (tgl.ru) на актуальные для бизнеса темы.</t>
  </si>
  <si>
    <t>3.3.</t>
  </si>
  <si>
    <t>Проведение Форума «Тольятти – город будущего»</t>
  </si>
  <si>
    <t>3.4.</t>
  </si>
  <si>
    <t>к постановлению администрации городского округа Тольятти от _____________№_____________</t>
  </si>
  <si>
    <t>к муниципальной программе городского округа Тольятти "Развитие малого и среднего предпринимательства городского округа Тольятти на 2023-2027 годы", утвержденной постановлением администрации городского округа Тольятти от 05.08.2022 №1684-п/1</t>
  </si>
  <si>
    <t>4.3.</t>
  </si>
  <si>
    <t>Организация выставочных мероприятий для индивидуальных предпринимателей и физических лиц, применяющих специальный налоговый режим «Налог на профессиональный доход»</t>
  </si>
  <si>
    <t xml:space="preserve">Оказание поддержки резидентам Территории опережающего развития "Тольятти" </t>
  </si>
  <si>
    <t>Оказание консультационной поддержки субъектам малого и среднего предпринимательства, в том числе социальным предприятиям и физическим лицам, в том числе применяющим специальный налоговый режим "Налог на профессиональный доход", по вопросам ведения предпринимательской деятельности. Обеспечение работы портала для малого и среднего предпринимательства городского округа Тольятти (biznes-63.ru) и инвестиционного портала городского округа Тольятти (invest.tgl.ru)</t>
  </si>
  <si>
    <t xml:space="preserve">Приложение </t>
  </si>
  <si>
    <t>5.1.</t>
  </si>
  <si>
    <t>Итого по Задаче 5:</t>
  </si>
  <si>
    <t>Предоставление субсидии Муниципальному фонду поддержки и развития субъектов малого и среднего предпринимательства микрокредитная компания городского округа Тольятти для выдачи займов субъектам малого и среднего предпринимательства и физическим лицам, применяющим специальный налоговый режим "Налог на профессиональный доход"</t>
  </si>
  <si>
    <t>2025-2027гг.</t>
  </si>
  <si>
    <t>Задача 5. Обеспечение доступа субъектов малого и среднего предпринимательства и физических лиц, применяющим специальный налоговый режим "Налог на профессиональный доход", к финансовым ресурсам</t>
  </si>
  <si>
    <t>2.3.</t>
  </si>
  <si>
    <t>2.4.</t>
  </si>
  <si>
    <t>Проведение семинаров и тренингов субъектам МСП – семейным предпринимателям по актуальным вопросам предпринимательской деятельности</t>
  </si>
  <si>
    <t>Проведение семинаров и тренингов для субъектов МСП, осуществляющих свою деятельность в сфере креативных индустрий, по вопросам предпринимательской деятельности</t>
  </si>
  <si>
    <t>2.5.</t>
  </si>
  <si>
    <t>Проведение семинаров и тренингов для субъектов МСП в сфере «Социального предпринимательства»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</si>
</sst>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8">
    <xf numFmtId="0" fontId="0" fillId="0" borderId="0" xfId="0"/>
    <xf numFmtId="165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center" wrapText="1"/>
    </xf>
    <xf numFmtId="0" fontId="8" fillId="0" borderId="0" xfId="0" applyFont="1"/>
    <xf numFmtId="166" fontId="5" fillId="0" borderId="3" xfId="1" applyNumberFormat="1" applyFont="1" applyFill="1" applyBorder="1" applyAlignment="1" applyProtection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right" wrapText="1"/>
    </xf>
    <xf numFmtId="0" fontId="10" fillId="0" borderId="0" xfId="0" applyFont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3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 wrapText="1"/>
    </xf>
    <xf numFmtId="2" fontId="5" fillId="0" borderId="3" xfId="1" applyNumberFormat="1" applyFont="1" applyFill="1" applyBorder="1" applyAlignment="1" applyProtection="1">
      <alignment horizontal="center" vertical="center" wrapText="1"/>
    </xf>
    <xf numFmtId="166" fontId="7" fillId="0" borderId="3" xfId="1" applyNumberFormat="1" applyFont="1" applyFill="1" applyBorder="1" applyAlignment="1" applyProtection="1">
      <alignment horizontal="center" vertical="top" wrapText="1"/>
    </xf>
    <xf numFmtId="166" fontId="6" fillId="0" borderId="3" xfId="1" applyNumberFormat="1" applyFont="1" applyFill="1" applyBorder="1" applyAlignment="1" applyProtection="1">
      <alignment horizontal="center" vertical="center" wrapText="1"/>
    </xf>
    <xf numFmtId="166" fontId="7" fillId="0" borderId="3" xfId="1" applyNumberFormat="1" applyFont="1" applyFill="1" applyBorder="1" applyAlignment="1" applyProtection="1">
      <alignment horizontal="center" vertical="center" wrapText="1"/>
    </xf>
    <xf numFmtId="166" fontId="5" fillId="0" borderId="3" xfId="1" applyNumberFormat="1" applyFont="1" applyFill="1" applyBorder="1" applyAlignment="1" applyProtection="1">
      <alignment horizontal="right" vertical="center" wrapText="1"/>
    </xf>
    <xf numFmtId="0" fontId="12" fillId="0" borderId="3" xfId="0" applyFont="1" applyBorder="1" applyAlignment="1">
      <alignment horizontal="center" vertical="top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Font="1" applyBorder="1" applyAlignment="1"/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2"/>
  <sheetViews>
    <sheetView tabSelected="1" topLeftCell="A36" zoomScale="69" zoomScaleNormal="69" workbookViewId="0">
      <selection activeCell="Z23" sqref="Z23"/>
    </sheetView>
  </sheetViews>
  <sheetFormatPr defaultRowHeight="14.4" x14ac:dyDescent="0.3"/>
  <cols>
    <col min="1" max="1" width="5.44140625" customWidth="1"/>
    <col min="2" max="2" width="29.6640625" customWidth="1"/>
    <col min="3" max="3" width="17" customWidth="1"/>
    <col min="4" max="4" width="11" customWidth="1"/>
    <col min="5" max="5" width="9.88671875" style="45" customWidth="1"/>
    <col min="6" max="6" width="10.33203125" style="45" customWidth="1"/>
    <col min="7" max="7" width="10.88671875" style="45" customWidth="1"/>
    <col min="8" max="8" width="10.33203125" style="45" customWidth="1"/>
    <col min="9" max="9" width="9.88671875" style="45" customWidth="1"/>
    <col min="10" max="10" width="9.5546875" customWidth="1"/>
    <col min="11" max="11" width="9.6640625" customWidth="1"/>
    <col min="12" max="12" width="9.5546875" customWidth="1"/>
    <col min="13" max="13" width="8.6640625" customWidth="1"/>
    <col min="14" max="14" width="9.109375" customWidth="1"/>
    <col min="15" max="16" width="10" customWidth="1"/>
    <col min="17" max="17" width="9.33203125" customWidth="1"/>
    <col min="18" max="18" width="8.88671875" customWidth="1"/>
    <col min="19" max="19" width="8.5546875" customWidth="1"/>
    <col min="20" max="20" width="10.6640625" customWidth="1"/>
    <col min="21" max="21" width="10" customWidth="1"/>
    <col min="22" max="22" width="8.5546875" customWidth="1"/>
    <col min="23" max="23" width="9" customWidth="1"/>
    <col min="24" max="24" width="8.5546875" customWidth="1"/>
    <col min="25" max="26" width="9.6640625" customWidth="1"/>
    <col min="27" max="28" width="9.33203125" bestFit="1" customWidth="1"/>
    <col min="29" max="29" width="8.6640625" customWidth="1"/>
    <col min="30" max="30" width="10.6640625" customWidth="1"/>
  </cols>
  <sheetData>
    <row r="2" spans="1:56" ht="15.6" x14ac:dyDescent="0.3">
      <c r="V2" s="63" t="s">
        <v>55</v>
      </c>
      <c r="W2" s="64"/>
      <c r="X2" s="64"/>
      <c r="Y2" s="64"/>
      <c r="Z2" s="64"/>
      <c r="AA2" s="64"/>
      <c r="AB2" s="64"/>
      <c r="AC2" s="64"/>
      <c r="AD2" s="64"/>
    </row>
    <row r="3" spans="1:56" ht="36" customHeight="1" x14ac:dyDescent="0.3">
      <c r="V3" s="65" t="s">
        <v>49</v>
      </c>
      <c r="W3" s="65"/>
      <c r="X3" s="65"/>
      <c r="Y3" s="65"/>
      <c r="Z3" s="65"/>
      <c r="AA3" s="65"/>
      <c r="AB3" s="65"/>
      <c r="AC3" s="65"/>
      <c r="AD3" s="65"/>
    </row>
    <row r="4" spans="1:56" ht="6" customHeight="1" x14ac:dyDescent="0.3">
      <c r="V4" s="42"/>
      <c r="W4" s="42"/>
      <c r="X4" s="42"/>
      <c r="Y4" s="42"/>
      <c r="Z4" s="42"/>
      <c r="AA4" s="42"/>
      <c r="AB4" s="42"/>
      <c r="AC4" s="42"/>
      <c r="AD4" s="42"/>
    </row>
    <row r="5" spans="1:56" ht="15.6" x14ac:dyDescent="0.3">
      <c r="AC5" s="43" t="s">
        <v>23</v>
      </c>
      <c r="AD5" s="41"/>
    </row>
    <row r="6" spans="1:56" ht="56.25" customHeight="1" x14ac:dyDescent="0.3">
      <c r="U6" s="65" t="s">
        <v>50</v>
      </c>
      <c r="V6" s="65"/>
      <c r="W6" s="65"/>
      <c r="X6" s="65"/>
      <c r="Y6" s="65"/>
      <c r="Z6" s="65"/>
      <c r="AA6" s="65"/>
      <c r="AB6" s="65"/>
      <c r="AC6" s="65"/>
      <c r="AD6" s="65"/>
    </row>
    <row r="7" spans="1:56" ht="18" x14ac:dyDescent="0.35">
      <c r="M7" s="22"/>
      <c r="N7" s="22"/>
      <c r="O7" s="68" t="s">
        <v>22</v>
      </c>
      <c r="P7" s="69"/>
      <c r="Q7" s="22"/>
      <c r="R7" s="22"/>
    </row>
    <row r="8" spans="1:56" ht="45.75" customHeight="1" x14ac:dyDescent="0.3">
      <c r="I8" s="66" t="s">
        <v>25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10" spans="1:56" s="3" customFormat="1" ht="20.25" customHeight="1" x14ac:dyDescent="0.3">
      <c r="A10" s="105" t="s">
        <v>0</v>
      </c>
      <c r="B10" s="107" t="s">
        <v>1</v>
      </c>
      <c r="C10" s="84" t="s">
        <v>18</v>
      </c>
      <c r="D10" s="93" t="s">
        <v>19</v>
      </c>
      <c r="E10" s="73" t="s">
        <v>2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3" customFormat="1" ht="20.25" customHeight="1" x14ac:dyDescent="0.3">
      <c r="A11" s="105"/>
      <c r="B11" s="108"/>
      <c r="C11" s="85"/>
      <c r="D11" s="94"/>
      <c r="E11" s="97" t="s">
        <v>26</v>
      </c>
      <c r="F11" s="98"/>
      <c r="G11" s="98"/>
      <c r="H11" s="98"/>
      <c r="I11" s="99"/>
      <c r="J11" s="81" t="s">
        <v>27</v>
      </c>
      <c r="K11" s="82"/>
      <c r="L11" s="82"/>
      <c r="M11" s="82"/>
      <c r="N11" s="83"/>
      <c r="O11" s="70" t="s">
        <v>28</v>
      </c>
      <c r="P11" s="71"/>
      <c r="Q11" s="71"/>
      <c r="R11" s="71"/>
      <c r="S11" s="72"/>
      <c r="T11" s="70" t="s">
        <v>29</v>
      </c>
      <c r="U11" s="71"/>
      <c r="V11" s="71"/>
      <c r="W11" s="71"/>
      <c r="X11" s="72"/>
      <c r="Y11" s="70" t="s">
        <v>30</v>
      </c>
      <c r="Z11" s="71"/>
      <c r="AA11" s="71"/>
      <c r="AB11" s="71"/>
      <c r="AC11" s="72"/>
      <c r="AD11" s="76" t="s">
        <v>3</v>
      </c>
      <c r="AE11" s="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3" customFormat="1" ht="20.25" customHeight="1" x14ac:dyDescent="0.35">
      <c r="A12" s="105"/>
      <c r="B12" s="108"/>
      <c r="C12" s="85"/>
      <c r="D12" s="94"/>
      <c r="E12" s="78" t="s">
        <v>4</v>
      </c>
      <c r="F12" s="89" t="s">
        <v>5</v>
      </c>
      <c r="G12" s="104" t="s">
        <v>6</v>
      </c>
      <c r="H12" s="104" t="s">
        <v>7</v>
      </c>
      <c r="I12" s="95" t="s">
        <v>21</v>
      </c>
      <c r="J12" s="78" t="s">
        <v>4</v>
      </c>
      <c r="K12" s="89" t="s">
        <v>5</v>
      </c>
      <c r="L12" s="104" t="s">
        <v>6</v>
      </c>
      <c r="M12" s="104" t="s">
        <v>7</v>
      </c>
      <c r="N12" s="95" t="s">
        <v>21</v>
      </c>
      <c r="O12" s="78" t="s">
        <v>4</v>
      </c>
      <c r="P12" s="89" t="s">
        <v>5</v>
      </c>
      <c r="Q12" s="104" t="s">
        <v>6</v>
      </c>
      <c r="R12" s="116" t="s">
        <v>7</v>
      </c>
      <c r="S12" s="84" t="s">
        <v>21</v>
      </c>
      <c r="T12" s="84" t="s">
        <v>4</v>
      </c>
      <c r="U12" s="84" t="s">
        <v>5</v>
      </c>
      <c r="V12" s="84" t="s">
        <v>6</v>
      </c>
      <c r="W12" s="86" t="s">
        <v>7</v>
      </c>
      <c r="X12" s="86" t="s">
        <v>21</v>
      </c>
      <c r="Y12" s="84" t="s">
        <v>4</v>
      </c>
      <c r="Z12" s="84" t="s">
        <v>5</v>
      </c>
      <c r="AA12" s="102" t="s">
        <v>6</v>
      </c>
      <c r="AB12" s="102" t="s">
        <v>7</v>
      </c>
      <c r="AC12" s="84" t="s">
        <v>21</v>
      </c>
      <c r="AD12" s="76"/>
      <c r="AE12" s="4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112"/>
      <c r="AX12" s="112"/>
      <c r="AY12" s="2"/>
      <c r="AZ12" s="2"/>
      <c r="BA12" s="2"/>
      <c r="BB12" s="2"/>
      <c r="BC12" s="2"/>
      <c r="BD12" s="2"/>
    </row>
    <row r="13" spans="1:56" s="3" customFormat="1" ht="20.25" customHeight="1" x14ac:dyDescent="0.35">
      <c r="A13" s="105"/>
      <c r="B13" s="108"/>
      <c r="C13" s="85"/>
      <c r="D13" s="94"/>
      <c r="E13" s="79"/>
      <c r="F13" s="90"/>
      <c r="G13" s="105"/>
      <c r="H13" s="105"/>
      <c r="I13" s="96"/>
      <c r="J13" s="79"/>
      <c r="K13" s="90"/>
      <c r="L13" s="105"/>
      <c r="M13" s="105"/>
      <c r="N13" s="100"/>
      <c r="O13" s="79"/>
      <c r="P13" s="90"/>
      <c r="Q13" s="105"/>
      <c r="R13" s="117"/>
      <c r="S13" s="85"/>
      <c r="T13" s="101"/>
      <c r="U13" s="101"/>
      <c r="V13" s="101"/>
      <c r="W13" s="86"/>
      <c r="X13" s="87"/>
      <c r="Y13" s="101"/>
      <c r="Z13" s="101"/>
      <c r="AA13" s="103"/>
      <c r="AB13" s="103"/>
      <c r="AC13" s="85"/>
      <c r="AD13" s="76"/>
      <c r="AE13" s="4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112"/>
      <c r="AX13" s="112"/>
      <c r="AY13" s="2"/>
      <c r="AZ13" s="2"/>
      <c r="BA13" s="2"/>
      <c r="BB13" s="2"/>
      <c r="BC13" s="2"/>
      <c r="BD13" s="2"/>
    </row>
    <row r="14" spans="1:56" s="3" customFormat="1" ht="20.25" customHeight="1" x14ac:dyDescent="0.35">
      <c r="A14" s="106"/>
      <c r="B14" s="108"/>
      <c r="C14" s="85"/>
      <c r="D14" s="94"/>
      <c r="E14" s="80"/>
      <c r="F14" s="91"/>
      <c r="G14" s="106"/>
      <c r="H14" s="106"/>
      <c r="I14" s="96"/>
      <c r="J14" s="80"/>
      <c r="K14" s="91"/>
      <c r="L14" s="106"/>
      <c r="M14" s="106"/>
      <c r="N14" s="100"/>
      <c r="O14" s="80"/>
      <c r="P14" s="91"/>
      <c r="Q14" s="106"/>
      <c r="R14" s="107"/>
      <c r="S14" s="85"/>
      <c r="T14" s="101"/>
      <c r="U14" s="101"/>
      <c r="V14" s="101"/>
      <c r="W14" s="84"/>
      <c r="X14" s="88"/>
      <c r="Y14" s="101"/>
      <c r="Z14" s="101"/>
      <c r="AA14" s="103"/>
      <c r="AB14" s="103"/>
      <c r="AC14" s="85"/>
      <c r="AD14" s="77"/>
      <c r="AE14" s="4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112"/>
      <c r="AX14" s="112"/>
      <c r="AY14" s="2"/>
      <c r="AZ14" s="2"/>
      <c r="BA14" s="2"/>
      <c r="BB14" s="2"/>
      <c r="BC14" s="2"/>
      <c r="BD14" s="2"/>
    </row>
    <row r="15" spans="1:56" s="3" customFormat="1" ht="20.25" customHeight="1" x14ac:dyDescent="0.35">
      <c r="A15" s="24">
        <v>1</v>
      </c>
      <c r="B15" s="24">
        <v>2</v>
      </c>
      <c r="C15" s="26">
        <v>3</v>
      </c>
      <c r="D15" s="26">
        <v>4</v>
      </c>
      <c r="E15" s="14">
        <v>5</v>
      </c>
      <c r="F15" s="44">
        <v>6</v>
      </c>
      <c r="G15" s="44">
        <v>7</v>
      </c>
      <c r="H15" s="44">
        <v>8</v>
      </c>
      <c r="I15" s="46">
        <v>9</v>
      </c>
      <c r="J15" s="14">
        <v>10</v>
      </c>
      <c r="K15" s="24">
        <v>11</v>
      </c>
      <c r="L15" s="24">
        <v>12</v>
      </c>
      <c r="M15" s="24">
        <v>13</v>
      </c>
      <c r="N15" s="26">
        <v>14</v>
      </c>
      <c r="O15" s="14">
        <v>15</v>
      </c>
      <c r="P15" s="24">
        <v>16</v>
      </c>
      <c r="Q15" s="24">
        <v>17</v>
      </c>
      <c r="R15" s="24">
        <v>18</v>
      </c>
      <c r="S15" s="26">
        <v>19</v>
      </c>
      <c r="T15" s="24">
        <v>20</v>
      </c>
      <c r="U15" s="24">
        <v>21</v>
      </c>
      <c r="V15" s="24">
        <v>22</v>
      </c>
      <c r="W15" s="24">
        <v>23</v>
      </c>
      <c r="X15" s="26">
        <v>24</v>
      </c>
      <c r="Y15" s="24">
        <v>25</v>
      </c>
      <c r="Z15" s="24">
        <v>26</v>
      </c>
      <c r="AA15" s="24">
        <v>27</v>
      </c>
      <c r="AB15" s="24">
        <v>28</v>
      </c>
      <c r="AC15" s="26">
        <v>29</v>
      </c>
      <c r="AD15" s="27">
        <v>30</v>
      </c>
      <c r="AE15" s="4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25"/>
      <c r="AX15" s="25"/>
      <c r="AY15" s="2"/>
      <c r="AZ15" s="2"/>
      <c r="BA15" s="2"/>
      <c r="BB15" s="2"/>
      <c r="BC15" s="2"/>
      <c r="BD15" s="2"/>
    </row>
    <row r="16" spans="1:56" s="3" customFormat="1" ht="32.25" customHeight="1" x14ac:dyDescent="0.3">
      <c r="A16" s="113" t="s">
        <v>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5"/>
      <c r="AE16" s="6"/>
      <c r="AF16" s="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2" customFormat="1" ht="28.5" customHeight="1" x14ac:dyDescent="0.3">
      <c r="A17" s="74" t="s">
        <v>35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3" customFormat="1" ht="64.5" customHeight="1" x14ac:dyDescent="0.3">
      <c r="A18" s="7" t="s">
        <v>9</v>
      </c>
      <c r="B18" s="15" t="s">
        <v>36</v>
      </c>
      <c r="C18" s="15" t="s">
        <v>20</v>
      </c>
      <c r="D18" s="15" t="s">
        <v>31</v>
      </c>
      <c r="E18" s="57">
        <v>14297.37</v>
      </c>
      <c r="F18" s="33">
        <v>14297.37</v>
      </c>
      <c r="G18" s="8">
        <v>0</v>
      </c>
      <c r="H18" s="8">
        <v>0</v>
      </c>
      <c r="I18" s="8">
        <v>0</v>
      </c>
      <c r="J18" s="49">
        <v>17356.75</v>
      </c>
      <c r="K18" s="49">
        <v>17356.75</v>
      </c>
      <c r="L18" s="52">
        <v>0</v>
      </c>
      <c r="M18" s="8">
        <v>0</v>
      </c>
      <c r="N18" s="8">
        <v>0</v>
      </c>
      <c r="O18" s="33">
        <v>18533.64</v>
      </c>
      <c r="P18" s="33">
        <v>18533.64</v>
      </c>
      <c r="Q18" s="8">
        <v>0</v>
      </c>
      <c r="R18" s="8">
        <v>0</v>
      </c>
      <c r="S18" s="8">
        <v>0</v>
      </c>
      <c r="T18" s="33">
        <v>18533.64</v>
      </c>
      <c r="U18" s="33">
        <v>18533.64</v>
      </c>
      <c r="V18" s="8">
        <v>0</v>
      </c>
      <c r="W18" s="8">
        <v>0</v>
      </c>
      <c r="X18" s="8">
        <v>0</v>
      </c>
      <c r="Y18" s="49">
        <v>18533.64</v>
      </c>
      <c r="Z18" s="49">
        <v>18533.64</v>
      </c>
      <c r="AA18" s="8">
        <v>0</v>
      </c>
      <c r="AB18" s="8">
        <v>0</v>
      </c>
      <c r="AC18" s="8">
        <v>0</v>
      </c>
      <c r="AD18" s="60">
        <f>E18+J18+O18+T18+Y18</f>
        <v>87255.039999999994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3" customFormat="1" ht="16.5" customHeight="1" x14ac:dyDescent="0.3">
      <c r="A19" s="9"/>
      <c r="B19" s="17" t="s">
        <v>10</v>
      </c>
      <c r="C19" s="17"/>
      <c r="D19" s="17"/>
      <c r="E19" s="56">
        <f>F19+G19+H19+I19</f>
        <v>14297.37</v>
      </c>
      <c r="F19" s="35">
        <f>SUM(F18:F18)</f>
        <v>14297.37</v>
      </c>
      <c r="G19" s="51">
        <f>SUM(G18)</f>
        <v>0</v>
      </c>
      <c r="H19" s="51">
        <f>SUM(H18)</f>
        <v>0</v>
      </c>
      <c r="I19" s="51">
        <f>SUM(I18)</f>
        <v>0</v>
      </c>
      <c r="J19" s="50">
        <f>SUM(K19+L19+M19+N19)</f>
        <v>17356.75</v>
      </c>
      <c r="K19" s="50">
        <f>SUM(K18:K18)</f>
        <v>17356.75</v>
      </c>
      <c r="L19" s="20">
        <f>SUM(L18:L18)</f>
        <v>0</v>
      </c>
      <c r="M19" s="53">
        <v>0</v>
      </c>
      <c r="N19" s="53">
        <f>SUM(N18)</f>
        <v>0</v>
      </c>
      <c r="O19" s="35">
        <f>SUM(P18+Q18+R18+S18)</f>
        <v>18533.64</v>
      </c>
      <c r="P19" s="35">
        <f>SUM(P18:P18)</f>
        <v>18533.64</v>
      </c>
      <c r="Q19" s="20">
        <f>SUM(Q18:Q18)</f>
        <v>0</v>
      </c>
      <c r="R19" s="20">
        <f>SUM(R18:R18)</f>
        <v>0</v>
      </c>
      <c r="S19" s="20">
        <f>SUM(S18)</f>
        <v>0</v>
      </c>
      <c r="T19" s="35">
        <f>SUM(U18+V18+W18+X18)</f>
        <v>18533.64</v>
      </c>
      <c r="U19" s="35">
        <f>SUM(U18:U18)</f>
        <v>18533.64</v>
      </c>
      <c r="V19" s="20">
        <v>0</v>
      </c>
      <c r="W19" s="20">
        <v>0</v>
      </c>
      <c r="X19" s="20">
        <f>SUM(X18)</f>
        <v>0</v>
      </c>
      <c r="Y19" s="50">
        <f>Z19+AA19+AB19+AC19</f>
        <v>18533.64</v>
      </c>
      <c r="Z19" s="50">
        <f>SUM(Z18:Z18)</f>
        <v>18533.64</v>
      </c>
      <c r="AA19" s="20">
        <v>0</v>
      </c>
      <c r="AB19" s="20">
        <v>0</v>
      </c>
      <c r="AC19" s="20">
        <f>SUM(AC18)</f>
        <v>0</v>
      </c>
      <c r="AD19" s="59">
        <f>E19+J19+O19+T19+Y19</f>
        <v>87255.039999999994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12" customFormat="1" ht="27.75" customHeight="1" x14ac:dyDescent="0.3">
      <c r="A20" s="74" t="s">
        <v>41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2" customFormat="1" ht="220.5" customHeight="1" x14ac:dyDescent="0.3">
      <c r="A21" s="7" t="s">
        <v>11</v>
      </c>
      <c r="B21" s="29" t="s">
        <v>39</v>
      </c>
      <c r="C21" s="15" t="s">
        <v>24</v>
      </c>
      <c r="D21" s="15" t="s">
        <v>31</v>
      </c>
      <c r="E21" s="33">
        <v>5139.38</v>
      </c>
      <c r="F21" s="33">
        <v>5139.38</v>
      </c>
      <c r="G21" s="8">
        <v>0</v>
      </c>
      <c r="H21" s="8">
        <v>0</v>
      </c>
      <c r="I21" s="8">
        <v>0</v>
      </c>
      <c r="J21" s="33">
        <v>5071.8100000000004</v>
      </c>
      <c r="K21" s="33">
        <v>5071.8100000000004</v>
      </c>
      <c r="L21" s="8">
        <v>0</v>
      </c>
      <c r="M21" s="8">
        <v>0</v>
      </c>
      <c r="N21" s="8">
        <v>0</v>
      </c>
      <c r="O21" s="33">
        <v>5222.9799999999996</v>
      </c>
      <c r="P21" s="33">
        <v>5222.9799999999996</v>
      </c>
      <c r="Q21" s="8">
        <v>0</v>
      </c>
      <c r="R21" s="8">
        <v>0</v>
      </c>
      <c r="S21" s="8">
        <v>0</v>
      </c>
      <c r="T21" s="33">
        <v>5222.9799999999996</v>
      </c>
      <c r="U21" s="33">
        <v>5222.9799999999996</v>
      </c>
      <c r="V21" s="8">
        <v>0</v>
      </c>
      <c r="W21" s="8">
        <v>0</v>
      </c>
      <c r="X21" s="8">
        <v>0</v>
      </c>
      <c r="Y21" s="33">
        <v>5222.9799999999996</v>
      </c>
      <c r="Z21" s="33">
        <v>5222.9799999999996</v>
      </c>
      <c r="AA21" s="8">
        <v>0</v>
      </c>
      <c r="AB21" s="8">
        <v>0</v>
      </c>
      <c r="AC21" s="8">
        <v>0</v>
      </c>
      <c r="AD21" s="34">
        <f t="shared" ref="AD21:AD26" si="0">E21+J21+O21+T21+Y21</f>
        <v>25880.13</v>
      </c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2" customFormat="1" ht="160.5" customHeight="1" x14ac:dyDescent="0.3">
      <c r="A22" s="32" t="s">
        <v>38</v>
      </c>
      <c r="B22" s="15" t="s">
        <v>40</v>
      </c>
      <c r="C22" s="15" t="s">
        <v>24</v>
      </c>
      <c r="D22" s="15" t="s">
        <v>31</v>
      </c>
      <c r="E22" s="33">
        <f>F22+G22+H22+I22</f>
        <v>80.7</v>
      </c>
      <c r="F22" s="33">
        <v>80.7</v>
      </c>
      <c r="G22" s="8">
        <v>0</v>
      </c>
      <c r="H22" s="8">
        <v>0</v>
      </c>
      <c r="I22" s="8">
        <v>0</v>
      </c>
      <c r="J22" s="33">
        <v>162.01</v>
      </c>
      <c r="K22" s="33">
        <v>162.01</v>
      </c>
      <c r="L22" s="8">
        <v>0</v>
      </c>
      <c r="M22" s="8">
        <v>0</v>
      </c>
      <c r="N22" s="8">
        <v>0</v>
      </c>
      <c r="O22" s="33">
        <v>194.07</v>
      </c>
      <c r="P22" s="33">
        <v>194.07</v>
      </c>
      <c r="Q22" s="8">
        <v>0</v>
      </c>
      <c r="R22" s="8">
        <v>0</v>
      </c>
      <c r="S22" s="8">
        <v>0</v>
      </c>
      <c r="T22" s="33">
        <v>194.07</v>
      </c>
      <c r="U22" s="33">
        <v>194.07</v>
      </c>
      <c r="V22" s="8">
        <v>0</v>
      </c>
      <c r="W22" s="8">
        <v>0</v>
      </c>
      <c r="X22" s="8">
        <v>0</v>
      </c>
      <c r="Y22" s="33">
        <v>194.07</v>
      </c>
      <c r="Z22" s="33">
        <v>194.07</v>
      </c>
      <c r="AA22" s="8">
        <v>0</v>
      </c>
      <c r="AB22" s="8">
        <v>0</v>
      </c>
      <c r="AC22" s="8">
        <v>0</v>
      </c>
      <c r="AD22" s="34">
        <f t="shared" si="0"/>
        <v>824.91999999999985</v>
      </c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2" customFormat="1" ht="160.5" customHeight="1" x14ac:dyDescent="0.3">
      <c r="A23" s="61" t="s">
        <v>61</v>
      </c>
      <c r="B23" s="15" t="s">
        <v>64</v>
      </c>
      <c r="C23" s="15" t="s">
        <v>24</v>
      </c>
      <c r="D23" s="15" t="s">
        <v>59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33">
        <v>1755.91</v>
      </c>
      <c r="P23" s="33">
        <v>1755.91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34">
        <f t="shared" si="0"/>
        <v>1755.91</v>
      </c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2" customFormat="1" ht="160.5" customHeight="1" x14ac:dyDescent="0.3">
      <c r="A24" s="61" t="s">
        <v>62</v>
      </c>
      <c r="B24" s="15" t="s">
        <v>63</v>
      </c>
      <c r="C24" s="15" t="s">
        <v>24</v>
      </c>
      <c r="D24" s="15" t="s">
        <v>59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62">
        <v>557.42999999999995</v>
      </c>
      <c r="P24" s="62">
        <v>557.42999999999995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34">
        <f t="shared" si="0"/>
        <v>557.42999999999995</v>
      </c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2" customFormat="1" ht="160.5" customHeight="1" x14ac:dyDescent="0.3">
      <c r="A25" s="61" t="s">
        <v>65</v>
      </c>
      <c r="B25" s="15" t="s">
        <v>66</v>
      </c>
      <c r="C25" s="15" t="s">
        <v>24</v>
      </c>
      <c r="D25" s="15" t="s">
        <v>59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62">
        <v>278.72000000000003</v>
      </c>
      <c r="P25" s="62">
        <v>278.72000000000003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34">
        <f t="shared" si="0"/>
        <v>278.72000000000003</v>
      </c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0" customFormat="1" ht="20.25" customHeight="1" x14ac:dyDescent="0.3">
      <c r="A26" s="9"/>
      <c r="B26" s="18" t="s">
        <v>12</v>
      </c>
      <c r="C26" s="18"/>
      <c r="D26" s="18"/>
      <c r="E26" s="35">
        <f>F26+G26+H26+I26</f>
        <v>5220.08</v>
      </c>
      <c r="F26" s="35">
        <f>F21+F22</f>
        <v>5220.08</v>
      </c>
      <c r="G26" s="54">
        <f>SUM(G21)</f>
        <v>0</v>
      </c>
      <c r="H26" s="20">
        <f>SUM(H21)</f>
        <v>0</v>
      </c>
      <c r="I26" s="20">
        <f>SUM(I21)</f>
        <v>0</v>
      </c>
      <c r="J26" s="35">
        <f>K26+L26+M26</f>
        <v>5233.8200000000006</v>
      </c>
      <c r="K26" s="35">
        <f>K21+K22</f>
        <v>5233.8200000000006</v>
      </c>
      <c r="L26" s="20">
        <f>L21</f>
        <v>0</v>
      </c>
      <c r="M26" s="20">
        <v>0</v>
      </c>
      <c r="N26" s="20">
        <f>SUM(N21)</f>
        <v>0</v>
      </c>
      <c r="O26" s="35">
        <f>P26+Q26+R26</f>
        <v>8009.11</v>
      </c>
      <c r="P26" s="35">
        <f>P21+P22+P23+P24+P25</f>
        <v>8009.11</v>
      </c>
      <c r="Q26" s="20">
        <v>0</v>
      </c>
      <c r="R26" s="20">
        <v>0</v>
      </c>
      <c r="S26" s="20">
        <f>SUM(S21)</f>
        <v>0</v>
      </c>
      <c r="T26" s="35">
        <f>SUM(U26+V26+W26+X26)</f>
        <v>5417.0499999999993</v>
      </c>
      <c r="U26" s="35">
        <f>SUM(U21:U22:U23:U24:U25)</f>
        <v>5417.0499999999993</v>
      </c>
      <c r="V26" s="20">
        <v>0</v>
      </c>
      <c r="W26" s="20">
        <v>0</v>
      </c>
      <c r="X26" s="20">
        <f>SUM(X21)</f>
        <v>0</v>
      </c>
      <c r="Y26" s="35">
        <f>SUM(Z26+AA26+AB26+AC26)</f>
        <v>5417.0499999999993</v>
      </c>
      <c r="Z26" s="35">
        <f>SUM(Z21:Z22:Z23:Z24:Z25)</f>
        <v>5417.0499999999993</v>
      </c>
      <c r="AA26" s="20">
        <v>0</v>
      </c>
      <c r="AB26" s="20">
        <v>0</v>
      </c>
      <c r="AC26" s="20">
        <f>SUM(AC21)</f>
        <v>0</v>
      </c>
      <c r="AD26" s="36">
        <f t="shared" si="0"/>
        <v>29297.11</v>
      </c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3" customFormat="1" ht="33.75" customHeight="1" x14ac:dyDescent="0.3">
      <c r="A27" s="74" t="s">
        <v>42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3" customFormat="1" ht="188.25" customHeight="1" x14ac:dyDescent="0.3">
      <c r="A28" s="23" t="s">
        <v>13</v>
      </c>
      <c r="B28" s="15" t="s">
        <v>53</v>
      </c>
      <c r="C28" s="15" t="s">
        <v>24</v>
      </c>
      <c r="D28" s="15" t="s">
        <v>31</v>
      </c>
      <c r="E28" s="16">
        <v>1303</v>
      </c>
      <c r="F28" s="16">
        <v>1303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f>E28+J28+O28+T28+Y28</f>
        <v>1303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3" customFormat="1" ht="335.4" customHeight="1" x14ac:dyDescent="0.3">
      <c r="A29" s="28" t="s">
        <v>33</v>
      </c>
      <c r="B29" s="29" t="s">
        <v>54</v>
      </c>
      <c r="C29" s="15" t="s">
        <v>24</v>
      </c>
      <c r="D29" s="15" t="s">
        <v>31</v>
      </c>
      <c r="E29" s="33">
        <f>F29+G29+H29+I29</f>
        <v>5075.55</v>
      </c>
      <c r="F29" s="33">
        <v>5075.55</v>
      </c>
      <c r="G29" s="8">
        <v>0</v>
      </c>
      <c r="H29" s="8">
        <v>0</v>
      </c>
      <c r="I29" s="8">
        <v>0</v>
      </c>
      <c r="J29" s="33">
        <v>6172.95</v>
      </c>
      <c r="K29" s="33">
        <v>6172.95</v>
      </c>
      <c r="L29" s="8">
        <v>0</v>
      </c>
      <c r="M29" s="8">
        <v>0</v>
      </c>
      <c r="N29" s="8">
        <v>0</v>
      </c>
      <c r="O29" s="33">
        <v>6843.81</v>
      </c>
      <c r="P29" s="33">
        <v>6843.81</v>
      </c>
      <c r="Q29" s="8">
        <v>0</v>
      </c>
      <c r="R29" s="8">
        <v>0</v>
      </c>
      <c r="S29" s="8">
        <v>0</v>
      </c>
      <c r="T29" s="33">
        <v>6843.81</v>
      </c>
      <c r="U29" s="33">
        <v>6843.81</v>
      </c>
      <c r="V29" s="8">
        <v>0</v>
      </c>
      <c r="W29" s="8">
        <v>0</v>
      </c>
      <c r="X29" s="8">
        <v>0</v>
      </c>
      <c r="Y29" s="33">
        <v>6843.81</v>
      </c>
      <c r="Z29" s="33">
        <v>6843.81</v>
      </c>
      <c r="AA29" s="8">
        <v>0</v>
      </c>
      <c r="AB29" s="8">
        <v>0</v>
      </c>
      <c r="AC29" s="8">
        <v>0</v>
      </c>
      <c r="AD29" s="33">
        <f>E29+J29+O29+T29+Y29</f>
        <v>31779.930000000004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3" customFormat="1" ht="114.6" customHeight="1" x14ac:dyDescent="0.3">
      <c r="A30" s="37" t="s">
        <v>46</v>
      </c>
      <c r="B30" s="38" t="s">
        <v>45</v>
      </c>
      <c r="C30" s="15" t="s">
        <v>20</v>
      </c>
      <c r="D30" s="15" t="s">
        <v>31</v>
      </c>
      <c r="E30" s="8">
        <v>0</v>
      </c>
      <c r="F30" s="8">
        <v>0</v>
      </c>
      <c r="G30" s="16">
        <v>0</v>
      </c>
      <c r="H30" s="16">
        <v>0</v>
      </c>
      <c r="I30" s="16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3" customFormat="1" ht="165" customHeight="1" x14ac:dyDescent="0.3">
      <c r="A31" s="40" t="s">
        <v>48</v>
      </c>
      <c r="B31" s="39" t="s">
        <v>47</v>
      </c>
      <c r="C31" s="15" t="s">
        <v>24</v>
      </c>
      <c r="D31" s="15" t="s">
        <v>31</v>
      </c>
      <c r="E31" s="8">
        <v>0</v>
      </c>
      <c r="F31" s="8">
        <v>0</v>
      </c>
      <c r="G31" s="16">
        <v>0</v>
      </c>
      <c r="H31" s="16">
        <v>0</v>
      </c>
      <c r="I31" s="16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12" customFormat="1" ht="19.5" customHeight="1" x14ac:dyDescent="0.3">
      <c r="A32" s="14"/>
      <c r="B32" s="17" t="s">
        <v>14</v>
      </c>
      <c r="C32" s="17"/>
      <c r="D32" s="17"/>
      <c r="E32" s="35">
        <f>F32+G32+H32+I32</f>
        <v>6378.55</v>
      </c>
      <c r="F32" s="35">
        <f>F28+F29</f>
        <v>6378.55</v>
      </c>
      <c r="G32" s="20">
        <f>SUM(G28:G28)</f>
        <v>0</v>
      </c>
      <c r="H32" s="20">
        <f>SUM(H28:H28)</f>
        <v>0</v>
      </c>
      <c r="I32" s="20">
        <f>SUM(I28:I28)</f>
        <v>0</v>
      </c>
      <c r="J32" s="50">
        <f>K32+L32+M32+N32</f>
        <v>6172.95</v>
      </c>
      <c r="K32" s="50">
        <f>K28+K29</f>
        <v>6172.95</v>
      </c>
      <c r="L32" s="21">
        <f>L28</f>
        <v>0</v>
      </c>
      <c r="M32" s="21">
        <f>SUM(M28:M28)</f>
        <v>0</v>
      </c>
      <c r="N32" s="21">
        <f>SUM(N28:N28)</f>
        <v>0</v>
      </c>
      <c r="O32" s="50">
        <f>P32+Q32+R32+S32</f>
        <v>6843.81</v>
      </c>
      <c r="P32" s="50">
        <f>P28+P29</f>
        <v>6843.81</v>
      </c>
      <c r="Q32" s="21">
        <f>SUM(Q28:Q28)</f>
        <v>0</v>
      </c>
      <c r="R32" s="21">
        <f>SUM(R28:R28)</f>
        <v>0</v>
      </c>
      <c r="S32" s="21">
        <f>SUM(S28:S28)</f>
        <v>0</v>
      </c>
      <c r="T32" s="50">
        <f>U32+V32+W32+X32</f>
        <v>6843.81</v>
      </c>
      <c r="U32" s="50">
        <f>U28+U29</f>
        <v>6843.81</v>
      </c>
      <c r="V32" s="21">
        <f>SUM(V28:V28)</f>
        <v>0</v>
      </c>
      <c r="W32" s="21">
        <f>SUM(W28:W28)</f>
        <v>0</v>
      </c>
      <c r="X32" s="21">
        <f>SUM(X28:X28)</f>
        <v>0</v>
      </c>
      <c r="Y32" s="35">
        <f>Z32+AA32+AB32+AC32</f>
        <v>6843.81</v>
      </c>
      <c r="Z32" s="35">
        <f>Z28+Z29</f>
        <v>6843.81</v>
      </c>
      <c r="AA32" s="35">
        <f>SUM(AA28:AA28)</f>
        <v>0</v>
      </c>
      <c r="AB32" s="35">
        <f>SUM(AB28:AB28)</f>
        <v>0</v>
      </c>
      <c r="AC32" s="35">
        <f>SUM(AC28:AC28)</f>
        <v>0</v>
      </c>
      <c r="AD32" s="36">
        <f>E32+J32+O32+T32+Y32</f>
        <v>33082.93</v>
      </c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30" customFormat="1" ht="29.25" customHeight="1" x14ac:dyDescent="0.3">
      <c r="A33" s="92" t="s">
        <v>43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</row>
    <row r="34" spans="1:56" s="3" customFormat="1" ht="327.60000000000002" customHeight="1" x14ac:dyDescent="0.3">
      <c r="A34" s="7" t="s">
        <v>15</v>
      </c>
      <c r="B34" s="29" t="s">
        <v>37</v>
      </c>
      <c r="C34" s="15" t="s">
        <v>44</v>
      </c>
      <c r="D34" s="15" t="s">
        <v>31</v>
      </c>
      <c r="E34" s="8">
        <v>0</v>
      </c>
      <c r="F34" s="8">
        <v>0</v>
      </c>
      <c r="G34" s="16">
        <v>0</v>
      </c>
      <c r="H34" s="16">
        <v>0</v>
      </c>
      <c r="I34" s="16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3" customFormat="1" ht="262.8" customHeight="1" x14ac:dyDescent="0.3">
      <c r="A35" s="7" t="s">
        <v>32</v>
      </c>
      <c r="B35" s="29" t="s">
        <v>34</v>
      </c>
      <c r="C35" s="15" t="s">
        <v>20</v>
      </c>
      <c r="D35" s="15" t="s">
        <v>31</v>
      </c>
      <c r="E35" s="8">
        <v>0</v>
      </c>
      <c r="F35" s="8">
        <v>0</v>
      </c>
      <c r="G35" s="16">
        <v>0</v>
      </c>
      <c r="H35" s="16">
        <v>0</v>
      </c>
      <c r="I35" s="16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3" customFormat="1" ht="175.2" customHeight="1" x14ac:dyDescent="0.3">
      <c r="A36" s="48" t="s">
        <v>51</v>
      </c>
      <c r="B36" s="55" t="s">
        <v>52</v>
      </c>
      <c r="C36" s="15" t="s">
        <v>24</v>
      </c>
      <c r="D36" s="15" t="s">
        <v>31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49">
        <v>2414.48</v>
      </c>
      <c r="K36" s="49">
        <v>2414.48</v>
      </c>
      <c r="L36" s="16">
        <v>0</v>
      </c>
      <c r="M36" s="16">
        <v>0</v>
      </c>
      <c r="N36" s="16">
        <v>0</v>
      </c>
      <c r="O36" s="49">
        <v>2656.5</v>
      </c>
      <c r="P36" s="49">
        <v>2656.5</v>
      </c>
      <c r="Q36" s="16">
        <v>0</v>
      </c>
      <c r="R36" s="16">
        <v>0</v>
      </c>
      <c r="S36" s="16">
        <v>0</v>
      </c>
      <c r="T36" s="49">
        <v>2656.5</v>
      </c>
      <c r="U36" s="49">
        <v>2656.5</v>
      </c>
      <c r="V36" s="16">
        <v>0</v>
      </c>
      <c r="W36" s="16">
        <v>0</v>
      </c>
      <c r="X36" s="16">
        <v>0</v>
      </c>
      <c r="Y36" s="49">
        <v>2656.5</v>
      </c>
      <c r="Z36" s="49">
        <v>2656.5</v>
      </c>
      <c r="AA36" s="16">
        <v>0</v>
      </c>
      <c r="AB36" s="16">
        <v>0</v>
      </c>
      <c r="AC36" s="16">
        <v>0</v>
      </c>
      <c r="AD36" s="49">
        <f>J36+O36+T36+Y36</f>
        <v>10383.98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3" customFormat="1" ht="21" customHeight="1" x14ac:dyDescent="0.3">
      <c r="A37" s="14"/>
      <c r="B37" s="17" t="s">
        <v>16</v>
      </c>
      <c r="C37" s="17"/>
      <c r="D37" s="17"/>
      <c r="E37" s="21">
        <f>E34+E35+E36</f>
        <v>0</v>
      </c>
      <c r="F37" s="21">
        <f>F34+F35+F36</f>
        <v>0</v>
      </c>
      <c r="G37" s="21">
        <f>SUM(G34:G35)</f>
        <v>0</v>
      </c>
      <c r="H37" s="21">
        <f>SUM(H34:H35)</f>
        <v>0</v>
      </c>
      <c r="I37" s="21">
        <f>SUM(I34:I35)</f>
        <v>0</v>
      </c>
      <c r="J37" s="50">
        <f>J34+J35+J36</f>
        <v>2414.48</v>
      </c>
      <c r="K37" s="50">
        <f>K34+K35+K36</f>
        <v>2414.48</v>
      </c>
      <c r="L37" s="21">
        <v>0</v>
      </c>
      <c r="M37" s="21">
        <v>0</v>
      </c>
      <c r="N37" s="21">
        <f>SUM(N34:N35)</f>
        <v>0</v>
      </c>
      <c r="O37" s="50">
        <f>O34+O35+O36</f>
        <v>2656.5</v>
      </c>
      <c r="P37" s="50">
        <f>P34+P35+P36</f>
        <v>2656.5</v>
      </c>
      <c r="Q37" s="21">
        <v>0</v>
      </c>
      <c r="R37" s="21">
        <v>0</v>
      </c>
      <c r="S37" s="21">
        <f>SUM(S34:S35)</f>
        <v>0</v>
      </c>
      <c r="T37" s="50">
        <f>T34+T35+T36</f>
        <v>2656.5</v>
      </c>
      <c r="U37" s="50">
        <f>U34+U35+U36</f>
        <v>2656.5</v>
      </c>
      <c r="V37" s="21">
        <v>0</v>
      </c>
      <c r="W37" s="21">
        <v>0</v>
      </c>
      <c r="X37" s="21">
        <f>SUM(X34:X35)</f>
        <v>0</v>
      </c>
      <c r="Y37" s="50">
        <f>Y34+Y35+Y36</f>
        <v>2656.5</v>
      </c>
      <c r="Z37" s="50">
        <f>Z34+Z35+Z36</f>
        <v>2656.5</v>
      </c>
      <c r="AA37" s="21">
        <v>0</v>
      </c>
      <c r="AB37" s="21">
        <v>0</v>
      </c>
      <c r="AC37" s="21">
        <f>SUM(AC34:AC35)</f>
        <v>0</v>
      </c>
      <c r="AD37" s="50">
        <f>J37+O37+T37+Y37</f>
        <v>10383.98</v>
      </c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3" customFormat="1" ht="37.799999999999997" customHeight="1" x14ac:dyDescent="0.3">
      <c r="A38" s="109" t="s">
        <v>60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1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3" customFormat="1" ht="228.6" customHeight="1" x14ac:dyDescent="0.3">
      <c r="A39" s="14" t="s">
        <v>56</v>
      </c>
      <c r="B39" s="58" t="s">
        <v>58</v>
      </c>
      <c r="C39" s="15" t="s">
        <v>20</v>
      </c>
      <c r="D39" s="15" t="s">
        <v>59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49">
        <v>19287</v>
      </c>
      <c r="P39" s="49">
        <v>19287</v>
      </c>
      <c r="Q39" s="16">
        <v>0</v>
      </c>
      <c r="R39" s="16">
        <v>0</v>
      </c>
      <c r="S39" s="16">
        <v>0</v>
      </c>
      <c r="T39" s="49">
        <v>23246</v>
      </c>
      <c r="U39" s="49">
        <v>23246</v>
      </c>
      <c r="V39" s="16">
        <v>0</v>
      </c>
      <c r="W39" s="16">
        <v>0</v>
      </c>
      <c r="X39" s="16">
        <v>0</v>
      </c>
      <c r="Y39" s="49">
        <v>33167</v>
      </c>
      <c r="Z39" s="49">
        <v>33167</v>
      </c>
      <c r="AA39" s="16">
        <v>0</v>
      </c>
      <c r="AB39" s="16">
        <v>0</v>
      </c>
      <c r="AC39" s="16">
        <v>0</v>
      </c>
      <c r="AD39" s="50">
        <f>J39+O39+T39+Y39</f>
        <v>75700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3" customFormat="1" ht="21" customHeight="1" x14ac:dyDescent="0.3">
      <c r="A40" s="14"/>
      <c r="B40" s="17" t="s">
        <v>57</v>
      </c>
      <c r="C40" s="17"/>
      <c r="D40" s="17"/>
      <c r="E40" s="21">
        <f ca="1">F40+G40+H40+I40</f>
        <v>0</v>
      </c>
      <c r="F40" s="21">
        <f>SUM(F39:F39)</f>
        <v>0</v>
      </c>
      <c r="G40" s="21">
        <f>G39</f>
        <v>0</v>
      </c>
      <c r="H40" s="21">
        <f ca="1">H40</f>
        <v>0</v>
      </c>
      <c r="I40" s="21">
        <f ca="1">+E40</f>
        <v>0</v>
      </c>
      <c r="J40" s="21">
        <f>K40+L40+M40+N40</f>
        <v>0</v>
      </c>
      <c r="K40" s="21">
        <f>SUM(K39:K39)</f>
        <v>0</v>
      </c>
      <c r="L40" s="21">
        <f>L39</f>
        <v>0</v>
      </c>
      <c r="M40" s="21">
        <f>M39</f>
        <v>0</v>
      </c>
      <c r="N40" s="21">
        <f>N39</f>
        <v>0</v>
      </c>
      <c r="O40" s="50">
        <f>P40+Q40+R40+S40</f>
        <v>19287</v>
      </c>
      <c r="P40" s="50">
        <f>SUM(P39:P39)</f>
        <v>19287</v>
      </c>
      <c r="Q40" s="21">
        <f>Q39</f>
        <v>0</v>
      </c>
      <c r="R40" s="21">
        <f>R39</f>
        <v>0</v>
      </c>
      <c r="S40" s="21">
        <f>S39</f>
        <v>0</v>
      </c>
      <c r="T40" s="50">
        <f>U40+V40+W40+X40</f>
        <v>23246</v>
      </c>
      <c r="U40" s="50">
        <f>SUM(U39:U39)</f>
        <v>23246</v>
      </c>
      <c r="V40" s="21">
        <f t="shared" ref="V40:AC40" si="1">V39</f>
        <v>0</v>
      </c>
      <c r="W40" s="21">
        <f t="shared" si="1"/>
        <v>0</v>
      </c>
      <c r="X40" s="21">
        <f t="shared" si="1"/>
        <v>0</v>
      </c>
      <c r="Y40" s="50">
        <f t="shared" si="1"/>
        <v>33167</v>
      </c>
      <c r="Z40" s="50">
        <f t="shared" si="1"/>
        <v>33167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50">
        <f>O40+T40+Y40</f>
        <v>75700</v>
      </c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3" customFormat="1" ht="33" customHeight="1" x14ac:dyDescent="0.3">
      <c r="A41" s="14"/>
      <c r="B41" s="17" t="s">
        <v>17</v>
      </c>
      <c r="C41" s="17"/>
      <c r="D41" s="17"/>
      <c r="E41" s="59">
        <f>E37+E32+E26+E19</f>
        <v>25896</v>
      </c>
      <c r="F41" s="36">
        <f>F37+F32+F26+F19</f>
        <v>25896</v>
      </c>
      <c r="G41" s="20">
        <f>SUM(+G19+G26+G32+G37)</f>
        <v>0</v>
      </c>
      <c r="H41" s="20">
        <f>SUM(H19+H26+H32)</f>
        <v>0</v>
      </c>
      <c r="I41" s="20">
        <v>0</v>
      </c>
      <c r="J41" s="50">
        <f>J37+J32+J26+J19</f>
        <v>31178</v>
      </c>
      <c r="K41" s="50">
        <f>K37+K32+K26+K19</f>
        <v>31178</v>
      </c>
      <c r="L41" s="20">
        <f>L37+L32+L26+L19</f>
        <v>0</v>
      </c>
      <c r="M41" s="20">
        <f>SUM(M19+M26+M32+M37)</f>
        <v>0</v>
      </c>
      <c r="N41" s="20">
        <v>0</v>
      </c>
      <c r="O41" s="50">
        <f>O40+O37+O32+O26+O19</f>
        <v>55330.06</v>
      </c>
      <c r="P41" s="50">
        <f>P40+P37+P32+P26+P19</f>
        <v>55330.06</v>
      </c>
      <c r="Q41" s="20">
        <f>SUM(Q19+Q26+Q32+Q37)</f>
        <v>0</v>
      </c>
      <c r="R41" s="20">
        <v>0</v>
      </c>
      <c r="S41" s="20">
        <v>0</v>
      </c>
      <c r="T41" s="50">
        <f>SUM(T19+T26+T32+T37+T40)</f>
        <v>56697</v>
      </c>
      <c r="U41" s="50">
        <f>SUM(U19+U26+U32+U37+U40)</f>
        <v>56697</v>
      </c>
      <c r="V41" s="20">
        <f>SUM(+V19+V26+V32+V37)</f>
        <v>0</v>
      </c>
      <c r="W41" s="20">
        <f>SUM(W19+W26+W32+W37)</f>
        <v>0</v>
      </c>
      <c r="X41" s="20">
        <v>0</v>
      </c>
      <c r="Y41" s="50">
        <f>SUM(Y19+Y26+Y32+Y37+Y40)</f>
        <v>66618</v>
      </c>
      <c r="Z41" s="50">
        <f>SUM(Z19+Z26+Z32+Z37+Z40)</f>
        <v>66618</v>
      </c>
      <c r="AA41" s="20">
        <f>SUM(AA19+AA26+AA32+AA37)</f>
        <v>0</v>
      </c>
      <c r="AB41" s="20">
        <f>SUM(AB19+AB26+AB32+AB37)</f>
        <v>0</v>
      </c>
      <c r="AC41" s="20">
        <v>0</v>
      </c>
      <c r="AD41" s="59">
        <f>AD40+AD37+AD32+AD26+AD19</f>
        <v>235719.06</v>
      </c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ht="15.6" x14ac:dyDescent="0.3">
      <c r="A42" s="19"/>
      <c r="B42" s="19"/>
      <c r="C42" s="19"/>
      <c r="D42" s="19"/>
      <c r="E42" s="47"/>
      <c r="F42" s="47"/>
      <c r="G42" s="47"/>
      <c r="H42" s="47"/>
      <c r="I42" s="47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</sheetData>
  <mergeCells count="49">
    <mergeCell ref="A38:AD38"/>
    <mergeCell ref="AW12:AW14"/>
    <mergeCell ref="AX12:AX14"/>
    <mergeCell ref="A16:AD16"/>
    <mergeCell ref="R12:R14"/>
    <mergeCell ref="T12:T14"/>
    <mergeCell ref="U12:U14"/>
    <mergeCell ref="V12:V14"/>
    <mergeCell ref="W12:W14"/>
    <mergeCell ref="Y12:Y14"/>
    <mergeCell ref="K12:K14"/>
    <mergeCell ref="L12:L14"/>
    <mergeCell ref="M12:M14"/>
    <mergeCell ref="O12:O14"/>
    <mergeCell ref="P12:P14"/>
    <mergeCell ref="Q12:Q14"/>
    <mergeCell ref="A27:AD27"/>
    <mergeCell ref="A33:AD33"/>
    <mergeCell ref="C10:C14"/>
    <mergeCell ref="D10:D14"/>
    <mergeCell ref="I12:I14"/>
    <mergeCell ref="E11:I11"/>
    <mergeCell ref="N12:N14"/>
    <mergeCell ref="Z12:Z14"/>
    <mergeCell ref="AA12:AA14"/>
    <mergeCell ref="AB12:AB14"/>
    <mergeCell ref="G12:G14"/>
    <mergeCell ref="H12:H14"/>
    <mergeCell ref="J12:J14"/>
    <mergeCell ref="A10:A14"/>
    <mergeCell ref="B10:B14"/>
    <mergeCell ref="A17:AD17"/>
    <mergeCell ref="Y11:AC11"/>
    <mergeCell ref="E10:AD10"/>
    <mergeCell ref="A20:AD20"/>
    <mergeCell ref="AD11:AD14"/>
    <mergeCell ref="E12:E14"/>
    <mergeCell ref="J11:N11"/>
    <mergeCell ref="S12:S14"/>
    <mergeCell ref="O11:S11"/>
    <mergeCell ref="X12:X14"/>
    <mergeCell ref="T11:X11"/>
    <mergeCell ref="F12:F14"/>
    <mergeCell ref="AC12:AC14"/>
    <mergeCell ref="V2:AD2"/>
    <mergeCell ref="V3:AD3"/>
    <mergeCell ref="I8:W8"/>
    <mergeCell ref="O7:P7"/>
    <mergeCell ref="U6:AD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мэрия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Елизарова Наталья Юрьевна</cp:lastModifiedBy>
  <cp:lastPrinted>2025-03-28T07:13:44Z</cp:lastPrinted>
  <dcterms:created xsi:type="dcterms:W3CDTF">2017-04-03T11:17:26Z</dcterms:created>
  <dcterms:modified xsi:type="dcterms:W3CDTF">2025-03-28T07:28:37Z</dcterms:modified>
</cp:coreProperties>
</file>