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deleeva.ed\Desktop\Русакова\СОНКО\2022г изменения\1изм РД 08.12.2021 № 1128\"/>
    </mc:Choice>
  </mc:AlternateContent>
  <xr:revisionPtr revIDLastSave="0" documentId="13_ncr:1_{B79B868F-D873-4DD4-8539-F0C01AE40CF4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19.03.2020 первонач " sheetId="2" r:id="rId1"/>
    <sheet name="1изм 23 12 20" sheetId="5" r:id="rId2"/>
    <sheet name="2изм 24 03 21" sheetId="6" r:id="rId3"/>
    <sheet name="3изм 19и28 05 21" sheetId="7" r:id="rId4"/>
    <sheet name="4изм   07 07 21" sheetId="8" r:id="rId5"/>
    <sheet name="5изм  10 11 21" sheetId="10" r:id="rId6"/>
    <sheet name="6изм  22 12 21 " sheetId="11" r:id="rId7"/>
    <sheet name="На 2022год " sheetId="9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5" i="9" l="1"/>
  <c r="I57" i="9"/>
  <c r="H57" i="9"/>
  <c r="I57" i="11" l="1"/>
  <c r="AR57" i="11" s="1"/>
  <c r="AR70" i="11" s="1"/>
  <c r="H57" i="11"/>
  <c r="AX91" i="11"/>
  <c r="G91" i="11"/>
  <c r="AN76" i="11"/>
  <c r="AJ76" i="11"/>
  <c r="AF76" i="11"/>
  <c r="AB76" i="11"/>
  <c r="X76" i="11"/>
  <c r="T76" i="11"/>
  <c r="P76" i="11"/>
  <c r="L76" i="11"/>
  <c r="H76" i="11"/>
  <c r="AK75" i="11"/>
  <c r="AC75" i="11"/>
  <c r="U75" i="11"/>
  <c r="P75" i="11"/>
  <c r="AN74" i="11"/>
  <c r="AJ74" i="11"/>
  <c r="AF74" i="11"/>
  <c r="AB74" i="11"/>
  <c r="X74" i="11"/>
  <c r="T74" i="11"/>
  <c r="AN73" i="11"/>
  <c r="AJ73" i="11"/>
  <c r="AF73" i="11"/>
  <c r="AB73" i="11"/>
  <c r="X73" i="11"/>
  <c r="T73" i="11"/>
  <c r="P73" i="11"/>
  <c r="P72" i="11"/>
  <c r="AO71" i="11"/>
  <c r="AN71" i="11"/>
  <c r="AN72" i="11" s="1"/>
  <c r="AM71" i="11"/>
  <c r="AL71" i="11"/>
  <c r="AK71" i="11"/>
  <c r="AJ71" i="11"/>
  <c r="AJ72" i="11" s="1"/>
  <c r="AI71" i="11"/>
  <c r="AH71" i="11"/>
  <c r="AG71" i="11"/>
  <c r="AF71" i="11"/>
  <c r="AF72" i="11" s="1"/>
  <c r="AE71" i="11"/>
  <c r="AD71" i="11"/>
  <c r="AC71" i="11"/>
  <c r="AB71" i="11"/>
  <c r="AB72" i="11" s="1"/>
  <c r="AA71" i="11"/>
  <c r="Z71" i="11"/>
  <c r="Y71" i="11"/>
  <c r="X71" i="11"/>
  <c r="X72" i="11" s="1"/>
  <c r="W71" i="11"/>
  <c r="V71" i="11"/>
  <c r="U71" i="11"/>
  <c r="T71" i="11"/>
  <c r="T72" i="11" s="1"/>
  <c r="S71" i="11"/>
  <c r="Q71" i="11"/>
  <c r="P71" i="11"/>
  <c r="O71" i="11"/>
  <c r="K71" i="11"/>
  <c r="J71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Q70" i="11"/>
  <c r="P70" i="11"/>
  <c r="O70" i="11"/>
  <c r="K70" i="11"/>
  <c r="J70" i="11"/>
  <c r="I70" i="11"/>
  <c r="R69" i="11"/>
  <c r="Q69" i="11"/>
  <c r="M69" i="11"/>
  <c r="L69" i="11"/>
  <c r="H69" i="11"/>
  <c r="AQ69" i="11" s="1"/>
  <c r="AP69" i="11" s="1"/>
  <c r="G69" i="11"/>
  <c r="R68" i="11"/>
  <c r="Q68" i="11"/>
  <c r="M68" i="11"/>
  <c r="L68" i="11"/>
  <c r="H68" i="11"/>
  <c r="AQ68" i="11" s="1"/>
  <c r="AP68" i="11" s="1"/>
  <c r="G68" i="11"/>
  <c r="R67" i="11"/>
  <c r="Q67" i="11"/>
  <c r="M67" i="11"/>
  <c r="L67" i="11"/>
  <c r="H67" i="11"/>
  <c r="AQ67" i="11" s="1"/>
  <c r="AP67" i="11" s="1"/>
  <c r="G67" i="11"/>
  <c r="AP66" i="11"/>
  <c r="R66" i="11"/>
  <c r="Q66" i="11"/>
  <c r="M66" i="11"/>
  <c r="L66" i="11"/>
  <c r="H66" i="11"/>
  <c r="AQ66" i="11" s="1"/>
  <c r="G66" i="11"/>
  <c r="R65" i="11"/>
  <c r="Q65" i="11"/>
  <c r="M65" i="11"/>
  <c r="L65" i="11"/>
  <c r="H65" i="11"/>
  <c r="AQ65" i="11" s="1"/>
  <c r="AP65" i="11" s="1"/>
  <c r="G65" i="11"/>
  <c r="R64" i="11"/>
  <c r="Q64" i="11"/>
  <c r="M64" i="11"/>
  <c r="L64" i="11"/>
  <c r="H64" i="11"/>
  <c r="AQ64" i="11" s="1"/>
  <c r="AP64" i="11" s="1"/>
  <c r="G64" i="11"/>
  <c r="R63" i="11"/>
  <c r="Q63" i="11"/>
  <c r="M63" i="11"/>
  <c r="L63" i="11"/>
  <c r="H63" i="11"/>
  <c r="AQ63" i="11" s="1"/>
  <c r="AP63" i="11" s="1"/>
  <c r="G63" i="11"/>
  <c r="AT62" i="11"/>
  <c r="AS62" i="11"/>
  <c r="AR62" i="11"/>
  <c r="AQ62" i="11"/>
  <c r="AP62" i="11" s="1"/>
  <c r="AT61" i="11"/>
  <c r="AS61" i="11"/>
  <c r="AR61" i="11"/>
  <c r="AP61" i="11"/>
  <c r="R61" i="11"/>
  <c r="Q61" i="11"/>
  <c r="M61" i="11"/>
  <c r="L61" i="11"/>
  <c r="H61" i="11"/>
  <c r="AQ61" i="11" s="1"/>
  <c r="G61" i="11"/>
  <c r="AT60" i="11"/>
  <c r="AS60" i="11"/>
  <c r="AR60" i="11"/>
  <c r="AQ60" i="11"/>
  <c r="AT59" i="11"/>
  <c r="AS59" i="11"/>
  <c r="AS71" i="11" s="1"/>
  <c r="AR59" i="11"/>
  <c r="R59" i="11"/>
  <c r="Q59" i="11"/>
  <c r="M59" i="11"/>
  <c r="L59" i="11"/>
  <c r="H59" i="11"/>
  <c r="AQ59" i="11" s="1"/>
  <c r="AP59" i="11" s="1"/>
  <c r="G59" i="11"/>
  <c r="AT58" i="11"/>
  <c r="AS58" i="11"/>
  <c r="AR58" i="11"/>
  <c r="AQ58" i="11"/>
  <c r="AP58" i="11" s="1"/>
  <c r="AT57" i="11"/>
  <c r="AS57" i="11"/>
  <c r="AS70" i="11" s="1"/>
  <c r="R57" i="11"/>
  <c r="Q57" i="11"/>
  <c r="N57" i="11"/>
  <c r="N71" i="11" s="1"/>
  <c r="M57" i="11"/>
  <c r="M70" i="11" s="1"/>
  <c r="L57" i="11"/>
  <c r="L70" i="11" s="1"/>
  <c r="AO25" i="11"/>
  <c r="AO76" i="11" s="1"/>
  <c r="AN25" i="11"/>
  <c r="AM25" i="11"/>
  <c r="AM76" i="11" s="1"/>
  <c r="AL25" i="11"/>
  <c r="AL76" i="11" s="1"/>
  <c r="AK25" i="11"/>
  <c r="AK76" i="11" s="1"/>
  <c r="AJ25" i="11"/>
  <c r="AI25" i="11"/>
  <c r="AI76" i="11" s="1"/>
  <c r="AH25" i="11"/>
  <c r="AH76" i="11" s="1"/>
  <c r="AG25" i="11"/>
  <c r="AG76" i="11" s="1"/>
  <c r="AF25" i="11"/>
  <c r="AE25" i="11"/>
  <c r="AE76" i="11" s="1"/>
  <c r="AD25" i="11"/>
  <c r="AD76" i="11" s="1"/>
  <c r="AC25" i="11"/>
  <c r="AC76" i="11" s="1"/>
  <c r="AB25" i="11"/>
  <c r="AA25" i="11"/>
  <c r="AA76" i="11" s="1"/>
  <c r="Z25" i="11"/>
  <c r="Z76" i="11" s="1"/>
  <c r="Y25" i="11"/>
  <c r="Y76" i="11" s="1"/>
  <c r="X25" i="11"/>
  <c r="W25" i="11"/>
  <c r="W76" i="11" s="1"/>
  <c r="V25" i="11"/>
  <c r="V76" i="11" s="1"/>
  <c r="U25" i="11"/>
  <c r="U76" i="11" s="1"/>
  <c r="T25" i="11"/>
  <c r="S25" i="11"/>
  <c r="S76" i="11" s="1"/>
  <c r="R25" i="11"/>
  <c r="R76" i="11" s="1"/>
  <c r="Q25" i="11"/>
  <c r="Q76" i="11" s="1"/>
  <c r="P25" i="11"/>
  <c r="O25" i="11"/>
  <c r="O76" i="11" s="1"/>
  <c r="N25" i="11"/>
  <c r="N76" i="11" s="1"/>
  <c r="M25" i="11"/>
  <c r="M76" i="11" s="1"/>
  <c r="L25" i="11"/>
  <c r="K25" i="11"/>
  <c r="K76" i="11" s="1"/>
  <c r="J25" i="11"/>
  <c r="J76" i="11" s="1"/>
  <c r="I25" i="11"/>
  <c r="I76" i="11" s="1"/>
  <c r="H25" i="11"/>
  <c r="G25" i="11"/>
  <c r="G76" i="11" s="1"/>
  <c r="AO24" i="11"/>
  <c r="AO75" i="11" s="1"/>
  <c r="AN24" i="11"/>
  <c r="AN75" i="11" s="1"/>
  <c r="AM24" i="11"/>
  <c r="AM75" i="11" s="1"/>
  <c r="AL24" i="11"/>
  <c r="AL75" i="11" s="1"/>
  <c r="AK24" i="11"/>
  <c r="AJ24" i="11"/>
  <c r="AJ75" i="11" s="1"/>
  <c r="AI24" i="11"/>
  <c r="AI75" i="11" s="1"/>
  <c r="AH24" i="11"/>
  <c r="AH75" i="11" s="1"/>
  <c r="AG24" i="11"/>
  <c r="AG75" i="11" s="1"/>
  <c r="AF24" i="11"/>
  <c r="AF75" i="11" s="1"/>
  <c r="AE24" i="11"/>
  <c r="AE75" i="11" s="1"/>
  <c r="AD24" i="11"/>
  <c r="AD75" i="11" s="1"/>
  <c r="AC24" i="11"/>
  <c r="AB24" i="11"/>
  <c r="AB75" i="11" s="1"/>
  <c r="AA24" i="11"/>
  <c r="AA75" i="11" s="1"/>
  <c r="Z24" i="11"/>
  <c r="Z75" i="11" s="1"/>
  <c r="Y24" i="11"/>
  <c r="Y75" i="11" s="1"/>
  <c r="X24" i="11"/>
  <c r="X75" i="11" s="1"/>
  <c r="W24" i="11"/>
  <c r="W75" i="11" s="1"/>
  <c r="V24" i="11"/>
  <c r="V75" i="11" s="1"/>
  <c r="U24" i="11"/>
  <c r="T24" i="11"/>
  <c r="T75" i="11" s="1"/>
  <c r="S24" i="11"/>
  <c r="S75" i="11" s="1"/>
  <c r="P24" i="11"/>
  <c r="O24" i="11"/>
  <c r="O75" i="11" s="1"/>
  <c r="N24" i="11"/>
  <c r="N75" i="11" s="1"/>
  <c r="M24" i="11"/>
  <c r="M75" i="11" s="1"/>
  <c r="K24" i="11"/>
  <c r="K75" i="11" s="1"/>
  <c r="J24" i="11"/>
  <c r="J75" i="11" s="1"/>
  <c r="AS75" i="11" s="1"/>
  <c r="I24" i="11"/>
  <c r="I75" i="11" s="1"/>
  <c r="AR75" i="11" s="1"/>
  <c r="AO23" i="11"/>
  <c r="AO74" i="11" s="1"/>
  <c r="AN23" i="11"/>
  <c r="AM23" i="11"/>
  <c r="AM74" i="11" s="1"/>
  <c r="AL23" i="11"/>
  <c r="AL74" i="11" s="1"/>
  <c r="AK23" i="11"/>
  <c r="AK74" i="11" s="1"/>
  <c r="AJ23" i="11"/>
  <c r="AI23" i="11"/>
  <c r="AI74" i="11" s="1"/>
  <c r="AH23" i="11"/>
  <c r="AH74" i="11" s="1"/>
  <c r="AG23" i="11"/>
  <c r="AG74" i="11" s="1"/>
  <c r="AF23" i="11"/>
  <c r="AE23" i="11"/>
  <c r="AE74" i="11" s="1"/>
  <c r="AD23" i="11"/>
  <c r="AD74" i="11" s="1"/>
  <c r="AC23" i="11"/>
  <c r="AC74" i="11" s="1"/>
  <c r="AB23" i="11"/>
  <c r="AA23" i="11"/>
  <c r="AA74" i="11" s="1"/>
  <c r="Z23" i="11"/>
  <c r="Z74" i="11" s="1"/>
  <c r="Y23" i="11"/>
  <c r="Y74" i="11" s="1"/>
  <c r="X23" i="11"/>
  <c r="W23" i="11"/>
  <c r="W74" i="11" s="1"/>
  <c r="V23" i="11"/>
  <c r="V74" i="11" s="1"/>
  <c r="U23" i="11"/>
  <c r="U74" i="11" s="1"/>
  <c r="T23" i="11"/>
  <c r="S23" i="11"/>
  <c r="S74" i="11" s="1"/>
  <c r="P23" i="11"/>
  <c r="P74" i="11" s="1"/>
  <c r="O23" i="11"/>
  <c r="O74" i="11" s="1"/>
  <c r="N23" i="11"/>
  <c r="N74" i="11" s="1"/>
  <c r="L23" i="11"/>
  <c r="L74" i="11" s="1"/>
  <c r="K23" i="11"/>
  <c r="K74" i="11" s="1"/>
  <c r="J23" i="11"/>
  <c r="J74" i="11" s="1"/>
  <c r="AS74" i="11" s="1"/>
  <c r="I23" i="11"/>
  <c r="I74" i="11" s="1"/>
  <c r="AO22" i="11"/>
  <c r="AO73" i="11" s="1"/>
  <c r="AN22" i="11"/>
  <c r="AM22" i="11"/>
  <c r="AM73" i="11" s="1"/>
  <c r="AL22" i="11"/>
  <c r="AL73" i="11" s="1"/>
  <c r="AK22" i="11"/>
  <c r="AK73" i="11" s="1"/>
  <c r="AJ22" i="11"/>
  <c r="AI22" i="11"/>
  <c r="AI73" i="11" s="1"/>
  <c r="AH22" i="11"/>
  <c r="AH73" i="11" s="1"/>
  <c r="AG22" i="11"/>
  <c r="AG73" i="11" s="1"/>
  <c r="AF22" i="11"/>
  <c r="AE22" i="11"/>
  <c r="AE73" i="11" s="1"/>
  <c r="AD22" i="11"/>
  <c r="AD73" i="11" s="1"/>
  <c r="AC22" i="11"/>
  <c r="AC73" i="11" s="1"/>
  <c r="AB22" i="11"/>
  <c r="AA22" i="11"/>
  <c r="AA73" i="11" s="1"/>
  <c r="Z22" i="11"/>
  <c r="Z73" i="11" s="1"/>
  <c r="Y22" i="11"/>
  <c r="Y73" i="11" s="1"/>
  <c r="X22" i="11"/>
  <c r="W22" i="11"/>
  <c r="W73" i="11" s="1"/>
  <c r="V22" i="11"/>
  <c r="V73" i="11" s="1"/>
  <c r="U22" i="11"/>
  <c r="U73" i="11" s="1"/>
  <c r="T22" i="11"/>
  <c r="S22" i="11"/>
  <c r="S73" i="11" s="1"/>
  <c r="R22" i="11"/>
  <c r="R73" i="11" s="1"/>
  <c r="P22" i="11"/>
  <c r="O22" i="11"/>
  <c r="O73" i="11" s="1"/>
  <c r="N22" i="11"/>
  <c r="N73" i="11" s="1"/>
  <c r="K22" i="11"/>
  <c r="K73" i="11" s="1"/>
  <c r="J22" i="11"/>
  <c r="J73" i="11" s="1"/>
  <c r="AS73" i="11" s="1"/>
  <c r="I22" i="11"/>
  <c r="I73" i="11" s="1"/>
  <c r="AO21" i="11"/>
  <c r="AO72" i="11" s="1"/>
  <c r="AN21" i="11"/>
  <c r="AM21" i="11"/>
  <c r="AM72" i="11" s="1"/>
  <c r="AM77" i="11" s="1"/>
  <c r="AL21" i="11"/>
  <c r="AL72" i="11" s="1"/>
  <c r="AL77" i="11" s="1"/>
  <c r="AK21" i="11"/>
  <c r="AK72" i="11" s="1"/>
  <c r="AK77" i="11" s="1"/>
  <c r="AJ21" i="11"/>
  <c r="AI21" i="11"/>
  <c r="AI72" i="11" s="1"/>
  <c r="AH21" i="11"/>
  <c r="AH72" i="11" s="1"/>
  <c r="AH77" i="11" s="1"/>
  <c r="AG21" i="11"/>
  <c r="AG72" i="11" s="1"/>
  <c r="AG77" i="11" s="1"/>
  <c r="AF21" i="11"/>
  <c r="AE21" i="11"/>
  <c r="AE72" i="11" s="1"/>
  <c r="AD21" i="11"/>
  <c r="AD72" i="11" s="1"/>
  <c r="AC21" i="11"/>
  <c r="AC72" i="11" s="1"/>
  <c r="AC77" i="11" s="1"/>
  <c r="AB21" i="11"/>
  <c r="AA21" i="11"/>
  <c r="AA72" i="11" s="1"/>
  <c r="AA77" i="11" s="1"/>
  <c r="Z21" i="11"/>
  <c r="Z72" i="11" s="1"/>
  <c r="Y21" i="11"/>
  <c r="Y72" i="11" s="1"/>
  <c r="X21" i="11"/>
  <c r="W21" i="11"/>
  <c r="W72" i="11" s="1"/>
  <c r="W77" i="11" s="1"/>
  <c r="V21" i="11"/>
  <c r="V72" i="11" s="1"/>
  <c r="V77" i="11" s="1"/>
  <c r="U21" i="11"/>
  <c r="U72" i="11" s="1"/>
  <c r="T21" i="11"/>
  <c r="S21" i="11"/>
  <c r="S72" i="11" s="1"/>
  <c r="S77" i="11" s="1"/>
  <c r="P21" i="11"/>
  <c r="O21" i="11"/>
  <c r="O72" i="11" s="1"/>
  <c r="N21" i="11"/>
  <c r="N72" i="11" s="1"/>
  <c r="N77" i="11" s="1"/>
  <c r="K21" i="11"/>
  <c r="K72" i="11" s="1"/>
  <c r="J21" i="11"/>
  <c r="J72" i="11" s="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P20" i="11"/>
  <c r="O20" i="11"/>
  <c r="N20" i="11"/>
  <c r="K20" i="11"/>
  <c r="J20" i="11"/>
  <c r="AR19" i="11"/>
  <c r="AR25" i="11" s="1"/>
  <c r="AR76" i="11" s="1"/>
  <c r="AQ19" i="11"/>
  <c r="AQ25" i="11" s="1"/>
  <c r="AQ76" i="11" s="1"/>
  <c r="AT18" i="11"/>
  <c r="AS18" i="11"/>
  <c r="AP18" i="11" s="1"/>
  <c r="AR18" i="11"/>
  <c r="AQ18" i="11"/>
  <c r="AT17" i="11"/>
  <c r="AS17" i="11"/>
  <c r="AR17" i="11"/>
  <c r="R17" i="11"/>
  <c r="Q17" i="11"/>
  <c r="M17" i="11"/>
  <c r="AQ17" i="11" s="1"/>
  <c r="AP17" i="11" s="1"/>
  <c r="L17" i="11"/>
  <c r="H17" i="11"/>
  <c r="G17" i="11"/>
  <c r="AT16" i="11"/>
  <c r="AS16" i="11"/>
  <c r="R16" i="11"/>
  <c r="Q16" i="11"/>
  <c r="Q21" i="11" s="1"/>
  <c r="Q72" i="11" s="1"/>
  <c r="M16" i="11"/>
  <c r="L16" i="11"/>
  <c r="I16" i="11"/>
  <c r="G16" i="11" s="1"/>
  <c r="G21" i="11" s="1"/>
  <c r="H16" i="11"/>
  <c r="AQ16" i="11" s="1"/>
  <c r="AT15" i="11"/>
  <c r="AS15" i="11"/>
  <c r="AP15" i="11" s="1"/>
  <c r="AR15" i="11"/>
  <c r="AQ15" i="11"/>
  <c r="AT14" i="11"/>
  <c r="AT21" i="11" s="1"/>
  <c r="AS14" i="11"/>
  <c r="AS21" i="11" s="1"/>
  <c r="AS72" i="11" s="1"/>
  <c r="AR14" i="11"/>
  <c r="R14" i="11"/>
  <c r="R21" i="11" s="1"/>
  <c r="Q14" i="11"/>
  <c r="M14" i="11"/>
  <c r="AQ14" i="11" s="1"/>
  <c r="L14" i="11"/>
  <c r="L21" i="11" s="1"/>
  <c r="H14" i="11"/>
  <c r="H21" i="11" s="1"/>
  <c r="G14" i="11"/>
  <c r="AT13" i="11"/>
  <c r="AT24" i="11" s="1"/>
  <c r="AS13" i="11"/>
  <c r="AS24" i="11" s="1"/>
  <c r="AR13" i="11"/>
  <c r="AR24" i="11" s="1"/>
  <c r="R13" i="11"/>
  <c r="R24" i="11" s="1"/>
  <c r="R75" i="11" s="1"/>
  <c r="Q13" i="11"/>
  <c r="Q24" i="11" s="1"/>
  <c r="Q75" i="11" s="1"/>
  <c r="M13" i="11"/>
  <c r="L13" i="11"/>
  <c r="L24" i="11" s="1"/>
  <c r="L75" i="11" s="1"/>
  <c r="H13" i="11"/>
  <c r="H24" i="11" s="1"/>
  <c r="H75" i="11" s="1"/>
  <c r="G13" i="11"/>
  <c r="G24" i="11" s="1"/>
  <c r="G75" i="11" s="1"/>
  <c r="AT12" i="11"/>
  <c r="AT23" i="11" s="1"/>
  <c r="AS12" i="11"/>
  <c r="AS23" i="11" s="1"/>
  <c r="AR12" i="11"/>
  <c r="AR23" i="11" s="1"/>
  <c r="R12" i="11"/>
  <c r="R23" i="11" s="1"/>
  <c r="R74" i="11" s="1"/>
  <c r="Q12" i="11"/>
  <c r="Q23" i="11" s="1"/>
  <c r="Q74" i="11" s="1"/>
  <c r="M12" i="11"/>
  <c r="M23" i="11" s="1"/>
  <c r="M74" i="11" s="1"/>
  <c r="L12" i="11"/>
  <c r="H12" i="11"/>
  <c r="H23" i="11" s="1"/>
  <c r="H74" i="11" s="1"/>
  <c r="G12" i="11"/>
  <c r="G23" i="11" s="1"/>
  <c r="G74" i="11" s="1"/>
  <c r="AT11" i="11"/>
  <c r="AT22" i="11" s="1"/>
  <c r="AS11" i="11"/>
  <c r="AS22" i="11" s="1"/>
  <c r="AR11" i="11"/>
  <c r="R11" i="11"/>
  <c r="Q11" i="11"/>
  <c r="Q22" i="11" s="1"/>
  <c r="Q73" i="11" s="1"/>
  <c r="M11" i="11"/>
  <c r="AQ11" i="11" s="1"/>
  <c r="L11" i="11"/>
  <c r="L22" i="11" s="1"/>
  <c r="L73" i="11" s="1"/>
  <c r="H11" i="11"/>
  <c r="H22" i="11" s="1"/>
  <c r="H73" i="11" s="1"/>
  <c r="G11" i="11"/>
  <c r="G22" i="11" s="1"/>
  <c r="G73" i="11" s="1"/>
  <c r="H57" i="10"/>
  <c r="H71" i="10" s="1"/>
  <c r="AX91" i="10"/>
  <c r="G91" i="10"/>
  <c r="AM76" i="10"/>
  <c r="W76" i="10"/>
  <c r="G76" i="10"/>
  <c r="AE75" i="10"/>
  <c r="O75" i="10"/>
  <c r="AM74" i="10"/>
  <c r="W74" i="10"/>
  <c r="AE73" i="10"/>
  <c r="O73" i="10"/>
  <c r="AO71" i="10"/>
  <c r="AN71" i="10"/>
  <c r="AM71" i="10"/>
  <c r="AM72" i="10" s="1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W72" i="10" s="1"/>
  <c r="V71" i="10"/>
  <c r="U71" i="10"/>
  <c r="T71" i="10"/>
  <c r="S71" i="10"/>
  <c r="P71" i="10"/>
  <c r="O71" i="10"/>
  <c r="K71" i="10"/>
  <c r="J71" i="10"/>
  <c r="AO70" i="10"/>
  <c r="AN70" i="10"/>
  <c r="AM70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P70" i="10"/>
  <c r="O70" i="10"/>
  <c r="K70" i="10"/>
  <c r="J70" i="10"/>
  <c r="R69" i="10"/>
  <c r="Q69" i="10"/>
  <c r="M69" i="10"/>
  <c r="L69" i="10"/>
  <c r="H69" i="10"/>
  <c r="AQ69" i="10" s="1"/>
  <c r="AP69" i="10" s="1"/>
  <c r="G69" i="10"/>
  <c r="R68" i="10"/>
  <c r="Q68" i="10"/>
  <c r="M68" i="10"/>
  <c r="L68" i="10"/>
  <c r="H68" i="10"/>
  <c r="AQ68" i="10" s="1"/>
  <c r="AP68" i="10" s="1"/>
  <c r="G68" i="10"/>
  <c r="R67" i="10"/>
  <c r="Q67" i="10"/>
  <c r="M67" i="10"/>
  <c r="L67" i="10"/>
  <c r="H67" i="10"/>
  <c r="AQ67" i="10" s="1"/>
  <c r="AP67" i="10" s="1"/>
  <c r="G67" i="10"/>
  <c r="R66" i="10"/>
  <c r="Q66" i="10"/>
  <c r="M66" i="10"/>
  <c r="L66" i="10"/>
  <c r="H66" i="10"/>
  <c r="AQ66" i="10" s="1"/>
  <c r="AP66" i="10" s="1"/>
  <c r="G66" i="10"/>
  <c r="R65" i="10"/>
  <c r="Q65" i="10"/>
  <c r="M65" i="10"/>
  <c r="L65" i="10"/>
  <c r="H65" i="10"/>
  <c r="AQ65" i="10" s="1"/>
  <c r="AP65" i="10" s="1"/>
  <c r="G65" i="10"/>
  <c r="R64" i="10"/>
  <c r="Q64" i="10"/>
  <c r="M64" i="10"/>
  <c r="L64" i="10"/>
  <c r="H64" i="10"/>
  <c r="AQ64" i="10" s="1"/>
  <c r="AP64" i="10" s="1"/>
  <c r="G64" i="10"/>
  <c r="R63" i="10"/>
  <c r="Q63" i="10"/>
  <c r="M63" i="10"/>
  <c r="L63" i="10"/>
  <c r="H63" i="10"/>
  <c r="AQ63" i="10" s="1"/>
  <c r="AP63" i="10" s="1"/>
  <c r="G63" i="10"/>
  <c r="AT62" i="10"/>
  <c r="AS62" i="10"/>
  <c r="AR62" i="10"/>
  <c r="AQ62" i="10"/>
  <c r="AP62" i="10" s="1"/>
  <c r="AT61" i="10"/>
  <c r="AS61" i="10"/>
  <c r="AR61" i="10"/>
  <c r="R61" i="10"/>
  <c r="Q61" i="10"/>
  <c r="M61" i="10"/>
  <c r="L61" i="10"/>
  <c r="H61" i="10"/>
  <c r="AQ61" i="10" s="1"/>
  <c r="AP61" i="10" s="1"/>
  <c r="G61" i="10"/>
  <c r="AT60" i="10"/>
  <c r="AS60" i="10"/>
  <c r="AR60" i="10"/>
  <c r="AQ60" i="10"/>
  <c r="AP60" i="10" s="1"/>
  <c r="AT59" i="10"/>
  <c r="AS59" i="10"/>
  <c r="AR59" i="10"/>
  <c r="R59" i="10"/>
  <c r="Q59" i="10"/>
  <c r="M59" i="10"/>
  <c r="L59" i="10"/>
  <c r="H59" i="10"/>
  <c r="AQ59" i="10" s="1"/>
  <c r="G59" i="10"/>
  <c r="AT58" i="10"/>
  <c r="AS58" i="10"/>
  <c r="AR58" i="10"/>
  <c r="AQ58" i="10"/>
  <c r="AP58" i="10" s="1"/>
  <c r="AT57" i="10"/>
  <c r="AT71" i="10" s="1"/>
  <c r="AS57" i="10"/>
  <c r="AS71" i="10" s="1"/>
  <c r="AR57" i="10"/>
  <c r="R57" i="10"/>
  <c r="R71" i="10" s="1"/>
  <c r="Q57" i="10"/>
  <c r="N57" i="10"/>
  <c r="N71" i="10" s="1"/>
  <c r="M57" i="10"/>
  <c r="L57" i="10" s="1"/>
  <c r="I57" i="10"/>
  <c r="AQ25" i="10"/>
  <c r="AQ76" i="10" s="1"/>
  <c r="AO25" i="10"/>
  <c r="AO76" i="10" s="1"/>
  <c r="AN25" i="10"/>
  <c r="AN76" i="10" s="1"/>
  <c r="AM25" i="10"/>
  <c r="AL25" i="10"/>
  <c r="AL76" i="10" s="1"/>
  <c r="AK25" i="10"/>
  <c r="AK76" i="10" s="1"/>
  <c r="AJ25" i="10"/>
  <c r="AJ76" i="10" s="1"/>
  <c r="AI25" i="10"/>
  <c r="AI76" i="10" s="1"/>
  <c r="AH25" i="10"/>
  <c r="AH76" i="10" s="1"/>
  <c r="AG25" i="10"/>
  <c r="AG76" i="10" s="1"/>
  <c r="AF25" i="10"/>
  <c r="AF76" i="10" s="1"/>
  <c r="AE25" i="10"/>
  <c r="AE76" i="10" s="1"/>
  <c r="AD25" i="10"/>
  <c r="AD76" i="10" s="1"/>
  <c r="AC25" i="10"/>
  <c r="AC76" i="10" s="1"/>
  <c r="AB25" i="10"/>
  <c r="AB76" i="10" s="1"/>
  <c r="AA25" i="10"/>
  <c r="AA76" i="10" s="1"/>
  <c r="Z25" i="10"/>
  <c r="Z76" i="10" s="1"/>
  <c r="Y25" i="10"/>
  <c r="Y76" i="10" s="1"/>
  <c r="X25" i="10"/>
  <c r="X76" i="10" s="1"/>
  <c r="W25" i="10"/>
  <c r="V25" i="10"/>
  <c r="V76" i="10" s="1"/>
  <c r="U25" i="10"/>
  <c r="U76" i="10" s="1"/>
  <c r="T25" i="10"/>
  <c r="T76" i="10" s="1"/>
  <c r="S25" i="10"/>
  <c r="S76" i="10" s="1"/>
  <c r="R25" i="10"/>
  <c r="R76" i="10" s="1"/>
  <c r="Q25" i="10"/>
  <c r="Q76" i="10" s="1"/>
  <c r="P25" i="10"/>
  <c r="P76" i="10" s="1"/>
  <c r="O25" i="10"/>
  <c r="O76" i="10" s="1"/>
  <c r="N25" i="10"/>
  <c r="N76" i="10" s="1"/>
  <c r="M25" i="10"/>
  <c r="M76" i="10" s="1"/>
  <c r="L25" i="10"/>
  <c r="L76" i="10" s="1"/>
  <c r="K25" i="10"/>
  <c r="K76" i="10" s="1"/>
  <c r="J25" i="10"/>
  <c r="J76" i="10" s="1"/>
  <c r="I25" i="10"/>
  <c r="I76" i="10" s="1"/>
  <c r="H25" i="10"/>
  <c r="H76" i="10" s="1"/>
  <c r="G25" i="10"/>
  <c r="AO24" i="10"/>
  <c r="AO75" i="10" s="1"/>
  <c r="AN24" i="10"/>
  <c r="AN75" i="10" s="1"/>
  <c r="AM24" i="10"/>
  <c r="AM75" i="10" s="1"/>
  <c r="AL24" i="10"/>
  <c r="AL75" i="10" s="1"/>
  <c r="AK24" i="10"/>
  <c r="AK75" i="10" s="1"/>
  <c r="AJ24" i="10"/>
  <c r="AJ75" i="10" s="1"/>
  <c r="AI24" i="10"/>
  <c r="AI75" i="10" s="1"/>
  <c r="AH24" i="10"/>
  <c r="AH75" i="10" s="1"/>
  <c r="AG24" i="10"/>
  <c r="AG75" i="10" s="1"/>
  <c r="AF24" i="10"/>
  <c r="AF75" i="10" s="1"/>
  <c r="AE24" i="10"/>
  <c r="AD24" i="10"/>
  <c r="AD75" i="10" s="1"/>
  <c r="AC24" i="10"/>
  <c r="AC75" i="10" s="1"/>
  <c r="AB24" i="10"/>
  <c r="AB75" i="10" s="1"/>
  <c r="AA24" i="10"/>
  <c r="AA75" i="10" s="1"/>
  <c r="Z24" i="10"/>
  <c r="Z75" i="10" s="1"/>
  <c r="Y24" i="10"/>
  <c r="Y75" i="10" s="1"/>
  <c r="X24" i="10"/>
  <c r="X75" i="10" s="1"/>
  <c r="W24" i="10"/>
  <c r="W75" i="10" s="1"/>
  <c r="V24" i="10"/>
  <c r="V75" i="10" s="1"/>
  <c r="U24" i="10"/>
  <c r="U75" i="10" s="1"/>
  <c r="T24" i="10"/>
  <c r="T75" i="10" s="1"/>
  <c r="S24" i="10"/>
  <c r="S75" i="10" s="1"/>
  <c r="P24" i="10"/>
  <c r="P75" i="10" s="1"/>
  <c r="O24" i="10"/>
  <c r="N24" i="10"/>
  <c r="N75" i="10" s="1"/>
  <c r="K24" i="10"/>
  <c r="K75" i="10" s="1"/>
  <c r="AT75" i="10" s="1"/>
  <c r="J24" i="10"/>
  <c r="J75" i="10" s="1"/>
  <c r="I24" i="10"/>
  <c r="I75" i="10" s="1"/>
  <c r="AO23" i="10"/>
  <c r="AO74" i="10" s="1"/>
  <c r="AN23" i="10"/>
  <c r="AN74" i="10" s="1"/>
  <c r="AM23" i="10"/>
  <c r="AL23" i="10"/>
  <c r="AL74" i="10" s="1"/>
  <c r="AK23" i="10"/>
  <c r="AK74" i="10" s="1"/>
  <c r="AJ23" i="10"/>
  <c r="AJ74" i="10" s="1"/>
  <c r="AI23" i="10"/>
  <c r="AI74" i="10" s="1"/>
  <c r="AH23" i="10"/>
  <c r="AH74" i="10" s="1"/>
  <c r="AG23" i="10"/>
  <c r="AG74" i="10" s="1"/>
  <c r="AF23" i="10"/>
  <c r="AF74" i="10" s="1"/>
  <c r="AE23" i="10"/>
  <c r="AE74" i="10" s="1"/>
  <c r="AD23" i="10"/>
  <c r="AD74" i="10" s="1"/>
  <c r="AC23" i="10"/>
  <c r="AC74" i="10" s="1"/>
  <c r="AB23" i="10"/>
  <c r="AB74" i="10" s="1"/>
  <c r="AA23" i="10"/>
  <c r="AA74" i="10" s="1"/>
  <c r="Z23" i="10"/>
  <c r="Z74" i="10" s="1"/>
  <c r="Y23" i="10"/>
  <c r="Y74" i="10" s="1"/>
  <c r="X23" i="10"/>
  <c r="X74" i="10" s="1"/>
  <c r="W23" i="10"/>
  <c r="V23" i="10"/>
  <c r="V74" i="10" s="1"/>
  <c r="U23" i="10"/>
  <c r="U74" i="10" s="1"/>
  <c r="T23" i="10"/>
  <c r="T74" i="10" s="1"/>
  <c r="S23" i="10"/>
  <c r="S74" i="10" s="1"/>
  <c r="P23" i="10"/>
  <c r="P74" i="10" s="1"/>
  <c r="O23" i="10"/>
  <c r="O74" i="10" s="1"/>
  <c r="N23" i="10"/>
  <c r="N74" i="10" s="1"/>
  <c r="K23" i="10"/>
  <c r="K74" i="10" s="1"/>
  <c r="AT74" i="10" s="1"/>
  <c r="J23" i="10"/>
  <c r="J74" i="10" s="1"/>
  <c r="I23" i="10"/>
  <c r="I74" i="10" s="1"/>
  <c r="AO22" i="10"/>
  <c r="AO73" i="10" s="1"/>
  <c r="AN22" i="10"/>
  <c r="AN73" i="10" s="1"/>
  <c r="AM22" i="10"/>
  <c r="AM73" i="10" s="1"/>
  <c r="AL22" i="10"/>
  <c r="AL73" i="10" s="1"/>
  <c r="AK22" i="10"/>
  <c r="AK73" i="10" s="1"/>
  <c r="AJ22" i="10"/>
  <c r="AJ73" i="10" s="1"/>
  <c r="AI22" i="10"/>
  <c r="AI73" i="10" s="1"/>
  <c r="AH22" i="10"/>
  <c r="AH73" i="10" s="1"/>
  <c r="AG22" i="10"/>
  <c r="AG73" i="10" s="1"/>
  <c r="AF22" i="10"/>
  <c r="AF73" i="10" s="1"/>
  <c r="AE22" i="10"/>
  <c r="AD22" i="10"/>
  <c r="AD73" i="10" s="1"/>
  <c r="AC22" i="10"/>
  <c r="AC73" i="10" s="1"/>
  <c r="AB22" i="10"/>
  <c r="AB73" i="10" s="1"/>
  <c r="AA22" i="10"/>
  <c r="AA73" i="10" s="1"/>
  <c r="Z22" i="10"/>
  <c r="Z73" i="10" s="1"/>
  <c r="Y22" i="10"/>
  <c r="Y73" i="10" s="1"/>
  <c r="X22" i="10"/>
  <c r="X73" i="10" s="1"/>
  <c r="W22" i="10"/>
  <c r="W73" i="10" s="1"/>
  <c r="V22" i="10"/>
  <c r="V73" i="10" s="1"/>
  <c r="U22" i="10"/>
  <c r="U73" i="10" s="1"/>
  <c r="T22" i="10"/>
  <c r="T73" i="10" s="1"/>
  <c r="S22" i="10"/>
  <c r="S73" i="10" s="1"/>
  <c r="P22" i="10"/>
  <c r="P73" i="10" s="1"/>
  <c r="O22" i="10"/>
  <c r="N22" i="10"/>
  <c r="N73" i="10" s="1"/>
  <c r="L22" i="10"/>
  <c r="L73" i="10" s="1"/>
  <c r="K22" i="10"/>
  <c r="K73" i="10" s="1"/>
  <c r="AT73" i="10" s="1"/>
  <c r="J22" i="10"/>
  <c r="J73" i="10" s="1"/>
  <c r="I22" i="10"/>
  <c r="I73" i="10" s="1"/>
  <c r="AO21" i="10"/>
  <c r="AO72" i="10" s="1"/>
  <c r="AN21" i="10"/>
  <c r="AN72" i="10" s="1"/>
  <c r="AM21" i="10"/>
  <c r="AL21" i="10"/>
  <c r="AL72" i="10" s="1"/>
  <c r="AK21" i="10"/>
  <c r="AK72" i="10" s="1"/>
  <c r="AJ21" i="10"/>
  <c r="AJ72" i="10" s="1"/>
  <c r="AI21" i="10"/>
  <c r="AI72" i="10" s="1"/>
  <c r="AH21" i="10"/>
  <c r="AH72" i="10" s="1"/>
  <c r="AG21" i="10"/>
  <c r="AG72" i="10" s="1"/>
  <c r="AF21" i="10"/>
  <c r="AF72" i="10" s="1"/>
  <c r="AF77" i="10" s="1"/>
  <c r="AE21" i="10"/>
  <c r="AE72" i="10" s="1"/>
  <c r="AD21" i="10"/>
  <c r="AD72" i="10" s="1"/>
  <c r="AC21" i="10"/>
  <c r="AC72" i="10" s="1"/>
  <c r="AC77" i="10" s="1"/>
  <c r="AB21" i="10"/>
  <c r="AB72" i="10" s="1"/>
  <c r="AB77" i="10" s="1"/>
  <c r="AA21" i="10"/>
  <c r="AA72" i="10" s="1"/>
  <c r="Z21" i="10"/>
  <c r="Z72" i="10" s="1"/>
  <c r="Y21" i="10"/>
  <c r="Y72" i="10" s="1"/>
  <c r="X21" i="10"/>
  <c r="X72" i="10" s="1"/>
  <c r="X77" i="10" s="1"/>
  <c r="W21" i="10"/>
  <c r="V21" i="10"/>
  <c r="V72" i="10" s="1"/>
  <c r="U21" i="10"/>
  <c r="U72" i="10" s="1"/>
  <c r="T21" i="10"/>
  <c r="T72" i="10" s="1"/>
  <c r="S21" i="10"/>
  <c r="S72" i="10" s="1"/>
  <c r="S77" i="10" s="1"/>
  <c r="P21" i="10"/>
  <c r="P72" i="10" s="1"/>
  <c r="O21" i="10"/>
  <c r="O72" i="10" s="1"/>
  <c r="N21" i="10"/>
  <c r="L21" i="10"/>
  <c r="K21" i="10"/>
  <c r="K72" i="10" s="1"/>
  <c r="J21" i="10"/>
  <c r="J72" i="10" s="1"/>
  <c r="H21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P20" i="10"/>
  <c r="O20" i="10"/>
  <c r="N20" i="10"/>
  <c r="K20" i="10"/>
  <c r="J20" i="10"/>
  <c r="I20" i="10"/>
  <c r="AR19" i="10"/>
  <c r="AR25" i="10" s="1"/>
  <c r="AR76" i="10" s="1"/>
  <c r="AQ19" i="10"/>
  <c r="AP19" i="10"/>
  <c r="AP25" i="10" s="1"/>
  <c r="AP76" i="10" s="1"/>
  <c r="AT18" i="10"/>
  <c r="AS18" i="10"/>
  <c r="AR18" i="10"/>
  <c r="AQ18" i="10"/>
  <c r="AP18" i="10" s="1"/>
  <c r="AT17" i="10"/>
  <c r="AS17" i="10"/>
  <c r="AR17" i="10"/>
  <c r="R17" i="10"/>
  <c r="Q17" i="10"/>
  <c r="M17" i="10"/>
  <c r="L17" i="10"/>
  <c r="H17" i="10"/>
  <c r="AQ17" i="10" s="1"/>
  <c r="AP17" i="10" s="1"/>
  <c r="G17" i="10"/>
  <c r="AT16" i="10"/>
  <c r="AS16" i="10"/>
  <c r="AR16" i="10"/>
  <c r="R16" i="10"/>
  <c r="Q16" i="10"/>
  <c r="M16" i="10"/>
  <c r="AQ16" i="10" s="1"/>
  <c r="AP16" i="10" s="1"/>
  <c r="L16" i="10"/>
  <c r="I16" i="10"/>
  <c r="I21" i="10" s="1"/>
  <c r="H16" i="10"/>
  <c r="G16" i="10"/>
  <c r="AT15" i="10"/>
  <c r="AS15" i="10"/>
  <c r="AR15" i="10"/>
  <c r="AQ15" i="10"/>
  <c r="AP15" i="10" s="1"/>
  <c r="AT14" i="10"/>
  <c r="AT21" i="10" s="1"/>
  <c r="AT72" i="10" s="1"/>
  <c r="AS14" i="10"/>
  <c r="AS21" i="10" s="1"/>
  <c r="AS72" i="10" s="1"/>
  <c r="AR14" i="10"/>
  <c r="AR21" i="10" s="1"/>
  <c r="R14" i="10"/>
  <c r="R21" i="10" s="1"/>
  <c r="R72" i="10" s="1"/>
  <c r="Q14" i="10"/>
  <c r="Q21" i="10" s="1"/>
  <c r="M14" i="10"/>
  <c r="M21" i="10" s="1"/>
  <c r="L14" i="10"/>
  <c r="H14" i="10"/>
  <c r="AQ14" i="10" s="1"/>
  <c r="G14" i="10"/>
  <c r="G21" i="10" s="1"/>
  <c r="AT13" i="10"/>
  <c r="AT24" i="10" s="1"/>
  <c r="AS13" i="10"/>
  <c r="AS24" i="10" s="1"/>
  <c r="AR13" i="10"/>
  <c r="AR24" i="10" s="1"/>
  <c r="R13" i="10"/>
  <c r="R24" i="10" s="1"/>
  <c r="R75" i="10" s="1"/>
  <c r="Q13" i="10"/>
  <c r="Q24" i="10" s="1"/>
  <c r="Q75" i="10" s="1"/>
  <c r="M13" i="10"/>
  <c r="M24" i="10" s="1"/>
  <c r="M75" i="10" s="1"/>
  <c r="L13" i="10"/>
  <c r="L24" i="10" s="1"/>
  <c r="L75" i="10" s="1"/>
  <c r="H13" i="10"/>
  <c r="H24" i="10" s="1"/>
  <c r="H75" i="10" s="1"/>
  <c r="G13" i="10"/>
  <c r="G24" i="10" s="1"/>
  <c r="G75" i="10" s="1"/>
  <c r="AT12" i="10"/>
  <c r="AT23" i="10" s="1"/>
  <c r="AS12" i="10"/>
  <c r="AS23" i="10" s="1"/>
  <c r="AR12" i="10"/>
  <c r="AR23" i="10" s="1"/>
  <c r="R12" i="10"/>
  <c r="R23" i="10" s="1"/>
  <c r="R74" i="10" s="1"/>
  <c r="Q12" i="10"/>
  <c r="Q23" i="10" s="1"/>
  <c r="Q74" i="10" s="1"/>
  <c r="M12" i="10"/>
  <c r="M23" i="10" s="1"/>
  <c r="M74" i="10" s="1"/>
  <c r="L12" i="10"/>
  <c r="L23" i="10" s="1"/>
  <c r="L74" i="10" s="1"/>
  <c r="H12" i="10"/>
  <c r="H23" i="10" s="1"/>
  <c r="H74" i="10" s="1"/>
  <c r="G12" i="10"/>
  <c r="G23" i="10" s="1"/>
  <c r="G74" i="10" s="1"/>
  <c r="AT11" i="10"/>
  <c r="AT22" i="10" s="1"/>
  <c r="AS11" i="10"/>
  <c r="AS20" i="10" s="1"/>
  <c r="AR11" i="10"/>
  <c r="AR22" i="10" s="1"/>
  <c r="R11" i="10"/>
  <c r="R22" i="10" s="1"/>
  <c r="R73" i="10" s="1"/>
  <c r="Q11" i="10"/>
  <c r="Q22" i="10" s="1"/>
  <c r="Q73" i="10" s="1"/>
  <c r="M11" i="10"/>
  <c r="M22" i="10" s="1"/>
  <c r="M73" i="10" s="1"/>
  <c r="L11" i="10"/>
  <c r="H11" i="10"/>
  <c r="AQ11" i="10" s="1"/>
  <c r="G11" i="10"/>
  <c r="G22" i="10" s="1"/>
  <c r="G73" i="10" s="1"/>
  <c r="W14" i="9"/>
  <c r="V14" i="9"/>
  <c r="W17" i="9"/>
  <c r="V17" i="9"/>
  <c r="W16" i="9"/>
  <c r="V16" i="9"/>
  <c r="V20" i="9" s="1"/>
  <c r="W69" i="9"/>
  <c r="V69" i="9"/>
  <c r="R69" i="9"/>
  <c r="Q69" i="9"/>
  <c r="M69" i="9"/>
  <c r="L69" i="9"/>
  <c r="AO72" i="9"/>
  <c r="AN72" i="9"/>
  <c r="AM72" i="9"/>
  <c r="W59" i="9"/>
  <c r="K72" i="9"/>
  <c r="J72" i="9"/>
  <c r="I72" i="9"/>
  <c r="H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U72" i="9"/>
  <c r="T72" i="9"/>
  <c r="S72" i="9"/>
  <c r="R72" i="9"/>
  <c r="P72" i="9"/>
  <c r="O72" i="9"/>
  <c r="N72" i="9"/>
  <c r="M72" i="9"/>
  <c r="W68" i="9"/>
  <c r="V68" i="9"/>
  <c r="W67" i="9"/>
  <c r="V67" i="9"/>
  <c r="W66" i="9"/>
  <c r="V66" i="9"/>
  <c r="W65" i="9"/>
  <c r="V65" i="9"/>
  <c r="W64" i="9"/>
  <c r="V64" i="9"/>
  <c r="W63" i="9"/>
  <c r="V63" i="9"/>
  <c r="W61" i="9"/>
  <c r="V61" i="9"/>
  <c r="V59" i="9"/>
  <c r="V57" i="9"/>
  <c r="V72" i="9" s="1"/>
  <c r="Q57" i="9"/>
  <c r="Q71" i="9" s="1"/>
  <c r="L57" i="9"/>
  <c r="L71" i="9" s="1"/>
  <c r="AT70" i="9"/>
  <c r="AS70" i="9"/>
  <c r="AR70" i="9"/>
  <c r="AQ70" i="9"/>
  <c r="AQ18" i="9"/>
  <c r="W15" i="9"/>
  <c r="W21" i="9" s="1"/>
  <c r="V15" i="9"/>
  <c r="AO71" i="9"/>
  <c r="AN71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U71" i="9"/>
  <c r="T71" i="9"/>
  <c r="S71" i="9"/>
  <c r="R71" i="9"/>
  <c r="P71" i="9"/>
  <c r="O71" i="9"/>
  <c r="N71" i="9"/>
  <c r="M71" i="9"/>
  <c r="K71" i="9"/>
  <c r="J71" i="9"/>
  <c r="I71" i="9"/>
  <c r="H71" i="9"/>
  <c r="R15" i="9"/>
  <c r="Q15" i="9"/>
  <c r="M15" i="9"/>
  <c r="L15" i="9"/>
  <c r="W12" i="9"/>
  <c r="V12" i="9"/>
  <c r="V23" i="9" s="1"/>
  <c r="V75" i="9" s="1"/>
  <c r="W11" i="9"/>
  <c r="V11" i="9"/>
  <c r="R13" i="9"/>
  <c r="Q13" i="9" s="1"/>
  <c r="Q24" i="9" s="1"/>
  <c r="Q76" i="9" s="1"/>
  <c r="L13" i="9"/>
  <c r="M13" i="9"/>
  <c r="M24" i="9" s="1"/>
  <c r="M76" i="9" s="1"/>
  <c r="AX92" i="9"/>
  <c r="AQ69" i="9"/>
  <c r="AP69" i="9" s="1"/>
  <c r="H69" i="9"/>
  <c r="G69" i="9"/>
  <c r="R68" i="9"/>
  <c r="Q68" i="9"/>
  <c r="M68" i="9"/>
  <c r="L68" i="9"/>
  <c r="H68" i="9"/>
  <c r="G68" i="9"/>
  <c r="R67" i="9"/>
  <c r="Q67" i="9"/>
  <c r="M67" i="9"/>
  <c r="L67" i="9"/>
  <c r="H67" i="9"/>
  <c r="G67" i="9"/>
  <c r="R66" i="9"/>
  <c r="Q66" i="9"/>
  <c r="M66" i="9"/>
  <c r="AQ66" i="9" s="1"/>
  <c r="AP66" i="9" s="1"/>
  <c r="L66" i="9"/>
  <c r="H66" i="9"/>
  <c r="G66" i="9"/>
  <c r="R65" i="9"/>
  <c r="Q65" i="9"/>
  <c r="M65" i="9"/>
  <c r="L65" i="9"/>
  <c r="H65" i="9"/>
  <c r="G65" i="9"/>
  <c r="R64" i="9"/>
  <c r="Q64" i="9"/>
  <c r="M64" i="9"/>
  <c r="AQ64" i="9" s="1"/>
  <c r="AP64" i="9" s="1"/>
  <c r="L64" i="9"/>
  <c r="H64" i="9"/>
  <c r="G64" i="9"/>
  <c r="R63" i="9"/>
  <c r="Q63" i="9"/>
  <c r="M63" i="9"/>
  <c r="AQ63" i="9" s="1"/>
  <c r="AP63" i="9" s="1"/>
  <c r="L63" i="9"/>
  <c r="H63" i="9"/>
  <c r="G63" i="9"/>
  <c r="AT62" i="9"/>
  <c r="AS62" i="9"/>
  <c r="AR62" i="9"/>
  <c r="AQ62" i="9"/>
  <c r="AT61" i="9"/>
  <c r="AS61" i="9"/>
  <c r="AR61" i="9"/>
  <c r="R61" i="9"/>
  <c r="Q61" i="9"/>
  <c r="M61" i="9"/>
  <c r="L61" i="9"/>
  <c r="H61" i="9"/>
  <c r="G61" i="9"/>
  <c r="AT60" i="9"/>
  <c r="AS60" i="9"/>
  <c r="AR60" i="9"/>
  <c r="AQ60" i="9"/>
  <c r="AT59" i="9"/>
  <c r="AS59" i="9"/>
  <c r="AR59" i="9"/>
  <c r="R59" i="9"/>
  <c r="Q59" i="9"/>
  <c r="M59" i="9"/>
  <c r="L59" i="9"/>
  <c r="H59" i="9"/>
  <c r="G59" i="9"/>
  <c r="AT58" i="9"/>
  <c r="AS58" i="9"/>
  <c r="AR58" i="9"/>
  <c r="AQ58" i="9"/>
  <c r="AT57" i="9"/>
  <c r="AS57" i="9"/>
  <c r="N57" i="9"/>
  <c r="AR57" i="9"/>
  <c r="AO25" i="9"/>
  <c r="AO77" i="9" s="1"/>
  <c r="AN25" i="9"/>
  <c r="AN77" i="9" s="1"/>
  <c r="AM25" i="9"/>
  <c r="AM77" i="9" s="1"/>
  <c r="AL25" i="9"/>
  <c r="AL77" i="9" s="1"/>
  <c r="AK25" i="9"/>
  <c r="AK77" i="9" s="1"/>
  <c r="AJ25" i="9"/>
  <c r="AJ77" i="9" s="1"/>
  <c r="AI25" i="9"/>
  <c r="AI77" i="9" s="1"/>
  <c r="AH25" i="9"/>
  <c r="AH77" i="9" s="1"/>
  <c r="AG25" i="9"/>
  <c r="AG77" i="9" s="1"/>
  <c r="AF25" i="9"/>
  <c r="AF77" i="9" s="1"/>
  <c r="AE25" i="9"/>
  <c r="AE77" i="9" s="1"/>
  <c r="AD25" i="9"/>
  <c r="AD77" i="9" s="1"/>
  <c r="AC25" i="9"/>
  <c r="AC77" i="9" s="1"/>
  <c r="AB25" i="9"/>
  <c r="AB77" i="9" s="1"/>
  <c r="AA25" i="9"/>
  <c r="AA77" i="9" s="1"/>
  <c r="Z25" i="9"/>
  <c r="Z77" i="9" s="1"/>
  <c r="Y25" i="9"/>
  <c r="Y77" i="9" s="1"/>
  <c r="X25" i="9"/>
  <c r="X77" i="9" s="1"/>
  <c r="W25" i="9"/>
  <c r="W77" i="9" s="1"/>
  <c r="V25" i="9"/>
  <c r="V77" i="9" s="1"/>
  <c r="U25" i="9"/>
  <c r="U77" i="9" s="1"/>
  <c r="T25" i="9"/>
  <c r="T77" i="9" s="1"/>
  <c r="S25" i="9"/>
  <c r="S77" i="9" s="1"/>
  <c r="R25" i="9"/>
  <c r="R77" i="9" s="1"/>
  <c r="Q25" i="9"/>
  <c r="Q77" i="9" s="1"/>
  <c r="P25" i="9"/>
  <c r="P77" i="9" s="1"/>
  <c r="O25" i="9"/>
  <c r="O77" i="9" s="1"/>
  <c r="N25" i="9"/>
  <c r="N77" i="9" s="1"/>
  <c r="M25" i="9"/>
  <c r="M77" i="9" s="1"/>
  <c r="L25" i="9"/>
  <c r="L77" i="9" s="1"/>
  <c r="K25" i="9"/>
  <c r="K77" i="9" s="1"/>
  <c r="J25" i="9"/>
  <c r="J77" i="9" s="1"/>
  <c r="I25" i="9"/>
  <c r="I77" i="9" s="1"/>
  <c r="H25" i="9"/>
  <c r="H77" i="9" s="1"/>
  <c r="G25" i="9"/>
  <c r="G77" i="9" s="1"/>
  <c r="AO24" i="9"/>
  <c r="AO76" i="9" s="1"/>
  <c r="AN24" i="9"/>
  <c r="AN76" i="9" s="1"/>
  <c r="AM24" i="9"/>
  <c r="AM76" i="9" s="1"/>
  <c r="AL24" i="9"/>
  <c r="AL76" i="9" s="1"/>
  <c r="AK24" i="9"/>
  <c r="AK76" i="9" s="1"/>
  <c r="AJ24" i="9"/>
  <c r="AJ76" i="9" s="1"/>
  <c r="AI24" i="9"/>
  <c r="AI76" i="9" s="1"/>
  <c r="AH24" i="9"/>
  <c r="AH76" i="9" s="1"/>
  <c r="AG24" i="9"/>
  <c r="AG76" i="9" s="1"/>
  <c r="AF24" i="9"/>
  <c r="AF76" i="9" s="1"/>
  <c r="AE24" i="9"/>
  <c r="AE76" i="9" s="1"/>
  <c r="AD24" i="9"/>
  <c r="AD76" i="9" s="1"/>
  <c r="AC24" i="9"/>
  <c r="AC76" i="9" s="1"/>
  <c r="AB24" i="9"/>
  <c r="AB76" i="9" s="1"/>
  <c r="AA24" i="9"/>
  <c r="AA76" i="9" s="1"/>
  <c r="Z24" i="9"/>
  <c r="Z76" i="9" s="1"/>
  <c r="Y24" i="9"/>
  <c r="Y76" i="9" s="1"/>
  <c r="X24" i="9"/>
  <c r="X76" i="9" s="1"/>
  <c r="W24" i="9"/>
  <c r="W76" i="9" s="1"/>
  <c r="V24" i="9"/>
  <c r="V76" i="9" s="1"/>
  <c r="U24" i="9"/>
  <c r="U76" i="9" s="1"/>
  <c r="T24" i="9"/>
  <c r="T76" i="9" s="1"/>
  <c r="S24" i="9"/>
  <c r="S76" i="9" s="1"/>
  <c r="P24" i="9"/>
  <c r="P76" i="9" s="1"/>
  <c r="O24" i="9"/>
  <c r="O76" i="9" s="1"/>
  <c r="N24" i="9"/>
  <c r="N76" i="9" s="1"/>
  <c r="K24" i="9"/>
  <c r="K76" i="9" s="1"/>
  <c r="J24" i="9"/>
  <c r="J76" i="9" s="1"/>
  <c r="I24" i="9"/>
  <c r="I76" i="9" s="1"/>
  <c r="AO23" i="9"/>
  <c r="AO75" i="9" s="1"/>
  <c r="AN23" i="9"/>
  <c r="AN75" i="9" s="1"/>
  <c r="AM23" i="9"/>
  <c r="AM75" i="9" s="1"/>
  <c r="AL23" i="9"/>
  <c r="AL75" i="9" s="1"/>
  <c r="AK23" i="9"/>
  <c r="AK75" i="9" s="1"/>
  <c r="AJ23" i="9"/>
  <c r="AJ75" i="9" s="1"/>
  <c r="AI23" i="9"/>
  <c r="AI75" i="9" s="1"/>
  <c r="AH23" i="9"/>
  <c r="AH75" i="9" s="1"/>
  <c r="AG23" i="9"/>
  <c r="AG75" i="9" s="1"/>
  <c r="AF23" i="9"/>
  <c r="AF75" i="9" s="1"/>
  <c r="AE23" i="9"/>
  <c r="AE75" i="9" s="1"/>
  <c r="AD23" i="9"/>
  <c r="AD75" i="9" s="1"/>
  <c r="AC23" i="9"/>
  <c r="AC75" i="9" s="1"/>
  <c r="AB23" i="9"/>
  <c r="AB75" i="9" s="1"/>
  <c r="AA23" i="9"/>
  <c r="AA75" i="9" s="1"/>
  <c r="Z23" i="9"/>
  <c r="Z75" i="9" s="1"/>
  <c r="Y23" i="9"/>
  <c r="Y75" i="9" s="1"/>
  <c r="X23" i="9"/>
  <c r="X75" i="9" s="1"/>
  <c r="W23" i="9"/>
  <c r="W75" i="9" s="1"/>
  <c r="U23" i="9"/>
  <c r="U75" i="9" s="1"/>
  <c r="T23" i="9"/>
  <c r="T75" i="9" s="1"/>
  <c r="S23" i="9"/>
  <c r="S75" i="9" s="1"/>
  <c r="P23" i="9"/>
  <c r="P75" i="9" s="1"/>
  <c r="O23" i="9"/>
  <c r="O75" i="9" s="1"/>
  <c r="N23" i="9"/>
  <c r="N75" i="9" s="1"/>
  <c r="K23" i="9"/>
  <c r="K75" i="9" s="1"/>
  <c r="J23" i="9"/>
  <c r="J75" i="9" s="1"/>
  <c r="I23" i="9"/>
  <c r="I75" i="9" s="1"/>
  <c r="AO22" i="9"/>
  <c r="AO74" i="9" s="1"/>
  <c r="AN22" i="9"/>
  <c r="AN74" i="9" s="1"/>
  <c r="AM22" i="9"/>
  <c r="AM74" i="9" s="1"/>
  <c r="AL22" i="9"/>
  <c r="AL74" i="9" s="1"/>
  <c r="AK22" i="9"/>
  <c r="AK74" i="9" s="1"/>
  <c r="AJ22" i="9"/>
  <c r="AJ74" i="9" s="1"/>
  <c r="AI22" i="9"/>
  <c r="AI74" i="9" s="1"/>
  <c r="AH22" i="9"/>
  <c r="AH74" i="9" s="1"/>
  <c r="AG22" i="9"/>
  <c r="AG74" i="9" s="1"/>
  <c r="AF22" i="9"/>
  <c r="AF74" i="9" s="1"/>
  <c r="AE22" i="9"/>
  <c r="AE74" i="9" s="1"/>
  <c r="AD22" i="9"/>
  <c r="AD74" i="9" s="1"/>
  <c r="AC22" i="9"/>
  <c r="AC74" i="9" s="1"/>
  <c r="AB22" i="9"/>
  <c r="AB74" i="9" s="1"/>
  <c r="AA22" i="9"/>
  <c r="AA74" i="9" s="1"/>
  <c r="Z22" i="9"/>
  <c r="Z74" i="9" s="1"/>
  <c r="Y22" i="9"/>
  <c r="Y74" i="9" s="1"/>
  <c r="X22" i="9"/>
  <c r="X74" i="9" s="1"/>
  <c r="V22" i="9"/>
  <c r="V74" i="9" s="1"/>
  <c r="U22" i="9"/>
  <c r="U74" i="9" s="1"/>
  <c r="T22" i="9"/>
  <c r="T74" i="9" s="1"/>
  <c r="S22" i="9"/>
  <c r="S74" i="9" s="1"/>
  <c r="P22" i="9"/>
  <c r="P74" i="9" s="1"/>
  <c r="O22" i="9"/>
  <c r="O74" i="9" s="1"/>
  <c r="N22" i="9"/>
  <c r="N74" i="9" s="1"/>
  <c r="K22" i="9"/>
  <c r="K74" i="9" s="1"/>
  <c r="J22" i="9"/>
  <c r="J74" i="9" s="1"/>
  <c r="I22" i="9"/>
  <c r="I74" i="9" s="1"/>
  <c r="AO21" i="9"/>
  <c r="AN21" i="9"/>
  <c r="AM21" i="9"/>
  <c r="AM73" i="9" s="1"/>
  <c r="AM78" i="9" s="1"/>
  <c r="AL21" i="9"/>
  <c r="AL73" i="9" s="1"/>
  <c r="AK21" i="9"/>
  <c r="AJ21" i="9"/>
  <c r="AI21" i="9"/>
  <c r="AH21" i="9"/>
  <c r="AH73" i="9" s="1"/>
  <c r="AG21" i="9"/>
  <c r="AF21" i="9"/>
  <c r="AE21" i="9"/>
  <c r="AD21" i="9"/>
  <c r="AD73" i="9" s="1"/>
  <c r="AC21" i="9"/>
  <c r="AB21" i="9"/>
  <c r="AA21" i="9"/>
  <c r="Z21" i="9"/>
  <c r="Z73" i="9" s="1"/>
  <c r="Y21" i="9"/>
  <c r="X21" i="9"/>
  <c r="V21" i="9"/>
  <c r="U21" i="9"/>
  <c r="T21" i="9"/>
  <c r="S21" i="9"/>
  <c r="P21" i="9"/>
  <c r="O21" i="9"/>
  <c r="N21" i="9"/>
  <c r="K21" i="9"/>
  <c r="K73" i="9" s="1"/>
  <c r="J21" i="9"/>
  <c r="J73" i="9" s="1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U20" i="9"/>
  <c r="T20" i="9"/>
  <c r="S20" i="9"/>
  <c r="P20" i="9"/>
  <c r="O20" i="9"/>
  <c r="N20" i="9"/>
  <c r="K20" i="9"/>
  <c r="J20" i="9"/>
  <c r="AR19" i="9"/>
  <c r="AR25" i="9" s="1"/>
  <c r="AR77" i="9" s="1"/>
  <c r="AQ19" i="9"/>
  <c r="AQ25" i="9" s="1"/>
  <c r="AQ77" i="9" s="1"/>
  <c r="AT18" i="9"/>
  <c r="AS18" i="9"/>
  <c r="AR18" i="9"/>
  <c r="AT17" i="9"/>
  <c r="AS17" i="9"/>
  <c r="AR17" i="9"/>
  <c r="R17" i="9"/>
  <c r="Q17" i="9"/>
  <c r="M17" i="9"/>
  <c r="AQ17" i="9" s="1"/>
  <c r="L17" i="9"/>
  <c r="H17" i="9"/>
  <c r="G17" i="9"/>
  <c r="AT16" i="9"/>
  <c r="AS16" i="9"/>
  <c r="R16" i="9"/>
  <c r="Q16" i="9"/>
  <c r="M16" i="9"/>
  <c r="AQ16" i="9" s="1"/>
  <c r="L16" i="9"/>
  <c r="I16" i="9"/>
  <c r="I21" i="9" s="1"/>
  <c r="H16" i="9"/>
  <c r="AT15" i="9"/>
  <c r="AS15" i="9"/>
  <c r="AR15" i="9"/>
  <c r="AQ15" i="9"/>
  <c r="AT14" i="9"/>
  <c r="AS14" i="9"/>
  <c r="AR14" i="9"/>
  <c r="R14" i="9"/>
  <c r="Q14" i="9"/>
  <c r="Q21" i="9" s="1"/>
  <c r="M14" i="9"/>
  <c r="L14" i="9"/>
  <c r="L21" i="9" s="1"/>
  <c r="H14" i="9"/>
  <c r="H21" i="9" s="1"/>
  <c r="G14" i="9"/>
  <c r="AT13" i="9"/>
  <c r="AT24" i="9" s="1"/>
  <c r="AS13" i="9"/>
  <c r="AS24" i="9" s="1"/>
  <c r="AR13" i="9"/>
  <c r="AR24" i="9" s="1"/>
  <c r="R24" i="9"/>
  <c r="R76" i="9" s="1"/>
  <c r="L24" i="9"/>
  <c r="L76" i="9" s="1"/>
  <c r="H13" i="9"/>
  <c r="H24" i="9" s="1"/>
  <c r="H76" i="9" s="1"/>
  <c r="G13" i="9"/>
  <c r="G24" i="9" s="1"/>
  <c r="G76" i="9" s="1"/>
  <c r="AT12" i="9"/>
  <c r="AT23" i="9" s="1"/>
  <c r="AS12" i="9"/>
  <c r="AS23" i="9" s="1"/>
  <c r="AR12" i="9"/>
  <c r="AR23" i="9" s="1"/>
  <c r="R12" i="9"/>
  <c r="R23" i="9" s="1"/>
  <c r="R75" i="9" s="1"/>
  <c r="Q12" i="9"/>
  <c r="Q23" i="9" s="1"/>
  <c r="Q75" i="9" s="1"/>
  <c r="M12" i="9"/>
  <c r="M23" i="9" s="1"/>
  <c r="M75" i="9" s="1"/>
  <c r="L12" i="9"/>
  <c r="L23" i="9" s="1"/>
  <c r="L75" i="9" s="1"/>
  <c r="H12" i="9"/>
  <c r="H23" i="9" s="1"/>
  <c r="H75" i="9" s="1"/>
  <c r="G12" i="9"/>
  <c r="G23" i="9" s="1"/>
  <c r="G75" i="9" s="1"/>
  <c r="AT11" i="9"/>
  <c r="AT22" i="9" s="1"/>
  <c r="AS11" i="9"/>
  <c r="AR11" i="9"/>
  <c r="AR22" i="9" s="1"/>
  <c r="R11" i="9"/>
  <c r="R22" i="9" s="1"/>
  <c r="R74" i="9" s="1"/>
  <c r="Q11" i="9"/>
  <c r="Q22" i="9" s="1"/>
  <c r="Q74" i="9" s="1"/>
  <c r="M11" i="9"/>
  <c r="M22" i="9" s="1"/>
  <c r="M74" i="9" s="1"/>
  <c r="L11" i="9"/>
  <c r="L22" i="9" s="1"/>
  <c r="L74" i="9" s="1"/>
  <c r="H11" i="9"/>
  <c r="H22" i="9" s="1"/>
  <c r="H74" i="9" s="1"/>
  <c r="G11" i="9"/>
  <c r="G22" i="9" s="1"/>
  <c r="G74" i="9" s="1"/>
  <c r="AX91" i="8"/>
  <c r="AI73" i="9" l="1"/>
  <c r="AE73" i="9"/>
  <c r="AS72" i="9"/>
  <c r="AA73" i="9"/>
  <c r="AA78" i="9" s="1"/>
  <c r="AT71" i="9"/>
  <c r="N73" i="9"/>
  <c r="N78" i="9" s="1"/>
  <c r="S73" i="9"/>
  <c r="S78" i="9" s="1"/>
  <c r="O73" i="9"/>
  <c r="AR72" i="9"/>
  <c r="AS71" i="9"/>
  <c r="AP18" i="9"/>
  <c r="AS75" i="9"/>
  <c r="Q72" i="9"/>
  <c r="L72" i="9"/>
  <c r="AH78" i="9"/>
  <c r="AL78" i="9"/>
  <c r="AT21" i="9"/>
  <c r="AP17" i="9"/>
  <c r="AP19" i="9"/>
  <c r="AP25" i="9" s="1"/>
  <c r="AP77" i="9" s="1"/>
  <c r="AS20" i="9"/>
  <c r="AR71" i="9"/>
  <c r="I71" i="11"/>
  <c r="G57" i="11"/>
  <c r="G70" i="11" s="1"/>
  <c r="AQ21" i="11"/>
  <c r="AP14" i="11"/>
  <c r="AQ22" i="11"/>
  <c r="AQ73" i="11" s="1"/>
  <c r="AP11" i="11"/>
  <c r="AR73" i="11"/>
  <c r="Q77" i="11"/>
  <c r="X77" i="11"/>
  <c r="AB77" i="11"/>
  <c r="AF77" i="11"/>
  <c r="AR74" i="11"/>
  <c r="AQ12" i="11"/>
  <c r="AR16" i="11"/>
  <c r="AR20" i="11" s="1"/>
  <c r="AR77" i="11" s="1"/>
  <c r="I20" i="11"/>
  <c r="M20" i="11"/>
  <c r="Q20" i="11"/>
  <c r="AS20" i="11"/>
  <c r="AS77" i="11" s="1"/>
  <c r="I21" i="11"/>
  <c r="I72" i="11" s="1"/>
  <c r="I77" i="11" s="1"/>
  <c r="M21" i="11"/>
  <c r="M22" i="11"/>
  <c r="M73" i="11" s="1"/>
  <c r="AT71" i="11"/>
  <c r="AT72" i="11" s="1"/>
  <c r="AT70" i="11"/>
  <c r="AT77" i="11" s="1"/>
  <c r="H71" i="11"/>
  <c r="H72" i="11" s="1"/>
  <c r="H77" i="11" s="1"/>
  <c r="L71" i="11"/>
  <c r="L72" i="11" s="1"/>
  <c r="L77" i="11" s="1"/>
  <c r="AR71" i="11"/>
  <c r="R20" i="11"/>
  <c r="AT20" i="11"/>
  <c r="R71" i="11"/>
  <c r="R72" i="11" s="1"/>
  <c r="R77" i="11" s="1"/>
  <c r="R70" i="11"/>
  <c r="M71" i="11"/>
  <c r="G20" i="11"/>
  <c r="AT73" i="11"/>
  <c r="AR22" i="11"/>
  <c r="AT75" i="11"/>
  <c r="G71" i="11"/>
  <c r="G72" i="11" s="1"/>
  <c r="G77" i="11" s="1"/>
  <c r="H70" i="11"/>
  <c r="AQ13" i="11"/>
  <c r="AP19" i="11"/>
  <c r="AP25" i="11" s="1"/>
  <c r="AP76" i="11" s="1"/>
  <c r="H20" i="11"/>
  <c r="L20" i="11"/>
  <c r="AT74" i="11"/>
  <c r="AQ57" i="11"/>
  <c r="AP60" i="11"/>
  <c r="N70" i="11"/>
  <c r="H72" i="10"/>
  <c r="AQ21" i="10"/>
  <c r="AP14" i="10"/>
  <c r="AP21" i="10" s="1"/>
  <c r="R77" i="10"/>
  <c r="AQ22" i="10"/>
  <c r="AQ73" i="10" s="1"/>
  <c r="AP11" i="10"/>
  <c r="W77" i="10"/>
  <c r="AM77" i="10"/>
  <c r="AA77" i="10"/>
  <c r="H20" i="10"/>
  <c r="AR20" i="10"/>
  <c r="H22" i="10"/>
  <c r="H73" i="10" s="1"/>
  <c r="AS22" i="10"/>
  <c r="AQ12" i="10"/>
  <c r="M20" i="10"/>
  <c r="Q20" i="10"/>
  <c r="AG77" i="10"/>
  <c r="AK77" i="10"/>
  <c r="AR73" i="10"/>
  <c r="Q71" i="10"/>
  <c r="Q72" i="10" s="1"/>
  <c r="Q77" i="10" s="1"/>
  <c r="Q70" i="10"/>
  <c r="AQ13" i="10"/>
  <c r="AS75" i="10"/>
  <c r="R20" i="10"/>
  <c r="AT20" i="10"/>
  <c r="N72" i="10"/>
  <c r="N77" i="10" s="1"/>
  <c r="V77" i="10"/>
  <c r="AH77" i="10"/>
  <c r="AL77" i="10"/>
  <c r="AS73" i="10"/>
  <c r="AR74" i="10"/>
  <c r="I71" i="10"/>
  <c r="I72" i="10" s="1"/>
  <c r="I77" i="10" s="1"/>
  <c r="I70" i="10"/>
  <c r="G57" i="10"/>
  <c r="L20" i="10"/>
  <c r="H77" i="10"/>
  <c r="G20" i="10"/>
  <c r="AS74" i="10"/>
  <c r="AR75" i="10"/>
  <c r="L71" i="10"/>
  <c r="L72" i="10" s="1"/>
  <c r="L77" i="10" s="1"/>
  <c r="L70" i="10"/>
  <c r="AR71" i="10"/>
  <c r="AR72" i="10" s="1"/>
  <c r="AR70" i="10"/>
  <c r="AR77" i="10" s="1"/>
  <c r="AP59" i="10"/>
  <c r="M70" i="10"/>
  <c r="AS70" i="10"/>
  <c r="AS77" i="10" s="1"/>
  <c r="M71" i="10"/>
  <c r="M72" i="10" s="1"/>
  <c r="M77" i="10" s="1"/>
  <c r="AQ57" i="10"/>
  <c r="N70" i="10"/>
  <c r="R70" i="10"/>
  <c r="AT70" i="10"/>
  <c r="AT77" i="10" s="1"/>
  <c r="H70" i="10"/>
  <c r="AT72" i="9"/>
  <c r="H73" i="9"/>
  <c r="H78" i="9" s="1"/>
  <c r="X73" i="9"/>
  <c r="X78" i="9" s="1"/>
  <c r="AB73" i="9"/>
  <c r="AB78" i="9" s="1"/>
  <c r="AF73" i="9"/>
  <c r="AF78" i="9" s="1"/>
  <c r="AJ73" i="9"/>
  <c r="AN73" i="9"/>
  <c r="T73" i="9"/>
  <c r="Y73" i="9"/>
  <c r="AC73" i="9"/>
  <c r="AC78" i="9" s="1"/>
  <c r="AO73" i="9"/>
  <c r="P73" i="9"/>
  <c r="W71" i="9"/>
  <c r="AQ61" i="9"/>
  <c r="AP61" i="9" s="1"/>
  <c r="W73" i="9"/>
  <c r="V71" i="9"/>
  <c r="V73" i="9"/>
  <c r="AP70" i="9"/>
  <c r="AS76" i="9"/>
  <c r="G57" i="9"/>
  <c r="AQ59" i="9"/>
  <c r="AP59" i="9" s="1"/>
  <c r="AP60" i="9"/>
  <c r="AQ65" i="9"/>
  <c r="AP65" i="9" s="1"/>
  <c r="AQ67" i="9"/>
  <c r="AP67" i="9" s="1"/>
  <c r="M21" i="9"/>
  <c r="AS21" i="9"/>
  <c r="AP62" i="9"/>
  <c r="Q73" i="9"/>
  <c r="Q78" i="9" s="1"/>
  <c r="AS74" i="9"/>
  <c r="AS22" i="9"/>
  <c r="I73" i="9"/>
  <c r="I78" i="9" s="1"/>
  <c r="U73" i="9"/>
  <c r="AG73" i="9"/>
  <c r="AG78" i="9" s="1"/>
  <c r="AK73" i="9"/>
  <c r="AK78" i="9" s="1"/>
  <c r="AR75" i="9"/>
  <c r="AP58" i="9"/>
  <c r="AQ68" i="9"/>
  <c r="AP68" i="9" s="1"/>
  <c r="R21" i="9"/>
  <c r="R73" i="9" s="1"/>
  <c r="R78" i="9" s="1"/>
  <c r="AP15" i="9"/>
  <c r="W20" i="9"/>
  <c r="V78" i="9"/>
  <c r="W22" i="9"/>
  <c r="W74" i="9" s="1"/>
  <c r="AT20" i="9"/>
  <c r="L73" i="9"/>
  <c r="AR76" i="9"/>
  <c r="AQ14" i="9"/>
  <c r="AT74" i="9"/>
  <c r="AQ13" i="9"/>
  <c r="G16" i="9"/>
  <c r="G21" i="9" s="1"/>
  <c r="H20" i="9"/>
  <c r="L20" i="9"/>
  <c r="AQ11" i="9"/>
  <c r="R20" i="9"/>
  <c r="AT75" i="9"/>
  <c r="AT76" i="9"/>
  <c r="AR74" i="9"/>
  <c r="AQ12" i="9"/>
  <c r="AR16" i="9"/>
  <c r="AR21" i="9" s="1"/>
  <c r="I20" i="9"/>
  <c r="M20" i="9"/>
  <c r="Q20" i="9"/>
  <c r="AQ57" i="9"/>
  <c r="AQ72" i="9" s="1"/>
  <c r="H57" i="8"/>
  <c r="G91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P71" i="8"/>
  <c r="O71" i="8"/>
  <c r="K71" i="8"/>
  <c r="J71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P70" i="8"/>
  <c r="O70" i="8"/>
  <c r="K70" i="8"/>
  <c r="J70" i="8"/>
  <c r="R69" i="8"/>
  <c r="Q69" i="8"/>
  <c r="M69" i="8"/>
  <c r="AQ69" i="8" s="1"/>
  <c r="AP69" i="8" s="1"/>
  <c r="L69" i="8"/>
  <c r="H69" i="8"/>
  <c r="G69" i="8"/>
  <c r="AQ68" i="8"/>
  <c r="AP68" i="8" s="1"/>
  <c r="R68" i="8"/>
  <c r="Q68" i="8"/>
  <c r="M68" i="8"/>
  <c r="L68" i="8"/>
  <c r="H68" i="8"/>
  <c r="G68" i="8"/>
  <c r="R67" i="8"/>
  <c r="Q67" i="8"/>
  <c r="M67" i="8"/>
  <c r="L67" i="8"/>
  <c r="H67" i="8"/>
  <c r="G67" i="8"/>
  <c r="R66" i="8"/>
  <c r="Q66" i="8"/>
  <c r="M66" i="8"/>
  <c r="L66" i="8"/>
  <c r="H66" i="8"/>
  <c r="AQ66" i="8" s="1"/>
  <c r="AP66" i="8" s="1"/>
  <c r="G66" i="8"/>
  <c r="R65" i="8"/>
  <c r="Q65" i="8"/>
  <c r="M65" i="8"/>
  <c r="L65" i="8"/>
  <c r="H65" i="8"/>
  <c r="G65" i="8"/>
  <c r="AQ64" i="8"/>
  <c r="AP64" i="8" s="1"/>
  <c r="R64" i="8"/>
  <c r="Q64" i="8"/>
  <c r="M64" i="8"/>
  <c r="L64" i="8"/>
  <c r="H64" i="8"/>
  <c r="G64" i="8"/>
  <c r="R63" i="8"/>
  <c r="Q63" i="8"/>
  <c r="M63" i="8"/>
  <c r="AQ63" i="8" s="1"/>
  <c r="AP63" i="8" s="1"/>
  <c r="L63" i="8"/>
  <c r="H63" i="8"/>
  <c r="G63" i="8"/>
  <c r="AT62" i="8"/>
  <c r="AS62" i="8"/>
  <c r="AR62" i="8"/>
  <c r="AQ62" i="8"/>
  <c r="AP62" i="8" s="1"/>
  <c r="AT61" i="8"/>
  <c r="AS61" i="8"/>
  <c r="AR61" i="8"/>
  <c r="R61" i="8"/>
  <c r="Q61" i="8"/>
  <c r="M61" i="8"/>
  <c r="L61" i="8"/>
  <c r="H61" i="8"/>
  <c r="AQ61" i="8" s="1"/>
  <c r="AP61" i="8" s="1"/>
  <c r="G61" i="8"/>
  <c r="AT60" i="8"/>
  <c r="AS60" i="8"/>
  <c r="AR60" i="8"/>
  <c r="AQ60" i="8"/>
  <c r="AT59" i="8"/>
  <c r="AS59" i="8"/>
  <c r="AR59" i="8"/>
  <c r="R59" i="8"/>
  <c r="Q59" i="8"/>
  <c r="M59" i="8"/>
  <c r="AQ59" i="8" s="1"/>
  <c r="L59" i="8"/>
  <c r="H59" i="8"/>
  <c r="G59" i="8"/>
  <c r="AT58" i="8"/>
  <c r="AS58" i="8"/>
  <c r="AR58" i="8"/>
  <c r="AQ58" i="8"/>
  <c r="AP58" i="8" s="1"/>
  <c r="AT57" i="8"/>
  <c r="AS57" i="8"/>
  <c r="R57" i="8"/>
  <c r="Q57" i="8"/>
  <c r="N57" i="8"/>
  <c r="M57" i="8"/>
  <c r="I57" i="8"/>
  <c r="AO25" i="8"/>
  <c r="AO76" i="8" s="1"/>
  <c r="AN25" i="8"/>
  <c r="AN76" i="8" s="1"/>
  <c r="AM25" i="8"/>
  <c r="AM76" i="8" s="1"/>
  <c r="AL25" i="8"/>
  <c r="AL76" i="8" s="1"/>
  <c r="AK25" i="8"/>
  <c r="AK76" i="8" s="1"/>
  <c r="AJ25" i="8"/>
  <c r="AJ76" i="8" s="1"/>
  <c r="AI25" i="8"/>
  <c r="AI76" i="8" s="1"/>
  <c r="AH25" i="8"/>
  <c r="AH76" i="8" s="1"/>
  <c r="AG25" i="8"/>
  <c r="AG76" i="8" s="1"/>
  <c r="AF25" i="8"/>
  <c r="AF76" i="8" s="1"/>
  <c r="AE25" i="8"/>
  <c r="AE76" i="8" s="1"/>
  <c r="AD25" i="8"/>
  <c r="AD76" i="8" s="1"/>
  <c r="AC25" i="8"/>
  <c r="AC76" i="8" s="1"/>
  <c r="AB25" i="8"/>
  <c r="AB76" i="8" s="1"/>
  <c r="AA25" i="8"/>
  <c r="AA76" i="8" s="1"/>
  <c r="Z25" i="8"/>
  <c r="Z76" i="8" s="1"/>
  <c r="Y25" i="8"/>
  <c r="Y76" i="8" s="1"/>
  <c r="X25" i="8"/>
  <c r="X76" i="8" s="1"/>
  <c r="W25" i="8"/>
  <c r="W76" i="8" s="1"/>
  <c r="V25" i="8"/>
  <c r="V76" i="8" s="1"/>
  <c r="U25" i="8"/>
  <c r="U76" i="8" s="1"/>
  <c r="T25" i="8"/>
  <c r="T76" i="8" s="1"/>
  <c r="S25" i="8"/>
  <c r="S76" i="8" s="1"/>
  <c r="R25" i="8"/>
  <c r="R76" i="8" s="1"/>
  <c r="Q25" i="8"/>
  <c r="Q76" i="8" s="1"/>
  <c r="P25" i="8"/>
  <c r="P76" i="8" s="1"/>
  <c r="O25" i="8"/>
  <c r="O76" i="8" s="1"/>
  <c r="N25" i="8"/>
  <c r="N76" i="8" s="1"/>
  <c r="M25" i="8"/>
  <c r="M76" i="8" s="1"/>
  <c r="L25" i="8"/>
  <c r="L76" i="8" s="1"/>
  <c r="K25" i="8"/>
  <c r="K76" i="8" s="1"/>
  <c r="J25" i="8"/>
  <c r="J76" i="8" s="1"/>
  <c r="I25" i="8"/>
  <c r="I76" i="8" s="1"/>
  <c r="H25" i="8"/>
  <c r="H76" i="8" s="1"/>
  <c r="G25" i="8"/>
  <c r="G76" i="8" s="1"/>
  <c r="AO24" i="8"/>
  <c r="AO75" i="8" s="1"/>
  <c r="AN24" i="8"/>
  <c r="AN75" i="8" s="1"/>
  <c r="AM24" i="8"/>
  <c r="AM75" i="8" s="1"/>
  <c r="AL24" i="8"/>
  <c r="AL75" i="8" s="1"/>
  <c r="AK24" i="8"/>
  <c r="AK75" i="8" s="1"/>
  <c r="AJ24" i="8"/>
  <c r="AJ75" i="8" s="1"/>
  <c r="AI24" i="8"/>
  <c r="AI75" i="8" s="1"/>
  <c r="AH24" i="8"/>
  <c r="AH75" i="8" s="1"/>
  <c r="AG24" i="8"/>
  <c r="AG75" i="8" s="1"/>
  <c r="AF24" i="8"/>
  <c r="AF75" i="8" s="1"/>
  <c r="AE24" i="8"/>
  <c r="AE75" i="8" s="1"/>
  <c r="AD24" i="8"/>
  <c r="AD75" i="8" s="1"/>
  <c r="AC24" i="8"/>
  <c r="AC75" i="8" s="1"/>
  <c r="AB24" i="8"/>
  <c r="AB75" i="8" s="1"/>
  <c r="AA24" i="8"/>
  <c r="AA75" i="8" s="1"/>
  <c r="Z24" i="8"/>
  <c r="Z75" i="8" s="1"/>
  <c r="Y24" i="8"/>
  <c r="Y75" i="8" s="1"/>
  <c r="X24" i="8"/>
  <c r="X75" i="8" s="1"/>
  <c r="W24" i="8"/>
  <c r="W75" i="8" s="1"/>
  <c r="V24" i="8"/>
  <c r="V75" i="8" s="1"/>
  <c r="U24" i="8"/>
  <c r="U75" i="8" s="1"/>
  <c r="T24" i="8"/>
  <c r="T75" i="8" s="1"/>
  <c r="S24" i="8"/>
  <c r="S75" i="8" s="1"/>
  <c r="P24" i="8"/>
  <c r="P75" i="8" s="1"/>
  <c r="O24" i="8"/>
  <c r="O75" i="8" s="1"/>
  <c r="N24" i="8"/>
  <c r="N75" i="8" s="1"/>
  <c r="K24" i="8"/>
  <c r="K75" i="8" s="1"/>
  <c r="AT75" i="8" s="1"/>
  <c r="J24" i="8"/>
  <c r="J75" i="8" s="1"/>
  <c r="I24" i="8"/>
  <c r="I75" i="8" s="1"/>
  <c r="AO23" i="8"/>
  <c r="AO74" i="8" s="1"/>
  <c r="AN23" i="8"/>
  <c r="AN74" i="8" s="1"/>
  <c r="AM23" i="8"/>
  <c r="AM74" i="8" s="1"/>
  <c r="AL23" i="8"/>
  <c r="AL74" i="8" s="1"/>
  <c r="AK23" i="8"/>
  <c r="AK74" i="8" s="1"/>
  <c r="AJ23" i="8"/>
  <c r="AJ74" i="8" s="1"/>
  <c r="AI23" i="8"/>
  <c r="AI74" i="8" s="1"/>
  <c r="AH23" i="8"/>
  <c r="AH74" i="8" s="1"/>
  <c r="AG23" i="8"/>
  <c r="AG74" i="8" s="1"/>
  <c r="AF23" i="8"/>
  <c r="AF74" i="8" s="1"/>
  <c r="AE23" i="8"/>
  <c r="AE74" i="8" s="1"/>
  <c r="AD23" i="8"/>
  <c r="AD74" i="8" s="1"/>
  <c r="AC23" i="8"/>
  <c r="AC74" i="8" s="1"/>
  <c r="AB23" i="8"/>
  <c r="AB74" i="8" s="1"/>
  <c r="AA23" i="8"/>
  <c r="AA74" i="8" s="1"/>
  <c r="Z23" i="8"/>
  <c r="Z74" i="8" s="1"/>
  <c r="Y23" i="8"/>
  <c r="Y74" i="8" s="1"/>
  <c r="X23" i="8"/>
  <c r="X74" i="8" s="1"/>
  <c r="W23" i="8"/>
  <c r="W74" i="8" s="1"/>
  <c r="V23" i="8"/>
  <c r="V74" i="8" s="1"/>
  <c r="U23" i="8"/>
  <c r="U74" i="8" s="1"/>
  <c r="T23" i="8"/>
  <c r="T74" i="8" s="1"/>
  <c r="S23" i="8"/>
  <c r="S74" i="8" s="1"/>
  <c r="P23" i="8"/>
  <c r="P74" i="8" s="1"/>
  <c r="O23" i="8"/>
  <c r="O74" i="8" s="1"/>
  <c r="N23" i="8"/>
  <c r="N74" i="8" s="1"/>
  <c r="K23" i="8"/>
  <c r="K74" i="8" s="1"/>
  <c r="J23" i="8"/>
  <c r="J74" i="8" s="1"/>
  <c r="I23" i="8"/>
  <c r="I74" i="8" s="1"/>
  <c r="AO22" i="8"/>
  <c r="AO73" i="8" s="1"/>
  <c r="AN22" i="8"/>
  <c r="AN73" i="8" s="1"/>
  <c r="AM22" i="8"/>
  <c r="AM73" i="8" s="1"/>
  <c r="AL22" i="8"/>
  <c r="AL73" i="8" s="1"/>
  <c r="AK22" i="8"/>
  <c r="AK73" i="8" s="1"/>
  <c r="AJ22" i="8"/>
  <c r="AJ73" i="8" s="1"/>
  <c r="AI22" i="8"/>
  <c r="AI73" i="8" s="1"/>
  <c r="AH22" i="8"/>
  <c r="AH73" i="8" s="1"/>
  <c r="AG22" i="8"/>
  <c r="AG73" i="8" s="1"/>
  <c r="AF22" i="8"/>
  <c r="AF73" i="8" s="1"/>
  <c r="AE22" i="8"/>
  <c r="AE73" i="8" s="1"/>
  <c r="AD22" i="8"/>
  <c r="AD73" i="8" s="1"/>
  <c r="AC22" i="8"/>
  <c r="AC73" i="8" s="1"/>
  <c r="AB22" i="8"/>
  <c r="AB73" i="8" s="1"/>
  <c r="AA22" i="8"/>
  <c r="AA73" i="8" s="1"/>
  <c r="Z22" i="8"/>
  <c r="Z73" i="8" s="1"/>
  <c r="Y22" i="8"/>
  <c r="Y73" i="8" s="1"/>
  <c r="X22" i="8"/>
  <c r="X73" i="8" s="1"/>
  <c r="W22" i="8"/>
  <c r="W73" i="8" s="1"/>
  <c r="V22" i="8"/>
  <c r="V73" i="8" s="1"/>
  <c r="U22" i="8"/>
  <c r="U73" i="8" s="1"/>
  <c r="T22" i="8"/>
  <c r="T73" i="8" s="1"/>
  <c r="S22" i="8"/>
  <c r="S73" i="8" s="1"/>
  <c r="P22" i="8"/>
  <c r="P73" i="8" s="1"/>
  <c r="O22" i="8"/>
  <c r="O73" i="8" s="1"/>
  <c r="N22" i="8"/>
  <c r="N73" i="8" s="1"/>
  <c r="K22" i="8"/>
  <c r="K73" i="8" s="1"/>
  <c r="J22" i="8"/>
  <c r="J73" i="8" s="1"/>
  <c r="I22" i="8"/>
  <c r="I73" i="8" s="1"/>
  <c r="AO21" i="8"/>
  <c r="AO72" i="8" s="1"/>
  <c r="AN21" i="8"/>
  <c r="AM21" i="8"/>
  <c r="AM72" i="8" s="1"/>
  <c r="AL21" i="8"/>
  <c r="AL72" i="8" s="1"/>
  <c r="AK21" i="8"/>
  <c r="AK72" i="8" s="1"/>
  <c r="AJ21" i="8"/>
  <c r="AI21" i="8"/>
  <c r="AI72" i="8" s="1"/>
  <c r="AH21" i="8"/>
  <c r="AH72" i="8" s="1"/>
  <c r="AG21" i="8"/>
  <c r="AG72" i="8" s="1"/>
  <c r="AF21" i="8"/>
  <c r="AE21" i="8"/>
  <c r="AE72" i="8" s="1"/>
  <c r="AD21" i="8"/>
  <c r="AD72" i="8" s="1"/>
  <c r="AC21" i="8"/>
  <c r="AC72" i="8" s="1"/>
  <c r="AB21" i="8"/>
  <c r="AA21" i="8"/>
  <c r="AA72" i="8" s="1"/>
  <c r="Z21" i="8"/>
  <c r="Z72" i="8" s="1"/>
  <c r="Y21" i="8"/>
  <c r="Y72" i="8" s="1"/>
  <c r="X21" i="8"/>
  <c r="W21" i="8"/>
  <c r="W72" i="8" s="1"/>
  <c r="V21" i="8"/>
  <c r="V72" i="8" s="1"/>
  <c r="U21" i="8"/>
  <c r="U72" i="8" s="1"/>
  <c r="T21" i="8"/>
  <c r="S21" i="8"/>
  <c r="S72" i="8" s="1"/>
  <c r="P21" i="8"/>
  <c r="P72" i="8" s="1"/>
  <c r="O21" i="8"/>
  <c r="O72" i="8" s="1"/>
  <c r="N21" i="8"/>
  <c r="K21" i="8"/>
  <c r="J21" i="8"/>
  <c r="J72" i="8" s="1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P20" i="8"/>
  <c r="O20" i="8"/>
  <c r="N20" i="8"/>
  <c r="K20" i="8"/>
  <c r="J20" i="8"/>
  <c r="AR19" i="8"/>
  <c r="AR25" i="8" s="1"/>
  <c r="AR76" i="8" s="1"/>
  <c r="AQ19" i="8"/>
  <c r="AP19" i="8" s="1"/>
  <c r="AP25" i="8" s="1"/>
  <c r="AP76" i="8" s="1"/>
  <c r="AT18" i="8"/>
  <c r="AS18" i="8"/>
  <c r="AR18" i="8"/>
  <c r="AQ18" i="8"/>
  <c r="AT17" i="8"/>
  <c r="AS17" i="8"/>
  <c r="AR17" i="8"/>
  <c r="R17" i="8"/>
  <c r="Q17" i="8"/>
  <c r="M17" i="8"/>
  <c r="L17" i="8"/>
  <c r="H17" i="8"/>
  <c r="G17" i="8"/>
  <c r="AT16" i="8"/>
  <c r="AS16" i="8"/>
  <c r="AR16" i="8"/>
  <c r="R16" i="8"/>
  <c r="Q16" i="8"/>
  <c r="M16" i="8"/>
  <c r="L16" i="8"/>
  <c r="I16" i="8"/>
  <c r="I21" i="8" s="1"/>
  <c r="H16" i="8"/>
  <c r="G16" i="8"/>
  <c r="AT15" i="8"/>
  <c r="AS15" i="8"/>
  <c r="AR15" i="8"/>
  <c r="AP15" i="8" s="1"/>
  <c r="AQ15" i="8"/>
  <c r="AT14" i="8"/>
  <c r="AS14" i="8"/>
  <c r="AR14" i="8"/>
  <c r="R14" i="8"/>
  <c r="R21" i="8" s="1"/>
  <c r="Q14" i="8"/>
  <c r="M14" i="8"/>
  <c r="L14" i="8"/>
  <c r="L21" i="8" s="1"/>
  <c r="H14" i="8"/>
  <c r="G14" i="8"/>
  <c r="AT13" i="8"/>
  <c r="AT24" i="8" s="1"/>
  <c r="AS13" i="8"/>
  <c r="AS24" i="8" s="1"/>
  <c r="AR13" i="8"/>
  <c r="AR24" i="8" s="1"/>
  <c r="R13" i="8"/>
  <c r="R24" i="8" s="1"/>
  <c r="R75" i="8" s="1"/>
  <c r="Q13" i="8"/>
  <c r="Q24" i="8" s="1"/>
  <c r="Q75" i="8" s="1"/>
  <c r="M13" i="8"/>
  <c r="M24" i="8" s="1"/>
  <c r="M75" i="8" s="1"/>
  <c r="L13" i="8"/>
  <c r="L24" i="8" s="1"/>
  <c r="L75" i="8" s="1"/>
  <c r="H13" i="8"/>
  <c r="H24" i="8" s="1"/>
  <c r="H75" i="8" s="1"/>
  <c r="G13" i="8"/>
  <c r="G24" i="8" s="1"/>
  <c r="G75" i="8" s="1"/>
  <c r="AT12" i="8"/>
  <c r="AT23" i="8" s="1"/>
  <c r="AS12" i="8"/>
  <c r="AS23" i="8" s="1"/>
  <c r="AR12" i="8"/>
  <c r="AR23" i="8" s="1"/>
  <c r="R12" i="8"/>
  <c r="R23" i="8" s="1"/>
  <c r="R74" i="8" s="1"/>
  <c r="Q12" i="8"/>
  <c r="Q23" i="8" s="1"/>
  <c r="Q74" i="8" s="1"/>
  <c r="M12" i="8"/>
  <c r="M23" i="8" s="1"/>
  <c r="M74" i="8" s="1"/>
  <c r="L12" i="8"/>
  <c r="L23" i="8" s="1"/>
  <c r="L74" i="8" s="1"/>
  <c r="H12" i="8"/>
  <c r="H23" i="8" s="1"/>
  <c r="H74" i="8" s="1"/>
  <c r="G12" i="8"/>
  <c r="G23" i="8" s="1"/>
  <c r="G74" i="8" s="1"/>
  <c r="AT11" i="8"/>
  <c r="AT22" i="8" s="1"/>
  <c r="AS11" i="8"/>
  <c r="AS22" i="8" s="1"/>
  <c r="AR11" i="8"/>
  <c r="R11" i="8"/>
  <c r="R22" i="8" s="1"/>
  <c r="R73" i="8" s="1"/>
  <c r="Q11" i="8"/>
  <c r="Q22" i="8" s="1"/>
  <c r="Q73" i="8" s="1"/>
  <c r="M11" i="8"/>
  <c r="M22" i="8" s="1"/>
  <c r="M73" i="8" s="1"/>
  <c r="L11" i="8"/>
  <c r="H11" i="8"/>
  <c r="H20" i="8" s="1"/>
  <c r="G11" i="8"/>
  <c r="I16" i="7"/>
  <c r="I21" i="7" s="1"/>
  <c r="H57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P71" i="7"/>
  <c r="O71" i="7"/>
  <c r="K71" i="7"/>
  <c r="J71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P70" i="7"/>
  <c r="O70" i="7"/>
  <c r="K70" i="7"/>
  <c r="J70" i="7"/>
  <c r="R69" i="7"/>
  <c r="Q69" i="7"/>
  <c r="M69" i="7"/>
  <c r="L69" i="7"/>
  <c r="H69" i="7"/>
  <c r="G69" i="7"/>
  <c r="R68" i="7"/>
  <c r="Q68" i="7"/>
  <c r="M68" i="7"/>
  <c r="L68" i="7"/>
  <c r="H68" i="7"/>
  <c r="G68" i="7"/>
  <c r="R67" i="7"/>
  <c r="Q67" i="7"/>
  <c r="M67" i="7"/>
  <c r="L67" i="7"/>
  <c r="H67" i="7"/>
  <c r="G67" i="7"/>
  <c r="R66" i="7"/>
  <c r="Q66" i="7"/>
  <c r="M66" i="7"/>
  <c r="L66" i="7"/>
  <c r="H66" i="7"/>
  <c r="G66" i="7"/>
  <c r="R65" i="7"/>
  <c r="Q65" i="7"/>
  <c r="M65" i="7"/>
  <c r="L65" i="7"/>
  <c r="H65" i="7"/>
  <c r="AQ65" i="7" s="1"/>
  <c r="G65" i="7"/>
  <c r="R64" i="7"/>
  <c r="Q64" i="7"/>
  <c r="M64" i="7"/>
  <c r="L64" i="7"/>
  <c r="H64" i="7"/>
  <c r="G64" i="7"/>
  <c r="R63" i="7"/>
  <c r="Q63" i="7"/>
  <c r="M63" i="7"/>
  <c r="L63" i="7"/>
  <c r="H63" i="7"/>
  <c r="G63" i="7"/>
  <c r="AT62" i="7"/>
  <c r="AS62" i="7"/>
  <c r="AR62" i="7"/>
  <c r="AQ62" i="7"/>
  <c r="AT61" i="7"/>
  <c r="AS61" i="7"/>
  <c r="AR61" i="7"/>
  <c r="R61" i="7"/>
  <c r="Q61" i="7"/>
  <c r="M61" i="7"/>
  <c r="L61" i="7"/>
  <c r="H61" i="7"/>
  <c r="G61" i="7"/>
  <c r="AT60" i="7"/>
  <c r="AS60" i="7"/>
  <c r="AR60" i="7"/>
  <c r="AQ60" i="7"/>
  <c r="AT59" i="7"/>
  <c r="AS59" i="7"/>
  <c r="AR59" i="7"/>
  <c r="R59" i="7"/>
  <c r="Q59" i="7"/>
  <c r="M59" i="7"/>
  <c r="AQ59" i="7" s="1"/>
  <c r="L59" i="7"/>
  <c r="H59" i="7"/>
  <c r="G59" i="7"/>
  <c r="AT58" i="7"/>
  <c r="AP58" i="7" s="1"/>
  <c r="AS58" i="7"/>
  <c r="AR58" i="7"/>
  <c r="AQ58" i="7"/>
  <c r="AT57" i="7"/>
  <c r="AS57" i="7"/>
  <c r="R57" i="7"/>
  <c r="Q57" i="7"/>
  <c r="Q70" i="7" s="1"/>
  <c r="N57" i="7"/>
  <c r="N70" i="7" s="1"/>
  <c r="M57" i="7"/>
  <c r="I57" i="7"/>
  <c r="I70" i="7" s="1"/>
  <c r="AO25" i="7"/>
  <c r="AO76" i="7" s="1"/>
  <c r="AN25" i="7"/>
  <c r="AN76" i="7" s="1"/>
  <c r="AM25" i="7"/>
  <c r="AM76" i="7" s="1"/>
  <c r="AL25" i="7"/>
  <c r="AL76" i="7" s="1"/>
  <c r="AK25" i="7"/>
  <c r="AK76" i="7" s="1"/>
  <c r="AJ25" i="7"/>
  <c r="AJ76" i="7" s="1"/>
  <c r="AI25" i="7"/>
  <c r="AI76" i="7" s="1"/>
  <c r="AH25" i="7"/>
  <c r="AH76" i="7" s="1"/>
  <c r="AG25" i="7"/>
  <c r="AG76" i="7" s="1"/>
  <c r="AF25" i="7"/>
  <c r="AF76" i="7" s="1"/>
  <c r="AE25" i="7"/>
  <c r="AE76" i="7" s="1"/>
  <c r="AD25" i="7"/>
  <c r="AD76" i="7" s="1"/>
  <c r="AC25" i="7"/>
  <c r="AC76" i="7" s="1"/>
  <c r="AB25" i="7"/>
  <c r="AB76" i="7" s="1"/>
  <c r="AA25" i="7"/>
  <c r="AA76" i="7" s="1"/>
  <c r="Z25" i="7"/>
  <c r="Z76" i="7" s="1"/>
  <c r="Y25" i="7"/>
  <c r="Y76" i="7" s="1"/>
  <c r="X25" i="7"/>
  <c r="X76" i="7" s="1"/>
  <c r="W25" i="7"/>
  <c r="W76" i="7" s="1"/>
  <c r="V25" i="7"/>
  <c r="V76" i="7" s="1"/>
  <c r="U25" i="7"/>
  <c r="U76" i="7" s="1"/>
  <c r="T25" i="7"/>
  <c r="T76" i="7" s="1"/>
  <c r="S25" i="7"/>
  <c r="S76" i="7" s="1"/>
  <c r="R25" i="7"/>
  <c r="R76" i="7" s="1"/>
  <c r="Q25" i="7"/>
  <c r="Q76" i="7" s="1"/>
  <c r="P25" i="7"/>
  <c r="P76" i="7" s="1"/>
  <c r="O25" i="7"/>
  <c r="O76" i="7" s="1"/>
  <c r="N25" i="7"/>
  <c r="N76" i="7" s="1"/>
  <c r="M25" i="7"/>
  <c r="M76" i="7" s="1"/>
  <c r="L25" i="7"/>
  <c r="L76" i="7" s="1"/>
  <c r="K25" i="7"/>
  <c r="K76" i="7" s="1"/>
  <c r="J25" i="7"/>
  <c r="J76" i="7" s="1"/>
  <c r="I25" i="7"/>
  <c r="I76" i="7" s="1"/>
  <c r="H25" i="7"/>
  <c r="H76" i="7" s="1"/>
  <c r="G25" i="7"/>
  <c r="G76" i="7" s="1"/>
  <c r="AO24" i="7"/>
  <c r="AO75" i="7" s="1"/>
  <c r="AN24" i="7"/>
  <c r="AN75" i="7" s="1"/>
  <c r="AM24" i="7"/>
  <c r="AM75" i="7" s="1"/>
  <c r="AL24" i="7"/>
  <c r="AL75" i="7" s="1"/>
  <c r="AK24" i="7"/>
  <c r="AK75" i="7" s="1"/>
  <c r="AJ24" i="7"/>
  <c r="AJ75" i="7" s="1"/>
  <c r="AI24" i="7"/>
  <c r="AI75" i="7" s="1"/>
  <c r="AH24" i="7"/>
  <c r="AH75" i="7" s="1"/>
  <c r="AG24" i="7"/>
  <c r="AG75" i="7" s="1"/>
  <c r="AF24" i="7"/>
  <c r="AF75" i="7" s="1"/>
  <c r="AE24" i="7"/>
  <c r="AE75" i="7" s="1"/>
  <c r="AD24" i="7"/>
  <c r="AD75" i="7" s="1"/>
  <c r="AC24" i="7"/>
  <c r="AC75" i="7" s="1"/>
  <c r="AB24" i="7"/>
  <c r="AB75" i="7" s="1"/>
  <c r="AA24" i="7"/>
  <c r="AA75" i="7" s="1"/>
  <c r="Z24" i="7"/>
  <c r="Z75" i="7" s="1"/>
  <c r="Y24" i="7"/>
  <c r="Y75" i="7" s="1"/>
  <c r="X24" i="7"/>
  <c r="X75" i="7" s="1"/>
  <c r="W24" i="7"/>
  <c r="W75" i="7" s="1"/>
  <c r="V24" i="7"/>
  <c r="V75" i="7" s="1"/>
  <c r="U24" i="7"/>
  <c r="U75" i="7" s="1"/>
  <c r="T24" i="7"/>
  <c r="T75" i="7" s="1"/>
  <c r="S24" i="7"/>
  <c r="S75" i="7" s="1"/>
  <c r="P24" i="7"/>
  <c r="P75" i="7" s="1"/>
  <c r="O24" i="7"/>
  <c r="O75" i="7" s="1"/>
  <c r="N24" i="7"/>
  <c r="N75" i="7" s="1"/>
  <c r="K24" i="7"/>
  <c r="K75" i="7" s="1"/>
  <c r="J24" i="7"/>
  <c r="J75" i="7" s="1"/>
  <c r="I24" i="7"/>
  <c r="I75" i="7" s="1"/>
  <c r="AO23" i="7"/>
  <c r="AO74" i="7" s="1"/>
  <c r="AN23" i="7"/>
  <c r="AN74" i="7" s="1"/>
  <c r="AM23" i="7"/>
  <c r="AM74" i="7" s="1"/>
  <c r="AL23" i="7"/>
  <c r="AL74" i="7" s="1"/>
  <c r="AK23" i="7"/>
  <c r="AK74" i="7" s="1"/>
  <c r="AJ23" i="7"/>
  <c r="AJ74" i="7" s="1"/>
  <c r="AI23" i="7"/>
  <c r="AI74" i="7" s="1"/>
  <c r="AH23" i="7"/>
  <c r="AH74" i="7" s="1"/>
  <c r="AG23" i="7"/>
  <c r="AG74" i="7" s="1"/>
  <c r="AF23" i="7"/>
  <c r="AF74" i="7" s="1"/>
  <c r="AE23" i="7"/>
  <c r="AE74" i="7" s="1"/>
  <c r="AD23" i="7"/>
  <c r="AD74" i="7" s="1"/>
  <c r="AC23" i="7"/>
  <c r="AC74" i="7" s="1"/>
  <c r="AB23" i="7"/>
  <c r="AB74" i="7" s="1"/>
  <c r="AA23" i="7"/>
  <c r="AA74" i="7" s="1"/>
  <c r="Z23" i="7"/>
  <c r="Z74" i="7" s="1"/>
  <c r="Y23" i="7"/>
  <c r="Y74" i="7" s="1"/>
  <c r="X23" i="7"/>
  <c r="X74" i="7" s="1"/>
  <c r="W23" i="7"/>
  <c r="W74" i="7" s="1"/>
  <c r="V23" i="7"/>
  <c r="V74" i="7" s="1"/>
  <c r="U23" i="7"/>
  <c r="U74" i="7" s="1"/>
  <c r="T23" i="7"/>
  <c r="T74" i="7" s="1"/>
  <c r="S23" i="7"/>
  <c r="S74" i="7" s="1"/>
  <c r="P23" i="7"/>
  <c r="P74" i="7" s="1"/>
  <c r="O23" i="7"/>
  <c r="O74" i="7" s="1"/>
  <c r="N23" i="7"/>
  <c r="N74" i="7" s="1"/>
  <c r="K23" i="7"/>
  <c r="K74" i="7" s="1"/>
  <c r="J23" i="7"/>
  <c r="J74" i="7" s="1"/>
  <c r="I23" i="7"/>
  <c r="I74" i="7" s="1"/>
  <c r="AO22" i="7"/>
  <c r="AO73" i="7" s="1"/>
  <c r="AN22" i="7"/>
  <c r="AN73" i="7" s="1"/>
  <c r="AM22" i="7"/>
  <c r="AM73" i="7" s="1"/>
  <c r="AL22" i="7"/>
  <c r="AL73" i="7" s="1"/>
  <c r="AK22" i="7"/>
  <c r="AK73" i="7" s="1"/>
  <c r="AJ22" i="7"/>
  <c r="AJ73" i="7" s="1"/>
  <c r="AI22" i="7"/>
  <c r="AI73" i="7" s="1"/>
  <c r="AH22" i="7"/>
  <c r="AH73" i="7" s="1"/>
  <c r="AG22" i="7"/>
  <c r="AG73" i="7" s="1"/>
  <c r="AF22" i="7"/>
  <c r="AF73" i="7" s="1"/>
  <c r="AE22" i="7"/>
  <c r="AE73" i="7" s="1"/>
  <c r="AD22" i="7"/>
  <c r="AD73" i="7" s="1"/>
  <c r="AC22" i="7"/>
  <c r="AC73" i="7" s="1"/>
  <c r="AB22" i="7"/>
  <c r="AB73" i="7" s="1"/>
  <c r="AA22" i="7"/>
  <c r="AA73" i="7" s="1"/>
  <c r="Z22" i="7"/>
  <c r="Z73" i="7" s="1"/>
  <c r="Y22" i="7"/>
  <c r="Y73" i="7" s="1"/>
  <c r="X22" i="7"/>
  <c r="X73" i="7" s="1"/>
  <c r="W22" i="7"/>
  <c r="W73" i="7" s="1"/>
  <c r="V22" i="7"/>
  <c r="V73" i="7" s="1"/>
  <c r="U22" i="7"/>
  <c r="U73" i="7" s="1"/>
  <c r="T22" i="7"/>
  <c r="T73" i="7" s="1"/>
  <c r="S22" i="7"/>
  <c r="S73" i="7" s="1"/>
  <c r="P22" i="7"/>
  <c r="P73" i="7" s="1"/>
  <c r="O22" i="7"/>
  <c r="O73" i="7" s="1"/>
  <c r="N22" i="7"/>
  <c r="N73" i="7" s="1"/>
  <c r="K22" i="7"/>
  <c r="K73" i="7" s="1"/>
  <c r="J22" i="7"/>
  <c r="J73" i="7" s="1"/>
  <c r="I22" i="7"/>
  <c r="I73" i="7" s="1"/>
  <c r="AO21" i="7"/>
  <c r="AO72" i="7" s="1"/>
  <c r="AN21" i="7"/>
  <c r="AN72" i="7" s="1"/>
  <c r="AM21" i="7"/>
  <c r="AM72" i="7" s="1"/>
  <c r="AL21" i="7"/>
  <c r="AK21" i="7"/>
  <c r="AK72" i="7" s="1"/>
  <c r="AJ21" i="7"/>
  <c r="AJ72" i="7" s="1"/>
  <c r="AI21" i="7"/>
  <c r="AH21" i="7"/>
  <c r="AG21" i="7"/>
  <c r="AG72" i="7" s="1"/>
  <c r="AF21" i="7"/>
  <c r="AF72" i="7" s="1"/>
  <c r="AE21" i="7"/>
  <c r="AD21" i="7"/>
  <c r="AC21" i="7"/>
  <c r="AC72" i="7" s="1"/>
  <c r="AB21" i="7"/>
  <c r="AB72" i="7" s="1"/>
  <c r="AA21" i="7"/>
  <c r="Z21" i="7"/>
  <c r="Y21" i="7"/>
  <c r="Y72" i="7" s="1"/>
  <c r="X21" i="7"/>
  <c r="X72" i="7" s="1"/>
  <c r="W21" i="7"/>
  <c r="V21" i="7"/>
  <c r="U21" i="7"/>
  <c r="U72" i="7" s="1"/>
  <c r="T21" i="7"/>
  <c r="T72" i="7" s="1"/>
  <c r="S21" i="7"/>
  <c r="P21" i="7"/>
  <c r="O21" i="7"/>
  <c r="O72" i="7" s="1"/>
  <c r="N21" i="7"/>
  <c r="K21" i="7"/>
  <c r="K72" i="7" s="1"/>
  <c r="J21" i="7"/>
  <c r="J72" i="7" s="1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P20" i="7"/>
  <c r="O20" i="7"/>
  <c r="N20" i="7"/>
  <c r="K20" i="7"/>
  <c r="J20" i="7"/>
  <c r="AR19" i="7"/>
  <c r="AR25" i="7" s="1"/>
  <c r="AR76" i="7" s="1"/>
  <c r="AQ19" i="7"/>
  <c r="AT18" i="7"/>
  <c r="AS18" i="7"/>
  <c r="AR18" i="7"/>
  <c r="AQ18" i="7"/>
  <c r="AT17" i="7"/>
  <c r="AS17" i="7"/>
  <c r="AR17" i="7"/>
  <c r="R17" i="7"/>
  <c r="Q17" i="7"/>
  <c r="M17" i="7"/>
  <c r="L17" i="7"/>
  <c r="H17" i="7"/>
  <c r="G17" i="7"/>
  <c r="AT16" i="7"/>
  <c r="AS16" i="7"/>
  <c r="AR16" i="7"/>
  <c r="R16" i="7"/>
  <c r="Q16" i="7"/>
  <c r="M16" i="7"/>
  <c r="L16" i="7"/>
  <c r="H16" i="7"/>
  <c r="AQ16" i="7" s="1"/>
  <c r="AT15" i="7"/>
  <c r="AS15" i="7"/>
  <c r="AR15" i="7"/>
  <c r="AQ15" i="7"/>
  <c r="AT14" i="7"/>
  <c r="AS14" i="7"/>
  <c r="AR14" i="7"/>
  <c r="AR21" i="7" s="1"/>
  <c r="R14" i="7"/>
  <c r="Q14" i="7"/>
  <c r="M14" i="7"/>
  <c r="L14" i="7"/>
  <c r="L21" i="7" s="1"/>
  <c r="H14" i="7"/>
  <c r="G14" i="7"/>
  <c r="AT13" i="7"/>
  <c r="AT24" i="7" s="1"/>
  <c r="AS13" i="7"/>
  <c r="AS24" i="7" s="1"/>
  <c r="AR13" i="7"/>
  <c r="AR24" i="7" s="1"/>
  <c r="R13" i="7"/>
  <c r="R24" i="7" s="1"/>
  <c r="R75" i="7" s="1"/>
  <c r="Q13" i="7"/>
  <c r="Q24" i="7" s="1"/>
  <c r="Q75" i="7" s="1"/>
  <c r="M13" i="7"/>
  <c r="M24" i="7" s="1"/>
  <c r="M75" i="7" s="1"/>
  <c r="L13" i="7"/>
  <c r="L24" i="7" s="1"/>
  <c r="L75" i="7" s="1"/>
  <c r="H13" i="7"/>
  <c r="H24" i="7" s="1"/>
  <c r="H75" i="7" s="1"/>
  <c r="G13" i="7"/>
  <c r="G24" i="7" s="1"/>
  <c r="G75" i="7" s="1"/>
  <c r="AT12" i="7"/>
  <c r="AT23" i="7" s="1"/>
  <c r="AS12" i="7"/>
  <c r="AS23" i="7" s="1"/>
  <c r="AR12" i="7"/>
  <c r="AR23" i="7" s="1"/>
  <c r="R12" i="7"/>
  <c r="R23" i="7" s="1"/>
  <c r="R74" i="7" s="1"/>
  <c r="Q12" i="7"/>
  <c r="Q23" i="7" s="1"/>
  <c r="Q74" i="7" s="1"/>
  <c r="M12" i="7"/>
  <c r="M23" i="7" s="1"/>
  <c r="M74" i="7" s="1"/>
  <c r="L12" i="7"/>
  <c r="L23" i="7" s="1"/>
  <c r="L74" i="7" s="1"/>
  <c r="H12" i="7"/>
  <c r="H23" i="7" s="1"/>
  <c r="H74" i="7" s="1"/>
  <c r="G12" i="7"/>
  <c r="G23" i="7" s="1"/>
  <c r="G74" i="7" s="1"/>
  <c r="AT11" i="7"/>
  <c r="AS11" i="7"/>
  <c r="AS22" i="7" s="1"/>
  <c r="AR11" i="7"/>
  <c r="AR22" i="7" s="1"/>
  <c r="R11" i="7"/>
  <c r="R20" i="7" s="1"/>
  <c r="Q11" i="7"/>
  <c r="Q22" i="7" s="1"/>
  <c r="Q73" i="7" s="1"/>
  <c r="M11" i="7"/>
  <c r="M22" i="7" s="1"/>
  <c r="M73" i="7" s="1"/>
  <c r="L11" i="7"/>
  <c r="L22" i="7" s="1"/>
  <c r="L73" i="7" s="1"/>
  <c r="H11" i="7"/>
  <c r="H22" i="7" s="1"/>
  <c r="H73" i="7" s="1"/>
  <c r="G11" i="7"/>
  <c r="AW56" i="6"/>
  <c r="AV56" i="6"/>
  <c r="AU56" i="6"/>
  <c r="AW55" i="6"/>
  <c r="AV55" i="6"/>
  <c r="AU55" i="6"/>
  <c r="AW54" i="6"/>
  <c r="AV54" i="6"/>
  <c r="AU54" i="6"/>
  <c r="AW53" i="6"/>
  <c r="AV53" i="6"/>
  <c r="AU53" i="6"/>
  <c r="AW52" i="6"/>
  <c r="AV52" i="6"/>
  <c r="AU52" i="6"/>
  <c r="AW51" i="6"/>
  <c r="AV51" i="6"/>
  <c r="AU51" i="6"/>
  <c r="AW50" i="6"/>
  <c r="AV50" i="6"/>
  <c r="AU50" i="6"/>
  <c r="AW49" i="6"/>
  <c r="AV49" i="6"/>
  <c r="AU49" i="6"/>
  <c r="AW48" i="6"/>
  <c r="AV48" i="6"/>
  <c r="AU48" i="6"/>
  <c r="AW47" i="6"/>
  <c r="AV47" i="6"/>
  <c r="AU47" i="6"/>
  <c r="AW46" i="6"/>
  <c r="AV46" i="6"/>
  <c r="AU46" i="6"/>
  <c r="AW45" i="6"/>
  <c r="AV45" i="6"/>
  <c r="AU45" i="6"/>
  <c r="AW44" i="6"/>
  <c r="AV44" i="6"/>
  <c r="AU44" i="6"/>
  <c r="AW43" i="6"/>
  <c r="AV43" i="6"/>
  <c r="AU43" i="6"/>
  <c r="AW42" i="6"/>
  <c r="AV42" i="6"/>
  <c r="AU42" i="6"/>
  <c r="AW41" i="6"/>
  <c r="AV41" i="6"/>
  <c r="AU41" i="6"/>
  <c r="AW40" i="6"/>
  <c r="AV40" i="6"/>
  <c r="AU40" i="6"/>
  <c r="AW39" i="6"/>
  <c r="AV39" i="6"/>
  <c r="AU39" i="6"/>
  <c r="AW38" i="6"/>
  <c r="AV38" i="6"/>
  <c r="AU38" i="6"/>
  <c r="AW37" i="6"/>
  <c r="AV37" i="6"/>
  <c r="AU37" i="6"/>
  <c r="AW36" i="6"/>
  <c r="AV36" i="6"/>
  <c r="AU36" i="6"/>
  <c r="AW35" i="6"/>
  <c r="AV35" i="6"/>
  <c r="AU35" i="6"/>
  <c r="AW34" i="6"/>
  <c r="AV34" i="6"/>
  <c r="AU34" i="6"/>
  <c r="AW33" i="6"/>
  <c r="AV33" i="6"/>
  <c r="AU33" i="6"/>
  <c r="AW32" i="6"/>
  <c r="AV32" i="6"/>
  <c r="AU32" i="6"/>
  <c r="AW31" i="6"/>
  <c r="AV31" i="6"/>
  <c r="AU31" i="6"/>
  <c r="AW30" i="6"/>
  <c r="AV30" i="6"/>
  <c r="AU30" i="6"/>
  <c r="AW29" i="6"/>
  <c r="AV29" i="6"/>
  <c r="AU29" i="6"/>
  <c r="AW28" i="6"/>
  <c r="AV28" i="6"/>
  <c r="AU28" i="6"/>
  <c r="AW27" i="6"/>
  <c r="AV27" i="6"/>
  <c r="AU27" i="6"/>
  <c r="AW26" i="6"/>
  <c r="AV26" i="6"/>
  <c r="AU26" i="6"/>
  <c r="AW69" i="6"/>
  <c r="AW68" i="6"/>
  <c r="AW67" i="6"/>
  <c r="AW66" i="6"/>
  <c r="AW65" i="6"/>
  <c r="AW64" i="6"/>
  <c r="AW63" i="6"/>
  <c r="G13" i="6"/>
  <c r="H13" i="6"/>
  <c r="AS73" i="9" l="1"/>
  <c r="AS78" i="9"/>
  <c r="AT73" i="9"/>
  <c r="AP16" i="9"/>
  <c r="AQ24" i="11"/>
  <c r="AQ75" i="11" s="1"/>
  <c r="AP13" i="11"/>
  <c r="AP24" i="11" s="1"/>
  <c r="AP75" i="11" s="1"/>
  <c r="AP16" i="11"/>
  <c r="AP21" i="11" s="1"/>
  <c r="AQ23" i="11"/>
  <c r="AQ74" i="11" s="1"/>
  <c r="AP12" i="11"/>
  <c r="AP23" i="11" s="1"/>
  <c r="AP74" i="11" s="1"/>
  <c r="AR21" i="11"/>
  <c r="AR72" i="11" s="1"/>
  <c r="AP22" i="11"/>
  <c r="AP73" i="11" s="1"/>
  <c r="AQ71" i="11"/>
  <c r="AQ72" i="11" s="1"/>
  <c r="AQ70" i="11"/>
  <c r="AP57" i="11"/>
  <c r="M72" i="11"/>
  <c r="M77" i="11" s="1"/>
  <c r="AQ20" i="11"/>
  <c r="G71" i="10"/>
  <c r="G72" i="10" s="1"/>
  <c r="G77" i="10" s="1"/>
  <c r="G70" i="10"/>
  <c r="AP22" i="10"/>
  <c r="AP73" i="10" s="1"/>
  <c r="AP13" i="10"/>
  <c r="AP24" i="10" s="1"/>
  <c r="AP75" i="10" s="1"/>
  <c r="AQ24" i="10"/>
  <c r="AQ75" i="10" s="1"/>
  <c r="AQ23" i="10"/>
  <c r="AQ74" i="10" s="1"/>
  <c r="AP12" i="10"/>
  <c r="AP23" i="10" s="1"/>
  <c r="AP74" i="10" s="1"/>
  <c r="AQ20" i="10"/>
  <c r="AP57" i="10"/>
  <c r="AQ71" i="10"/>
  <c r="AQ72" i="10" s="1"/>
  <c r="AQ70" i="10"/>
  <c r="AQ77" i="10" s="1"/>
  <c r="G71" i="9"/>
  <c r="G72" i="9"/>
  <c r="G73" i="9" s="1"/>
  <c r="G78" i="9" s="1"/>
  <c r="L78" i="9"/>
  <c r="AQ71" i="9"/>
  <c r="W78" i="9"/>
  <c r="M73" i="9"/>
  <c r="M78" i="9" s="1"/>
  <c r="AR73" i="9"/>
  <c r="AR20" i="9"/>
  <c r="AR78" i="9" s="1"/>
  <c r="AQ21" i="9"/>
  <c r="AP14" i="9"/>
  <c r="AQ24" i="9"/>
  <c r="AQ76" i="9" s="1"/>
  <c r="AP13" i="9"/>
  <c r="AP24" i="9" s="1"/>
  <c r="AP76" i="9" s="1"/>
  <c r="AQ22" i="9"/>
  <c r="AQ74" i="9" s="1"/>
  <c r="AP11" i="9"/>
  <c r="AQ20" i="9"/>
  <c r="AP57" i="9"/>
  <c r="AP71" i="9" s="1"/>
  <c r="AQ23" i="9"/>
  <c r="AQ75" i="9" s="1"/>
  <c r="AP12" i="9"/>
  <c r="AP23" i="9" s="1"/>
  <c r="AP75" i="9" s="1"/>
  <c r="AT78" i="9"/>
  <c r="G20" i="9"/>
  <c r="S72" i="7"/>
  <c r="W72" i="7"/>
  <c r="AA72" i="7"/>
  <c r="AA77" i="7" s="1"/>
  <c r="AE72" i="7"/>
  <c r="AI72" i="7"/>
  <c r="L20" i="8"/>
  <c r="M21" i="8"/>
  <c r="M72" i="8" s="1"/>
  <c r="M77" i="8" s="1"/>
  <c r="K72" i="8"/>
  <c r="AP59" i="8"/>
  <c r="AQ16" i="8"/>
  <c r="AP16" i="8" s="1"/>
  <c r="AQ17" i="7"/>
  <c r="AP17" i="7" s="1"/>
  <c r="I20" i="7"/>
  <c r="AQ68" i="7"/>
  <c r="AQ69" i="7"/>
  <c r="AP69" i="7" s="1"/>
  <c r="G16" i="7"/>
  <c r="G20" i="7" s="1"/>
  <c r="Q21" i="8"/>
  <c r="AQ17" i="8"/>
  <c r="T72" i="8"/>
  <c r="X72" i="8"/>
  <c r="X77" i="8" s="1"/>
  <c r="AB72" i="8"/>
  <c r="AF72" i="8"/>
  <c r="AF77" i="8" s="1"/>
  <c r="AJ72" i="8"/>
  <c r="AN72" i="8"/>
  <c r="AR57" i="8"/>
  <c r="R71" i="8"/>
  <c r="R72" i="8" s="1"/>
  <c r="R77" i="8" s="1"/>
  <c r="AQ65" i="8"/>
  <c r="AP65" i="8" s="1"/>
  <c r="AC77" i="7"/>
  <c r="AG77" i="7"/>
  <c r="AK77" i="7"/>
  <c r="AS75" i="7"/>
  <c r="AQ61" i="7"/>
  <c r="AP62" i="7"/>
  <c r="H70" i="7"/>
  <c r="G20" i="8"/>
  <c r="H21" i="8"/>
  <c r="M71" i="8"/>
  <c r="AS71" i="8"/>
  <c r="AP60" i="8"/>
  <c r="AQ67" i="8"/>
  <c r="AP67" i="8" s="1"/>
  <c r="R70" i="8"/>
  <c r="AQ57" i="8"/>
  <c r="AQ71" i="8" s="1"/>
  <c r="AP18" i="8"/>
  <c r="AC77" i="8"/>
  <c r="AG77" i="8"/>
  <c r="AK77" i="8"/>
  <c r="AR21" i="8"/>
  <c r="AR72" i="8" s="1"/>
  <c r="AR20" i="8"/>
  <c r="AS21" i="8"/>
  <c r="AS72" i="8" s="1"/>
  <c r="S77" i="8"/>
  <c r="W77" i="8"/>
  <c r="AA77" i="8"/>
  <c r="AM77" i="8"/>
  <c r="G21" i="8"/>
  <c r="AT21" i="8"/>
  <c r="AP17" i="8"/>
  <c r="AB77" i="8"/>
  <c r="AT73" i="8"/>
  <c r="AT74" i="8"/>
  <c r="AR71" i="8"/>
  <c r="AR70" i="8"/>
  <c r="AR77" i="8" s="1"/>
  <c r="AP57" i="8"/>
  <c r="AQ12" i="8"/>
  <c r="I20" i="8"/>
  <c r="M20" i="8"/>
  <c r="Q20" i="8"/>
  <c r="AS20" i="8"/>
  <c r="AS73" i="8"/>
  <c r="AR22" i="8"/>
  <c r="AR74" i="8"/>
  <c r="AR75" i="8"/>
  <c r="AQ11" i="8"/>
  <c r="R20" i="8"/>
  <c r="AT20" i="8"/>
  <c r="V77" i="8"/>
  <c r="AH77" i="8"/>
  <c r="AL77" i="8"/>
  <c r="G22" i="8"/>
  <c r="G73" i="8" s="1"/>
  <c r="AS74" i="8"/>
  <c r="AS75" i="8"/>
  <c r="AQ25" i="8"/>
  <c r="AQ76" i="8" s="1"/>
  <c r="N71" i="8"/>
  <c r="N72" i="8" s="1"/>
  <c r="N77" i="8" s="1"/>
  <c r="L57" i="8"/>
  <c r="AQ14" i="8"/>
  <c r="H22" i="8"/>
  <c r="H73" i="8" s="1"/>
  <c r="L22" i="8"/>
  <c r="L73" i="8" s="1"/>
  <c r="G57" i="8"/>
  <c r="H71" i="8"/>
  <c r="H72" i="8" s="1"/>
  <c r="H77" i="8" s="1"/>
  <c r="H70" i="8"/>
  <c r="Q71" i="8"/>
  <c r="Q72" i="8" s="1"/>
  <c r="Q77" i="8" s="1"/>
  <c r="Q70" i="8"/>
  <c r="AQ13" i="8"/>
  <c r="AR73" i="8"/>
  <c r="I71" i="8"/>
  <c r="I72" i="8" s="1"/>
  <c r="I77" i="8" s="1"/>
  <c r="I70" i="8"/>
  <c r="AT71" i="8"/>
  <c r="AT72" i="8" s="1"/>
  <c r="N70" i="8"/>
  <c r="M70" i="8"/>
  <c r="AS70" i="8"/>
  <c r="AS77" i="8" s="1"/>
  <c r="AT70" i="8"/>
  <c r="AT77" i="8" s="1"/>
  <c r="AQ14" i="7"/>
  <c r="AS21" i="7"/>
  <c r="P72" i="7"/>
  <c r="V72" i="7"/>
  <c r="V77" i="7" s="1"/>
  <c r="Z72" i="7"/>
  <c r="AD72" i="7"/>
  <c r="AH72" i="7"/>
  <c r="AH77" i="7" s="1"/>
  <c r="AL72" i="7"/>
  <c r="AL77" i="7" s="1"/>
  <c r="R70" i="7"/>
  <c r="AQ66" i="7"/>
  <c r="AQ67" i="7"/>
  <c r="AP67" i="7" s="1"/>
  <c r="G21" i="7"/>
  <c r="G72" i="7" s="1"/>
  <c r="Q21" i="7"/>
  <c r="AT21" i="7"/>
  <c r="S77" i="7"/>
  <c r="W77" i="7"/>
  <c r="AM77" i="7"/>
  <c r="AR74" i="7"/>
  <c r="M70" i="7"/>
  <c r="AS70" i="7"/>
  <c r="AP60" i="7"/>
  <c r="AT20" i="7"/>
  <c r="AT77" i="7" s="1"/>
  <c r="H21" i="7"/>
  <c r="R21" i="7"/>
  <c r="X77" i="7"/>
  <c r="AB77" i="7"/>
  <c r="AF77" i="7"/>
  <c r="G57" i="7"/>
  <c r="G71" i="7" s="1"/>
  <c r="AT70" i="7"/>
  <c r="AQ63" i="7"/>
  <c r="AP63" i="7" s="1"/>
  <c r="AQ64" i="7"/>
  <c r="AP14" i="7"/>
  <c r="AP16" i="7"/>
  <c r="AQ11" i="7"/>
  <c r="AQ13" i="7"/>
  <c r="H20" i="7"/>
  <c r="L20" i="7"/>
  <c r="AR20" i="7"/>
  <c r="M21" i="7"/>
  <c r="AS73" i="7"/>
  <c r="R22" i="7"/>
  <c r="R73" i="7" s="1"/>
  <c r="AT22" i="7"/>
  <c r="AT74" i="7"/>
  <c r="AQ25" i="7"/>
  <c r="AP65" i="7"/>
  <c r="AP15" i="7"/>
  <c r="AP18" i="7"/>
  <c r="AP19" i="7"/>
  <c r="M20" i="7"/>
  <c r="Q20" i="7"/>
  <c r="AS20" i="7"/>
  <c r="AS77" i="7" s="1"/>
  <c r="G22" i="7"/>
  <c r="G73" i="7" s="1"/>
  <c r="AT73" i="7"/>
  <c r="AR75" i="7"/>
  <c r="AP64" i="7"/>
  <c r="AP66" i="7"/>
  <c r="AP68" i="7"/>
  <c r="AQ12" i="7"/>
  <c r="AP59" i="7"/>
  <c r="AP61" i="7"/>
  <c r="AR73" i="7"/>
  <c r="AS74" i="7"/>
  <c r="AT75" i="7"/>
  <c r="AQ57" i="7"/>
  <c r="G70" i="7"/>
  <c r="H71" i="7"/>
  <c r="H72" i="7" s="1"/>
  <c r="H77" i="7" s="1"/>
  <c r="AR57" i="7"/>
  <c r="I71" i="7"/>
  <c r="I72" i="7" s="1"/>
  <c r="I77" i="7" s="1"/>
  <c r="M71" i="7"/>
  <c r="Q71" i="7"/>
  <c r="Q72" i="7" s="1"/>
  <c r="Q77" i="7" s="1"/>
  <c r="AS71" i="7"/>
  <c r="AS72" i="7" s="1"/>
  <c r="L57" i="7"/>
  <c r="N71" i="7"/>
  <c r="N72" i="7" s="1"/>
  <c r="N77" i="7" s="1"/>
  <c r="R71" i="7"/>
  <c r="R72" i="7" s="1"/>
  <c r="R77" i="7" s="1"/>
  <c r="AT71" i="7"/>
  <c r="AT72" i="7" s="1"/>
  <c r="H17" i="6"/>
  <c r="G17" i="6"/>
  <c r="H16" i="6"/>
  <c r="G16" i="6"/>
  <c r="AP21" i="9" l="1"/>
  <c r="AQ77" i="11"/>
  <c r="AP71" i="11"/>
  <c r="AP72" i="11" s="1"/>
  <c r="AP70" i="11"/>
  <c r="AP77" i="11" s="1"/>
  <c r="AP20" i="11"/>
  <c r="AP71" i="10"/>
  <c r="AP72" i="10" s="1"/>
  <c r="AP70" i="10"/>
  <c r="AP20" i="10"/>
  <c r="AP72" i="9"/>
  <c r="AP73" i="9" s="1"/>
  <c r="AQ78" i="9"/>
  <c r="AQ73" i="9"/>
  <c r="AP20" i="9"/>
  <c r="AP22" i="9"/>
  <c r="AP74" i="9" s="1"/>
  <c r="AQ21" i="7"/>
  <c r="AQ70" i="8"/>
  <c r="AQ24" i="8"/>
  <c r="AQ75" i="8" s="1"/>
  <c r="AP13" i="8"/>
  <c r="AP24" i="8" s="1"/>
  <c r="AP75" i="8" s="1"/>
  <c r="AQ21" i="8"/>
  <c r="AQ72" i="8" s="1"/>
  <c r="AP14" i="8"/>
  <c r="AP21" i="8" s="1"/>
  <c r="G71" i="8"/>
  <c r="G72" i="8" s="1"/>
  <c r="G77" i="8" s="1"/>
  <c r="G70" i="8"/>
  <c r="L71" i="8"/>
  <c r="L72" i="8" s="1"/>
  <c r="L77" i="8" s="1"/>
  <c r="L70" i="8"/>
  <c r="AQ22" i="8"/>
  <c r="AQ73" i="8" s="1"/>
  <c r="AQ20" i="8"/>
  <c r="AQ77" i="8" s="1"/>
  <c r="AP11" i="8"/>
  <c r="AP71" i="8"/>
  <c r="AP70" i="8"/>
  <c r="AP12" i="8"/>
  <c r="AP23" i="8" s="1"/>
  <c r="AP74" i="8" s="1"/>
  <c r="AQ23" i="8"/>
  <c r="AQ74" i="8" s="1"/>
  <c r="G77" i="7"/>
  <c r="AR70" i="7"/>
  <c r="AR71" i="7"/>
  <c r="AP12" i="7"/>
  <c r="AQ23" i="7"/>
  <c r="AQ24" i="7"/>
  <c r="AP13" i="7"/>
  <c r="AP21" i="7"/>
  <c r="L70" i="7"/>
  <c r="L71" i="7"/>
  <c r="L72" i="7" s="1"/>
  <c r="L77" i="7" s="1"/>
  <c r="AQ71" i="7"/>
  <c r="AQ72" i="7" s="1"/>
  <c r="AP57" i="7"/>
  <c r="AP70" i="7" s="1"/>
  <c r="AQ70" i="7"/>
  <c r="AP25" i="7"/>
  <c r="AQ76" i="7"/>
  <c r="M72" i="7"/>
  <c r="M77" i="7" s="1"/>
  <c r="AQ20" i="7"/>
  <c r="AP11" i="7"/>
  <c r="AQ22" i="7"/>
  <c r="I57" i="6"/>
  <c r="I71" i="6" s="1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P71" i="6"/>
  <c r="O71" i="6"/>
  <c r="K71" i="6"/>
  <c r="J71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P70" i="6"/>
  <c r="O70" i="6"/>
  <c r="K70" i="6"/>
  <c r="J70" i="6"/>
  <c r="R69" i="6"/>
  <c r="Q69" i="6"/>
  <c r="M69" i="6"/>
  <c r="L69" i="6"/>
  <c r="H69" i="6"/>
  <c r="G69" i="6"/>
  <c r="R68" i="6"/>
  <c r="Q68" i="6"/>
  <c r="M68" i="6"/>
  <c r="L68" i="6"/>
  <c r="H68" i="6"/>
  <c r="G68" i="6"/>
  <c r="R67" i="6"/>
  <c r="Q67" i="6"/>
  <c r="M67" i="6"/>
  <c r="L67" i="6"/>
  <c r="H67" i="6"/>
  <c r="AQ67" i="6" s="1"/>
  <c r="G67" i="6"/>
  <c r="R66" i="6"/>
  <c r="Q66" i="6"/>
  <c r="M66" i="6"/>
  <c r="L66" i="6"/>
  <c r="H66" i="6"/>
  <c r="AQ66" i="6" s="1"/>
  <c r="G66" i="6"/>
  <c r="R65" i="6"/>
  <c r="Q65" i="6"/>
  <c r="M65" i="6"/>
  <c r="L65" i="6"/>
  <c r="H65" i="6"/>
  <c r="G65" i="6"/>
  <c r="R64" i="6"/>
  <c r="Q64" i="6"/>
  <c r="M64" i="6"/>
  <c r="L64" i="6"/>
  <c r="H64" i="6"/>
  <c r="AQ64" i="6" s="1"/>
  <c r="G64" i="6"/>
  <c r="R63" i="6"/>
  <c r="Q63" i="6"/>
  <c r="M63" i="6"/>
  <c r="L63" i="6"/>
  <c r="H63" i="6"/>
  <c r="G63" i="6"/>
  <c r="AT62" i="6"/>
  <c r="AS62" i="6"/>
  <c r="AR62" i="6"/>
  <c r="AQ62" i="6"/>
  <c r="AT61" i="6"/>
  <c r="AS61" i="6"/>
  <c r="AR61" i="6"/>
  <c r="R61" i="6"/>
  <c r="Q61" i="6"/>
  <c r="M61" i="6"/>
  <c r="L61" i="6"/>
  <c r="H61" i="6"/>
  <c r="G61" i="6"/>
  <c r="AT60" i="6"/>
  <c r="AS60" i="6"/>
  <c r="AR60" i="6"/>
  <c r="AQ60" i="6"/>
  <c r="AT59" i="6"/>
  <c r="AS59" i="6"/>
  <c r="AR59" i="6"/>
  <c r="R59" i="6"/>
  <c r="Q59" i="6"/>
  <c r="M59" i="6"/>
  <c r="L59" i="6"/>
  <c r="H59" i="6"/>
  <c r="AQ59" i="6" s="1"/>
  <c r="G59" i="6"/>
  <c r="AT58" i="6"/>
  <c r="AS58" i="6"/>
  <c r="AR58" i="6"/>
  <c r="AQ58" i="6"/>
  <c r="AT57" i="6"/>
  <c r="AS57" i="6"/>
  <c r="R57" i="6"/>
  <c r="Q57" i="6"/>
  <c r="N57" i="6"/>
  <c r="M57" i="6"/>
  <c r="H57" i="6"/>
  <c r="AQ57" i="6" s="1"/>
  <c r="AO25" i="6"/>
  <c r="AO76" i="6" s="1"/>
  <c r="AN25" i="6"/>
  <c r="AN76" i="6" s="1"/>
  <c r="AM25" i="6"/>
  <c r="AM76" i="6" s="1"/>
  <c r="AL25" i="6"/>
  <c r="AL76" i="6" s="1"/>
  <c r="AK25" i="6"/>
  <c r="AK76" i="6" s="1"/>
  <c r="AJ25" i="6"/>
  <c r="AJ76" i="6" s="1"/>
  <c r="AI25" i="6"/>
  <c r="AI76" i="6" s="1"/>
  <c r="AH25" i="6"/>
  <c r="AH76" i="6" s="1"/>
  <c r="AG25" i="6"/>
  <c r="AG76" i="6" s="1"/>
  <c r="AF25" i="6"/>
  <c r="AF76" i="6" s="1"/>
  <c r="AE25" i="6"/>
  <c r="AE76" i="6" s="1"/>
  <c r="AD25" i="6"/>
  <c r="AD76" i="6" s="1"/>
  <c r="AC25" i="6"/>
  <c r="AC76" i="6" s="1"/>
  <c r="AB25" i="6"/>
  <c r="AB76" i="6" s="1"/>
  <c r="AA25" i="6"/>
  <c r="AA76" i="6" s="1"/>
  <c r="Z25" i="6"/>
  <c r="Z76" i="6" s="1"/>
  <c r="Y25" i="6"/>
  <c r="Y76" i="6" s="1"/>
  <c r="X25" i="6"/>
  <c r="X76" i="6" s="1"/>
  <c r="W25" i="6"/>
  <c r="W76" i="6" s="1"/>
  <c r="V25" i="6"/>
  <c r="V76" i="6" s="1"/>
  <c r="U25" i="6"/>
  <c r="U76" i="6" s="1"/>
  <c r="T25" i="6"/>
  <c r="T76" i="6" s="1"/>
  <c r="S25" i="6"/>
  <c r="S76" i="6" s="1"/>
  <c r="R25" i="6"/>
  <c r="R76" i="6" s="1"/>
  <c r="Q25" i="6"/>
  <c r="Q76" i="6" s="1"/>
  <c r="P25" i="6"/>
  <c r="P76" i="6" s="1"/>
  <c r="O25" i="6"/>
  <c r="O76" i="6" s="1"/>
  <c r="N25" i="6"/>
  <c r="N76" i="6" s="1"/>
  <c r="M25" i="6"/>
  <c r="M76" i="6" s="1"/>
  <c r="L25" i="6"/>
  <c r="L76" i="6" s="1"/>
  <c r="K25" i="6"/>
  <c r="K76" i="6" s="1"/>
  <c r="J25" i="6"/>
  <c r="J76" i="6" s="1"/>
  <c r="I25" i="6"/>
  <c r="I76" i="6" s="1"/>
  <c r="H25" i="6"/>
  <c r="H76" i="6" s="1"/>
  <c r="G25" i="6"/>
  <c r="G76" i="6" s="1"/>
  <c r="AO24" i="6"/>
  <c r="AO75" i="6" s="1"/>
  <c r="AN24" i="6"/>
  <c r="AN75" i="6" s="1"/>
  <c r="AM24" i="6"/>
  <c r="AM75" i="6" s="1"/>
  <c r="AL24" i="6"/>
  <c r="AL75" i="6" s="1"/>
  <c r="AK24" i="6"/>
  <c r="AK75" i="6" s="1"/>
  <c r="AJ24" i="6"/>
  <c r="AJ75" i="6" s="1"/>
  <c r="AI24" i="6"/>
  <c r="AI75" i="6" s="1"/>
  <c r="AH24" i="6"/>
  <c r="AH75" i="6" s="1"/>
  <c r="AG24" i="6"/>
  <c r="AG75" i="6" s="1"/>
  <c r="AF24" i="6"/>
  <c r="AF75" i="6" s="1"/>
  <c r="AE24" i="6"/>
  <c r="AE75" i="6" s="1"/>
  <c r="AD24" i="6"/>
  <c r="AD75" i="6" s="1"/>
  <c r="AC24" i="6"/>
  <c r="AC75" i="6" s="1"/>
  <c r="AB24" i="6"/>
  <c r="AB75" i="6" s="1"/>
  <c r="AA24" i="6"/>
  <c r="AA75" i="6" s="1"/>
  <c r="Z24" i="6"/>
  <c r="Z75" i="6" s="1"/>
  <c r="Y24" i="6"/>
  <c r="Y75" i="6" s="1"/>
  <c r="X24" i="6"/>
  <c r="X75" i="6" s="1"/>
  <c r="W24" i="6"/>
  <c r="W75" i="6" s="1"/>
  <c r="V24" i="6"/>
  <c r="V75" i="6" s="1"/>
  <c r="U24" i="6"/>
  <c r="U75" i="6" s="1"/>
  <c r="T24" i="6"/>
  <c r="T75" i="6" s="1"/>
  <c r="S24" i="6"/>
  <c r="S75" i="6" s="1"/>
  <c r="P24" i="6"/>
  <c r="P75" i="6" s="1"/>
  <c r="O24" i="6"/>
  <c r="O75" i="6" s="1"/>
  <c r="N24" i="6"/>
  <c r="N75" i="6" s="1"/>
  <c r="K24" i="6"/>
  <c r="K75" i="6" s="1"/>
  <c r="J24" i="6"/>
  <c r="J75" i="6" s="1"/>
  <c r="I24" i="6"/>
  <c r="I75" i="6" s="1"/>
  <c r="AO23" i="6"/>
  <c r="AO74" i="6" s="1"/>
  <c r="AN23" i="6"/>
  <c r="AN74" i="6" s="1"/>
  <c r="AM23" i="6"/>
  <c r="AM74" i="6" s="1"/>
  <c r="AL23" i="6"/>
  <c r="AL74" i="6" s="1"/>
  <c r="AK23" i="6"/>
  <c r="AK74" i="6" s="1"/>
  <c r="AJ23" i="6"/>
  <c r="AJ74" i="6" s="1"/>
  <c r="AI23" i="6"/>
  <c r="AI74" i="6" s="1"/>
  <c r="AH23" i="6"/>
  <c r="AH74" i="6" s="1"/>
  <c r="AG23" i="6"/>
  <c r="AG74" i="6" s="1"/>
  <c r="AF23" i="6"/>
  <c r="AF74" i="6" s="1"/>
  <c r="AE23" i="6"/>
  <c r="AE74" i="6" s="1"/>
  <c r="AD23" i="6"/>
  <c r="AD74" i="6" s="1"/>
  <c r="AC23" i="6"/>
  <c r="AC74" i="6" s="1"/>
  <c r="AB23" i="6"/>
  <c r="AB74" i="6" s="1"/>
  <c r="AA23" i="6"/>
  <c r="AA74" i="6" s="1"/>
  <c r="Z23" i="6"/>
  <c r="Z74" i="6" s="1"/>
  <c r="Y23" i="6"/>
  <c r="Y74" i="6" s="1"/>
  <c r="X23" i="6"/>
  <c r="X74" i="6" s="1"/>
  <c r="W23" i="6"/>
  <c r="W74" i="6" s="1"/>
  <c r="V23" i="6"/>
  <c r="V74" i="6" s="1"/>
  <c r="U23" i="6"/>
  <c r="U74" i="6" s="1"/>
  <c r="T23" i="6"/>
  <c r="T74" i="6" s="1"/>
  <c r="S23" i="6"/>
  <c r="S74" i="6" s="1"/>
  <c r="P23" i="6"/>
  <c r="P74" i="6" s="1"/>
  <c r="O23" i="6"/>
  <c r="O74" i="6" s="1"/>
  <c r="N23" i="6"/>
  <c r="N74" i="6" s="1"/>
  <c r="K23" i="6"/>
  <c r="K74" i="6" s="1"/>
  <c r="J23" i="6"/>
  <c r="J74" i="6" s="1"/>
  <c r="I23" i="6"/>
  <c r="I74" i="6" s="1"/>
  <c r="AO22" i="6"/>
  <c r="AO73" i="6" s="1"/>
  <c r="AN22" i="6"/>
  <c r="AN73" i="6" s="1"/>
  <c r="AM22" i="6"/>
  <c r="AM73" i="6" s="1"/>
  <c r="AL22" i="6"/>
  <c r="AL73" i="6" s="1"/>
  <c r="AK22" i="6"/>
  <c r="AK73" i="6" s="1"/>
  <c r="AJ22" i="6"/>
  <c r="AJ73" i="6" s="1"/>
  <c r="AI22" i="6"/>
  <c r="AI73" i="6" s="1"/>
  <c r="AH22" i="6"/>
  <c r="AH73" i="6" s="1"/>
  <c r="AG22" i="6"/>
  <c r="AG73" i="6" s="1"/>
  <c r="AF22" i="6"/>
  <c r="AF73" i="6" s="1"/>
  <c r="AE22" i="6"/>
  <c r="AE73" i="6" s="1"/>
  <c r="AD22" i="6"/>
  <c r="AD73" i="6" s="1"/>
  <c r="AC22" i="6"/>
  <c r="AC73" i="6" s="1"/>
  <c r="AB22" i="6"/>
  <c r="AB73" i="6" s="1"/>
  <c r="AA22" i="6"/>
  <c r="AA73" i="6" s="1"/>
  <c r="Z22" i="6"/>
  <c r="Z73" i="6" s="1"/>
  <c r="Y22" i="6"/>
  <c r="Y73" i="6" s="1"/>
  <c r="X22" i="6"/>
  <c r="X73" i="6" s="1"/>
  <c r="W22" i="6"/>
  <c r="W73" i="6" s="1"/>
  <c r="V22" i="6"/>
  <c r="V73" i="6" s="1"/>
  <c r="U22" i="6"/>
  <c r="U73" i="6" s="1"/>
  <c r="T22" i="6"/>
  <c r="T73" i="6" s="1"/>
  <c r="S22" i="6"/>
  <c r="S73" i="6" s="1"/>
  <c r="P22" i="6"/>
  <c r="P73" i="6" s="1"/>
  <c r="O22" i="6"/>
  <c r="O73" i="6" s="1"/>
  <c r="N22" i="6"/>
  <c r="N73" i="6" s="1"/>
  <c r="K22" i="6"/>
  <c r="K73" i="6" s="1"/>
  <c r="J22" i="6"/>
  <c r="J73" i="6" s="1"/>
  <c r="I22" i="6"/>
  <c r="I73" i="6" s="1"/>
  <c r="AO21" i="6"/>
  <c r="AO72" i="6" s="1"/>
  <c r="AN21" i="6"/>
  <c r="AM21" i="6"/>
  <c r="AL21" i="6"/>
  <c r="AL72" i="6" s="1"/>
  <c r="AK21" i="6"/>
  <c r="AK72" i="6" s="1"/>
  <c r="AJ21" i="6"/>
  <c r="AI21" i="6"/>
  <c r="AH21" i="6"/>
  <c r="AH72" i="6" s="1"/>
  <c r="AG21" i="6"/>
  <c r="AG72" i="6" s="1"/>
  <c r="AF21" i="6"/>
  <c r="AE21" i="6"/>
  <c r="AD21" i="6"/>
  <c r="AD72" i="6" s="1"/>
  <c r="AC21" i="6"/>
  <c r="AC72" i="6" s="1"/>
  <c r="AB21" i="6"/>
  <c r="AA21" i="6"/>
  <c r="Z21" i="6"/>
  <c r="Z72" i="6" s="1"/>
  <c r="Y21" i="6"/>
  <c r="Y72" i="6" s="1"/>
  <c r="X21" i="6"/>
  <c r="W21" i="6"/>
  <c r="V21" i="6"/>
  <c r="V72" i="6" s="1"/>
  <c r="U21" i="6"/>
  <c r="U72" i="6" s="1"/>
  <c r="T21" i="6"/>
  <c r="S21" i="6"/>
  <c r="P21" i="6"/>
  <c r="P72" i="6" s="1"/>
  <c r="O21" i="6"/>
  <c r="O72" i="6" s="1"/>
  <c r="N21" i="6"/>
  <c r="K21" i="6"/>
  <c r="J21" i="6"/>
  <c r="I21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P20" i="6"/>
  <c r="O20" i="6"/>
  <c r="N20" i="6"/>
  <c r="K20" i="6"/>
  <c r="J20" i="6"/>
  <c r="I20" i="6"/>
  <c r="AR19" i="6"/>
  <c r="AQ19" i="6"/>
  <c r="AT18" i="6"/>
  <c r="AS18" i="6"/>
  <c r="AR18" i="6"/>
  <c r="AQ18" i="6"/>
  <c r="AT17" i="6"/>
  <c r="AS17" i="6"/>
  <c r="AR17" i="6"/>
  <c r="R17" i="6"/>
  <c r="Q17" i="6"/>
  <c r="M17" i="6"/>
  <c r="AQ17" i="6" s="1"/>
  <c r="L17" i="6"/>
  <c r="AT16" i="6"/>
  <c r="AS16" i="6"/>
  <c r="AR16" i="6"/>
  <c r="R16" i="6"/>
  <c r="Q16" i="6"/>
  <c r="M16" i="6"/>
  <c r="L16" i="6"/>
  <c r="AT15" i="6"/>
  <c r="AS15" i="6"/>
  <c r="AR15" i="6"/>
  <c r="AQ15" i="6"/>
  <c r="AT14" i="6"/>
  <c r="AS14" i="6"/>
  <c r="AR14" i="6"/>
  <c r="R14" i="6"/>
  <c r="Q14" i="6"/>
  <c r="M14" i="6"/>
  <c r="L14" i="6"/>
  <c r="H14" i="6"/>
  <c r="H21" i="6" s="1"/>
  <c r="G14" i="6"/>
  <c r="G21" i="6" s="1"/>
  <c r="AT13" i="6"/>
  <c r="AT24" i="6" s="1"/>
  <c r="AS13" i="6"/>
  <c r="AS24" i="6" s="1"/>
  <c r="AR13" i="6"/>
  <c r="R13" i="6"/>
  <c r="R24" i="6" s="1"/>
  <c r="R75" i="6" s="1"/>
  <c r="Q13" i="6"/>
  <c r="Q24" i="6" s="1"/>
  <c r="Q75" i="6" s="1"/>
  <c r="M13" i="6"/>
  <c r="M24" i="6" s="1"/>
  <c r="M75" i="6" s="1"/>
  <c r="L13" i="6"/>
  <c r="L24" i="6" s="1"/>
  <c r="L75" i="6" s="1"/>
  <c r="H24" i="6"/>
  <c r="H75" i="6" s="1"/>
  <c r="G24" i="6"/>
  <c r="G75" i="6" s="1"/>
  <c r="AT12" i="6"/>
  <c r="AT23" i="6" s="1"/>
  <c r="AS12" i="6"/>
  <c r="AS23" i="6" s="1"/>
  <c r="AR12" i="6"/>
  <c r="R12" i="6"/>
  <c r="R23" i="6" s="1"/>
  <c r="R74" i="6" s="1"/>
  <c r="Q12" i="6"/>
  <c r="Q23" i="6" s="1"/>
  <c r="Q74" i="6" s="1"/>
  <c r="M12" i="6"/>
  <c r="M23" i="6" s="1"/>
  <c r="M74" i="6" s="1"/>
  <c r="L12" i="6"/>
  <c r="L23" i="6" s="1"/>
  <c r="L74" i="6" s="1"/>
  <c r="H12" i="6"/>
  <c r="H23" i="6" s="1"/>
  <c r="H74" i="6" s="1"/>
  <c r="G12" i="6"/>
  <c r="G23" i="6" s="1"/>
  <c r="G74" i="6" s="1"/>
  <c r="AT11" i="6"/>
  <c r="AS11" i="6"/>
  <c r="AS22" i="6" s="1"/>
  <c r="AR11" i="6"/>
  <c r="R11" i="6"/>
  <c r="R22" i="6" s="1"/>
  <c r="R73" i="6" s="1"/>
  <c r="Q11" i="6"/>
  <c r="Q22" i="6" s="1"/>
  <c r="Q73" i="6" s="1"/>
  <c r="M11" i="6"/>
  <c r="M22" i="6" s="1"/>
  <c r="M73" i="6" s="1"/>
  <c r="L11" i="6"/>
  <c r="L22" i="6" s="1"/>
  <c r="L73" i="6" s="1"/>
  <c r="H11" i="6"/>
  <c r="H22" i="6" s="1"/>
  <c r="H73" i="6" s="1"/>
  <c r="G11" i="6"/>
  <c r="G22" i="6" s="1"/>
  <c r="G73" i="6" s="1"/>
  <c r="U91" i="5"/>
  <c r="T91" i="5"/>
  <c r="S91" i="5"/>
  <c r="R91" i="5"/>
  <c r="P91" i="5"/>
  <c r="O91" i="5"/>
  <c r="K91" i="5"/>
  <c r="J91" i="5"/>
  <c r="I75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P71" i="5"/>
  <c r="O71" i="5"/>
  <c r="K71" i="5"/>
  <c r="J71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P70" i="5"/>
  <c r="O70" i="5"/>
  <c r="K70" i="5"/>
  <c r="J70" i="5"/>
  <c r="R69" i="5"/>
  <c r="Q69" i="5"/>
  <c r="M69" i="5"/>
  <c r="L69" i="5"/>
  <c r="H69" i="5"/>
  <c r="G69" i="5"/>
  <c r="R68" i="5"/>
  <c r="Q68" i="5"/>
  <c r="M68" i="5"/>
  <c r="L68" i="5"/>
  <c r="H68" i="5"/>
  <c r="G68" i="5"/>
  <c r="R67" i="5"/>
  <c r="Q67" i="5"/>
  <c r="M67" i="5"/>
  <c r="L67" i="5"/>
  <c r="H67" i="5"/>
  <c r="G67" i="5"/>
  <c r="R66" i="5"/>
  <c r="Q66" i="5"/>
  <c r="M66" i="5"/>
  <c r="L66" i="5"/>
  <c r="H66" i="5"/>
  <c r="G66" i="5"/>
  <c r="R65" i="5"/>
  <c r="Q65" i="5"/>
  <c r="M65" i="5"/>
  <c r="L65" i="5"/>
  <c r="H65" i="5"/>
  <c r="G65" i="5"/>
  <c r="R64" i="5"/>
  <c r="Q64" i="5"/>
  <c r="M64" i="5"/>
  <c r="L64" i="5"/>
  <c r="H64" i="5"/>
  <c r="G64" i="5"/>
  <c r="R63" i="5"/>
  <c r="Q63" i="5"/>
  <c r="M63" i="5"/>
  <c r="L63" i="5"/>
  <c r="H63" i="5"/>
  <c r="AQ63" i="5" s="1"/>
  <c r="AP63" i="5" s="1"/>
  <c r="G63" i="5"/>
  <c r="AT62" i="5"/>
  <c r="AS62" i="5"/>
  <c r="AR62" i="5"/>
  <c r="AQ62" i="5"/>
  <c r="AT61" i="5"/>
  <c r="AS61" i="5"/>
  <c r="AR61" i="5"/>
  <c r="R61" i="5"/>
  <c r="Q61" i="5"/>
  <c r="M61" i="5"/>
  <c r="L61" i="5"/>
  <c r="H61" i="5"/>
  <c r="G61" i="5"/>
  <c r="AT60" i="5"/>
  <c r="AS60" i="5"/>
  <c r="AR60" i="5"/>
  <c r="AQ60" i="5"/>
  <c r="AT59" i="5"/>
  <c r="AS59" i="5"/>
  <c r="AR59" i="5"/>
  <c r="R59" i="5"/>
  <c r="Q59" i="5"/>
  <c r="M59" i="5"/>
  <c r="L59" i="5"/>
  <c r="H59" i="5"/>
  <c r="G59" i="5"/>
  <c r="AT58" i="5"/>
  <c r="AS58" i="5"/>
  <c r="AR58" i="5"/>
  <c r="AQ58" i="5"/>
  <c r="AT57" i="5"/>
  <c r="AS57" i="5"/>
  <c r="R57" i="5"/>
  <c r="Q57" i="5"/>
  <c r="Q91" i="5" s="1"/>
  <c r="N57" i="5"/>
  <c r="N71" i="5" s="1"/>
  <c r="M57" i="5"/>
  <c r="I57" i="5"/>
  <c r="I71" i="5" s="1"/>
  <c r="H57" i="5"/>
  <c r="AO25" i="5"/>
  <c r="AO76" i="5" s="1"/>
  <c r="AN25" i="5"/>
  <c r="AN76" i="5" s="1"/>
  <c r="AM25" i="5"/>
  <c r="AM76" i="5" s="1"/>
  <c r="AL25" i="5"/>
  <c r="AL76" i="5" s="1"/>
  <c r="AK25" i="5"/>
  <c r="AK76" i="5" s="1"/>
  <c r="AJ25" i="5"/>
  <c r="AJ76" i="5" s="1"/>
  <c r="AI25" i="5"/>
  <c r="AI76" i="5" s="1"/>
  <c r="AH25" i="5"/>
  <c r="AH76" i="5" s="1"/>
  <c r="AG25" i="5"/>
  <c r="AG76" i="5" s="1"/>
  <c r="AF25" i="5"/>
  <c r="AF76" i="5" s="1"/>
  <c r="AE25" i="5"/>
  <c r="AE76" i="5" s="1"/>
  <c r="AD25" i="5"/>
  <c r="AD76" i="5" s="1"/>
  <c r="AC25" i="5"/>
  <c r="AC76" i="5" s="1"/>
  <c r="AB25" i="5"/>
  <c r="AB76" i="5" s="1"/>
  <c r="AA25" i="5"/>
  <c r="AA76" i="5" s="1"/>
  <c r="Z25" i="5"/>
  <c r="Z76" i="5" s="1"/>
  <c r="Y25" i="5"/>
  <c r="Y76" i="5" s="1"/>
  <c r="X25" i="5"/>
  <c r="X76" i="5" s="1"/>
  <c r="W25" i="5"/>
  <c r="W76" i="5" s="1"/>
  <c r="V25" i="5"/>
  <c r="V76" i="5" s="1"/>
  <c r="U25" i="5"/>
  <c r="U76" i="5" s="1"/>
  <c r="T25" i="5"/>
  <c r="T76" i="5" s="1"/>
  <c r="S25" i="5"/>
  <c r="S76" i="5" s="1"/>
  <c r="R25" i="5"/>
  <c r="R76" i="5" s="1"/>
  <c r="Q25" i="5"/>
  <c r="Q76" i="5" s="1"/>
  <c r="P25" i="5"/>
  <c r="P76" i="5" s="1"/>
  <c r="O25" i="5"/>
  <c r="O76" i="5" s="1"/>
  <c r="N25" i="5"/>
  <c r="N76" i="5" s="1"/>
  <c r="M25" i="5"/>
  <c r="M76" i="5" s="1"/>
  <c r="L25" i="5"/>
  <c r="L76" i="5" s="1"/>
  <c r="K25" i="5"/>
  <c r="K76" i="5" s="1"/>
  <c r="J25" i="5"/>
  <c r="J76" i="5" s="1"/>
  <c r="I25" i="5"/>
  <c r="I76" i="5" s="1"/>
  <c r="H25" i="5"/>
  <c r="H76" i="5" s="1"/>
  <c r="G25" i="5"/>
  <c r="G76" i="5" s="1"/>
  <c r="AO24" i="5"/>
  <c r="AO75" i="5" s="1"/>
  <c r="AN24" i="5"/>
  <c r="AN75" i="5" s="1"/>
  <c r="AM24" i="5"/>
  <c r="AM75" i="5" s="1"/>
  <c r="AL24" i="5"/>
  <c r="AL75" i="5" s="1"/>
  <c r="AK24" i="5"/>
  <c r="AK75" i="5" s="1"/>
  <c r="AJ24" i="5"/>
  <c r="AJ75" i="5" s="1"/>
  <c r="AI24" i="5"/>
  <c r="AI75" i="5" s="1"/>
  <c r="AH24" i="5"/>
  <c r="AH75" i="5" s="1"/>
  <c r="AG24" i="5"/>
  <c r="AG75" i="5" s="1"/>
  <c r="AF24" i="5"/>
  <c r="AF75" i="5" s="1"/>
  <c r="AE24" i="5"/>
  <c r="AE75" i="5" s="1"/>
  <c r="AD24" i="5"/>
  <c r="AD75" i="5" s="1"/>
  <c r="AC24" i="5"/>
  <c r="AC75" i="5" s="1"/>
  <c r="AB24" i="5"/>
  <c r="AB75" i="5" s="1"/>
  <c r="AA24" i="5"/>
  <c r="AA75" i="5" s="1"/>
  <c r="Z24" i="5"/>
  <c r="Z75" i="5" s="1"/>
  <c r="Y24" i="5"/>
  <c r="Y75" i="5" s="1"/>
  <c r="X24" i="5"/>
  <c r="X75" i="5" s="1"/>
  <c r="W24" i="5"/>
  <c r="W75" i="5" s="1"/>
  <c r="V24" i="5"/>
  <c r="V75" i="5" s="1"/>
  <c r="U24" i="5"/>
  <c r="U75" i="5" s="1"/>
  <c r="T24" i="5"/>
  <c r="T75" i="5" s="1"/>
  <c r="S24" i="5"/>
  <c r="S75" i="5" s="1"/>
  <c r="P24" i="5"/>
  <c r="P75" i="5" s="1"/>
  <c r="O24" i="5"/>
  <c r="O75" i="5" s="1"/>
  <c r="N24" i="5"/>
  <c r="N75" i="5" s="1"/>
  <c r="K24" i="5"/>
  <c r="K75" i="5" s="1"/>
  <c r="J24" i="5"/>
  <c r="J75" i="5" s="1"/>
  <c r="I24" i="5"/>
  <c r="AO23" i="5"/>
  <c r="AO74" i="5" s="1"/>
  <c r="AN23" i="5"/>
  <c r="AN74" i="5" s="1"/>
  <c r="AM23" i="5"/>
  <c r="AM74" i="5" s="1"/>
  <c r="AL23" i="5"/>
  <c r="AL74" i="5" s="1"/>
  <c r="AK23" i="5"/>
  <c r="AK74" i="5" s="1"/>
  <c r="AJ23" i="5"/>
  <c r="AJ74" i="5" s="1"/>
  <c r="AI23" i="5"/>
  <c r="AI74" i="5" s="1"/>
  <c r="AH23" i="5"/>
  <c r="AH74" i="5" s="1"/>
  <c r="AG23" i="5"/>
  <c r="AG74" i="5" s="1"/>
  <c r="AF23" i="5"/>
  <c r="AF74" i="5" s="1"/>
  <c r="AE23" i="5"/>
  <c r="AE74" i="5" s="1"/>
  <c r="AD23" i="5"/>
  <c r="AD74" i="5" s="1"/>
  <c r="AC23" i="5"/>
  <c r="AC74" i="5" s="1"/>
  <c r="AB23" i="5"/>
  <c r="AB74" i="5" s="1"/>
  <c r="AA23" i="5"/>
  <c r="AA74" i="5" s="1"/>
  <c r="Z23" i="5"/>
  <c r="Z74" i="5" s="1"/>
  <c r="Y23" i="5"/>
  <c r="Y74" i="5" s="1"/>
  <c r="X23" i="5"/>
  <c r="X74" i="5" s="1"/>
  <c r="W23" i="5"/>
  <c r="W74" i="5" s="1"/>
  <c r="V23" i="5"/>
  <c r="V74" i="5" s="1"/>
  <c r="U23" i="5"/>
  <c r="U74" i="5" s="1"/>
  <c r="T23" i="5"/>
  <c r="T74" i="5" s="1"/>
  <c r="S23" i="5"/>
  <c r="S74" i="5" s="1"/>
  <c r="P23" i="5"/>
  <c r="P74" i="5" s="1"/>
  <c r="O23" i="5"/>
  <c r="O74" i="5" s="1"/>
  <c r="N23" i="5"/>
  <c r="N74" i="5" s="1"/>
  <c r="K23" i="5"/>
  <c r="K74" i="5" s="1"/>
  <c r="J23" i="5"/>
  <c r="J74" i="5" s="1"/>
  <c r="AS74" i="5" s="1"/>
  <c r="I23" i="5"/>
  <c r="I74" i="5" s="1"/>
  <c r="AO22" i="5"/>
  <c r="AO73" i="5" s="1"/>
  <c r="AN22" i="5"/>
  <c r="AN73" i="5" s="1"/>
  <c r="AM22" i="5"/>
  <c r="AM73" i="5" s="1"/>
  <c r="AL22" i="5"/>
  <c r="AL73" i="5" s="1"/>
  <c r="AK22" i="5"/>
  <c r="AK73" i="5" s="1"/>
  <c r="AJ22" i="5"/>
  <c r="AJ73" i="5" s="1"/>
  <c r="AI22" i="5"/>
  <c r="AI73" i="5" s="1"/>
  <c r="AH22" i="5"/>
  <c r="AH73" i="5" s="1"/>
  <c r="AG22" i="5"/>
  <c r="AG73" i="5" s="1"/>
  <c r="AF22" i="5"/>
  <c r="AF73" i="5" s="1"/>
  <c r="AE22" i="5"/>
  <c r="AE73" i="5" s="1"/>
  <c r="AD22" i="5"/>
  <c r="AD73" i="5" s="1"/>
  <c r="AC22" i="5"/>
  <c r="AC73" i="5" s="1"/>
  <c r="AB22" i="5"/>
  <c r="AB73" i="5" s="1"/>
  <c r="AA22" i="5"/>
  <c r="AA73" i="5" s="1"/>
  <c r="Z22" i="5"/>
  <c r="Z73" i="5" s="1"/>
  <c r="Y22" i="5"/>
  <c r="Y73" i="5" s="1"/>
  <c r="X22" i="5"/>
  <c r="X73" i="5" s="1"/>
  <c r="W22" i="5"/>
  <c r="W73" i="5" s="1"/>
  <c r="V22" i="5"/>
  <c r="V73" i="5" s="1"/>
  <c r="U22" i="5"/>
  <c r="U73" i="5" s="1"/>
  <c r="T22" i="5"/>
  <c r="T73" i="5" s="1"/>
  <c r="S22" i="5"/>
  <c r="S73" i="5" s="1"/>
  <c r="P22" i="5"/>
  <c r="P73" i="5" s="1"/>
  <c r="O22" i="5"/>
  <c r="O73" i="5" s="1"/>
  <c r="N22" i="5"/>
  <c r="N73" i="5" s="1"/>
  <c r="K22" i="5"/>
  <c r="K73" i="5" s="1"/>
  <c r="J22" i="5"/>
  <c r="J73" i="5" s="1"/>
  <c r="I22" i="5"/>
  <c r="I73" i="5" s="1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P21" i="5"/>
  <c r="O21" i="5"/>
  <c r="N21" i="5"/>
  <c r="N72" i="5" s="1"/>
  <c r="N77" i="5" s="1"/>
  <c r="K21" i="5"/>
  <c r="J21" i="5"/>
  <c r="I21" i="5"/>
  <c r="I72" i="5" s="1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P20" i="5"/>
  <c r="O20" i="5"/>
  <c r="N20" i="5"/>
  <c r="K20" i="5"/>
  <c r="J20" i="5"/>
  <c r="I20" i="5"/>
  <c r="AR19" i="5"/>
  <c r="AQ19" i="5"/>
  <c r="AQ25" i="5" s="1"/>
  <c r="AQ76" i="5" s="1"/>
  <c r="AT18" i="5"/>
  <c r="AS18" i="5"/>
  <c r="AR18" i="5"/>
  <c r="AQ18" i="5"/>
  <c r="AT17" i="5"/>
  <c r="AS17" i="5"/>
  <c r="AR17" i="5"/>
  <c r="R17" i="5"/>
  <c r="Q17" i="5"/>
  <c r="M17" i="5"/>
  <c r="AQ17" i="5" s="1"/>
  <c r="AP17" i="5" s="1"/>
  <c r="L17" i="5"/>
  <c r="H17" i="5"/>
  <c r="G17" i="5"/>
  <c r="AT16" i="5"/>
  <c r="AS16" i="5"/>
  <c r="AR16" i="5"/>
  <c r="R16" i="5"/>
  <c r="Q16" i="5"/>
  <c r="M16" i="5"/>
  <c r="L16" i="5"/>
  <c r="H16" i="5"/>
  <c r="AQ16" i="5" s="1"/>
  <c r="G16" i="5"/>
  <c r="G21" i="5" s="1"/>
  <c r="AT15" i="5"/>
  <c r="AS15" i="5"/>
  <c r="AR15" i="5"/>
  <c r="AQ15" i="5"/>
  <c r="AT14" i="5"/>
  <c r="AS14" i="5"/>
  <c r="AR14" i="5"/>
  <c r="AR21" i="5" s="1"/>
  <c r="R14" i="5"/>
  <c r="R21" i="5" s="1"/>
  <c r="Q14" i="5"/>
  <c r="M14" i="5"/>
  <c r="L14" i="5"/>
  <c r="L21" i="5" s="1"/>
  <c r="H14" i="5"/>
  <c r="H21" i="5" s="1"/>
  <c r="G14" i="5"/>
  <c r="AT13" i="5"/>
  <c r="AT24" i="5" s="1"/>
  <c r="AS13" i="5"/>
  <c r="AS24" i="5" s="1"/>
  <c r="AR13" i="5"/>
  <c r="AR24" i="5" s="1"/>
  <c r="R13" i="5"/>
  <c r="R24" i="5" s="1"/>
  <c r="R75" i="5" s="1"/>
  <c r="Q13" i="5"/>
  <c r="Q24" i="5" s="1"/>
  <c r="Q75" i="5" s="1"/>
  <c r="M13" i="5"/>
  <c r="M24" i="5" s="1"/>
  <c r="M75" i="5" s="1"/>
  <c r="L13" i="5"/>
  <c r="L24" i="5" s="1"/>
  <c r="L75" i="5" s="1"/>
  <c r="H13" i="5"/>
  <c r="G13" i="5"/>
  <c r="G24" i="5" s="1"/>
  <c r="G75" i="5" s="1"/>
  <c r="AT12" i="5"/>
  <c r="AT23" i="5" s="1"/>
  <c r="AS12" i="5"/>
  <c r="AS23" i="5" s="1"/>
  <c r="AR12" i="5"/>
  <c r="AR23" i="5" s="1"/>
  <c r="R12" i="5"/>
  <c r="R23" i="5" s="1"/>
  <c r="R74" i="5" s="1"/>
  <c r="Q12" i="5"/>
  <c r="Q23" i="5" s="1"/>
  <c r="Q74" i="5" s="1"/>
  <c r="M12" i="5"/>
  <c r="AQ12" i="5" s="1"/>
  <c r="L12" i="5"/>
  <c r="L23" i="5" s="1"/>
  <c r="L74" i="5" s="1"/>
  <c r="H12" i="5"/>
  <c r="G12" i="5"/>
  <c r="G23" i="5" s="1"/>
  <c r="G74" i="5" s="1"/>
  <c r="AT11" i="5"/>
  <c r="AT22" i="5" s="1"/>
  <c r="AS11" i="5"/>
  <c r="AS22" i="5" s="1"/>
  <c r="AR11" i="5"/>
  <c r="R11" i="5"/>
  <c r="R22" i="5" s="1"/>
  <c r="R73" i="5" s="1"/>
  <c r="Q11" i="5"/>
  <c r="Q22" i="5" s="1"/>
  <c r="Q73" i="5" s="1"/>
  <c r="M11" i="5"/>
  <c r="L11" i="5"/>
  <c r="H11" i="5"/>
  <c r="H22" i="5" s="1"/>
  <c r="H73" i="5" s="1"/>
  <c r="G11" i="5"/>
  <c r="G22" i="5" s="1"/>
  <c r="G73" i="5" s="1"/>
  <c r="AP77" i="10" l="1"/>
  <c r="AP78" i="9"/>
  <c r="AP67" i="6"/>
  <c r="AR24" i="6"/>
  <c r="AP17" i="6"/>
  <c r="AP66" i="6"/>
  <c r="J72" i="5"/>
  <c r="AQ64" i="5"/>
  <c r="AP64" i="5" s="1"/>
  <c r="AQ66" i="5"/>
  <c r="AP66" i="5" s="1"/>
  <c r="AQ68" i="5"/>
  <c r="AP68" i="5" s="1"/>
  <c r="AG72" i="5"/>
  <c r="I91" i="5"/>
  <c r="AR22" i="6"/>
  <c r="AQ25" i="6"/>
  <c r="AV19" i="6"/>
  <c r="AP64" i="6"/>
  <c r="K72" i="5"/>
  <c r="S72" i="5"/>
  <c r="S77" i="5" s="1"/>
  <c r="W72" i="5"/>
  <c r="W77" i="5" s="1"/>
  <c r="AA72" i="5"/>
  <c r="AA77" i="5" s="1"/>
  <c r="AE72" i="5"/>
  <c r="AI72" i="5"/>
  <c r="AM72" i="5"/>
  <c r="AM77" i="5" s="1"/>
  <c r="M71" i="5"/>
  <c r="AS71" i="5"/>
  <c r="AQ61" i="5"/>
  <c r="AP61" i="5" s="1"/>
  <c r="AR23" i="6"/>
  <c r="AR25" i="6"/>
  <c r="AW19" i="6"/>
  <c r="AQ69" i="6"/>
  <c r="AP72" i="8"/>
  <c r="AP22" i="8"/>
  <c r="AP73" i="8" s="1"/>
  <c r="AP20" i="8"/>
  <c r="AP77" i="8"/>
  <c r="AQ73" i="7"/>
  <c r="AP71" i="7"/>
  <c r="AQ75" i="7"/>
  <c r="AR72" i="7"/>
  <c r="AP20" i="7"/>
  <c r="AP22" i="7"/>
  <c r="AP76" i="7"/>
  <c r="AQ74" i="7"/>
  <c r="AR77" i="7"/>
  <c r="AQ77" i="7"/>
  <c r="AP24" i="7"/>
  <c r="AP23" i="7"/>
  <c r="M91" i="5"/>
  <c r="AP15" i="5"/>
  <c r="AP16" i="5"/>
  <c r="AP18" i="5"/>
  <c r="T72" i="5"/>
  <c r="X72" i="5"/>
  <c r="X77" i="5" s="1"/>
  <c r="AB72" i="5"/>
  <c r="AB77" i="5" s="1"/>
  <c r="AF72" i="5"/>
  <c r="AF77" i="5" s="1"/>
  <c r="AJ72" i="5"/>
  <c r="AN72" i="5"/>
  <c r="AS73" i="5"/>
  <c r="N91" i="5"/>
  <c r="L20" i="5"/>
  <c r="AR20" i="5"/>
  <c r="H20" i="5"/>
  <c r="M21" i="5"/>
  <c r="M72" i="5" s="1"/>
  <c r="AS21" i="5"/>
  <c r="I77" i="5"/>
  <c r="O72" i="5"/>
  <c r="U72" i="5"/>
  <c r="Y72" i="5"/>
  <c r="AC72" i="5"/>
  <c r="AC77" i="5" s="1"/>
  <c r="AK72" i="5"/>
  <c r="AK77" i="5" s="1"/>
  <c r="AO72" i="5"/>
  <c r="H23" i="5"/>
  <c r="H74" i="5" s="1"/>
  <c r="Q70" i="5"/>
  <c r="AQ65" i="5"/>
  <c r="AP65" i="5" s="1"/>
  <c r="AQ67" i="5"/>
  <c r="AP67" i="5" s="1"/>
  <c r="AQ11" i="5"/>
  <c r="AQ22" i="5" s="1"/>
  <c r="AQ73" i="5" s="1"/>
  <c r="AQ13" i="5"/>
  <c r="AQ24" i="5" s="1"/>
  <c r="AQ75" i="5" s="1"/>
  <c r="Q21" i="5"/>
  <c r="AT21" i="5"/>
  <c r="P72" i="5"/>
  <c r="V72" i="5"/>
  <c r="V77" i="5" s="1"/>
  <c r="Z72" i="5"/>
  <c r="AD72" i="5"/>
  <c r="AH72" i="5"/>
  <c r="AH77" i="5" s="1"/>
  <c r="AL72" i="5"/>
  <c r="AL77" i="5" s="1"/>
  <c r="AR74" i="5"/>
  <c r="AS75" i="5"/>
  <c r="AP60" i="5"/>
  <c r="AQ69" i="5"/>
  <c r="AP69" i="5" s="1"/>
  <c r="AP59" i="6"/>
  <c r="AS21" i="6"/>
  <c r="Q21" i="6"/>
  <c r="W72" i="6"/>
  <c r="AE72" i="6"/>
  <c r="AM72" i="6"/>
  <c r="AM77" i="6" s="1"/>
  <c r="L57" i="6"/>
  <c r="L71" i="6" s="1"/>
  <c r="T72" i="6"/>
  <c r="X72" i="6"/>
  <c r="AB72" i="6"/>
  <c r="AF72" i="6"/>
  <c r="AJ72" i="6"/>
  <c r="AN72" i="6"/>
  <c r="AS75" i="6"/>
  <c r="AA72" i="6"/>
  <c r="AA77" i="6" s="1"/>
  <c r="AI72" i="6"/>
  <c r="AT21" i="6"/>
  <c r="Q20" i="6"/>
  <c r="AS71" i="6"/>
  <c r="AS72" i="6" s="1"/>
  <c r="AQ61" i="6"/>
  <c r="M71" i="6"/>
  <c r="Q71" i="6"/>
  <c r="AT20" i="6"/>
  <c r="R21" i="6"/>
  <c r="AP15" i="6"/>
  <c r="J72" i="6"/>
  <c r="AC77" i="6"/>
  <c r="AG77" i="6"/>
  <c r="AK77" i="6"/>
  <c r="AT71" i="6"/>
  <c r="AQ63" i="6"/>
  <c r="AQ65" i="6"/>
  <c r="AQ68" i="6"/>
  <c r="M70" i="6"/>
  <c r="L21" i="6"/>
  <c r="AR21" i="6"/>
  <c r="M21" i="6"/>
  <c r="M72" i="6" s="1"/>
  <c r="M77" i="6" s="1"/>
  <c r="AP18" i="6"/>
  <c r="V77" i="6"/>
  <c r="AH77" i="6"/>
  <c r="AL77" i="6"/>
  <c r="AR73" i="6"/>
  <c r="AS74" i="6"/>
  <c r="Q70" i="6"/>
  <c r="I72" i="6"/>
  <c r="I77" i="6" s="1"/>
  <c r="I70" i="6"/>
  <c r="Q72" i="6"/>
  <c r="Q77" i="6" s="1"/>
  <c r="W77" i="6"/>
  <c r="AS73" i="6"/>
  <c r="L70" i="6"/>
  <c r="R20" i="6"/>
  <c r="AQ11" i="6"/>
  <c r="AQ12" i="6"/>
  <c r="AQ13" i="6"/>
  <c r="AQ14" i="6"/>
  <c r="G20" i="6"/>
  <c r="R71" i="6"/>
  <c r="R70" i="6"/>
  <c r="AP19" i="6"/>
  <c r="H20" i="6"/>
  <c r="L20" i="6"/>
  <c r="AR20" i="6"/>
  <c r="X77" i="6"/>
  <c r="AB77" i="6"/>
  <c r="AF77" i="6"/>
  <c r="AP58" i="6"/>
  <c r="AP60" i="6"/>
  <c r="AP62" i="6"/>
  <c r="AR74" i="6"/>
  <c r="AR75" i="6"/>
  <c r="AQ16" i="6"/>
  <c r="M20" i="6"/>
  <c r="AS20" i="6"/>
  <c r="AT22" i="6"/>
  <c r="H71" i="6"/>
  <c r="H72" i="6" s="1"/>
  <c r="H70" i="6"/>
  <c r="G57" i="6"/>
  <c r="N71" i="6"/>
  <c r="N70" i="6"/>
  <c r="AS70" i="6"/>
  <c r="K72" i="6"/>
  <c r="S72" i="6"/>
  <c r="S77" i="6" s="1"/>
  <c r="AT73" i="6"/>
  <c r="AT74" i="6"/>
  <c r="AT75" i="6"/>
  <c r="N72" i="6"/>
  <c r="N77" i="6" s="1"/>
  <c r="AR57" i="6"/>
  <c r="AT70" i="6"/>
  <c r="AP19" i="5"/>
  <c r="AP25" i="5" s="1"/>
  <c r="AP76" i="5" s="1"/>
  <c r="AP11" i="5"/>
  <c r="AT72" i="5"/>
  <c r="AP12" i="5"/>
  <c r="AP23" i="5" s="1"/>
  <c r="AP74" i="5" s="1"/>
  <c r="AQ23" i="5"/>
  <c r="AQ74" i="5" s="1"/>
  <c r="AG77" i="5"/>
  <c r="L22" i="5"/>
  <c r="L73" i="5" s="1"/>
  <c r="AR22" i="5"/>
  <c r="M23" i="5"/>
  <c r="M74" i="5" s="1"/>
  <c r="H24" i="5"/>
  <c r="H75" i="5" s="1"/>
  <c r="AR25" i="5"/>
  <c r="AR76" i="5" s="1"/>
  <c r="L57" i="5"/>
  <c r="R71" i="5"/>
  <c r="R72" i="5" s="1"/>
  <c r="R77" i="5" s="1"/>
  <c r="R70" i="5"/>
  <c r="AT71" i="5"/>
  <c r="AT70" i="5"/>
  <c r="I70" i="5"/>
  <c r="M70" i="5"/>
  <c r="AS70" i="5"/>
  <c r="Q71" i="5"/>
  <c r="G20" i="5"/>
  <c r="AT73" i="5"/>
  <c r="AT75" i="5"/>
  <c r="H70" i="5"/>
  <c r="AR73" i="5"/>
  <c r="AR75" i="5"/>
  <c r="AQ14" i="5"/>
  <c r="M20" i="5"/>
  <c r="Q20" i="5"/>
  <c r="AS20" i="5"/>
  <c r="M22" i="5"/>
  <c r="M73" i="5" s="1"/>
  <c r="G57" i="5"/>
  <c r="AP58" i="5"/>
  <c r="AP62" i="5"/>
  <c r="R20" i="5"/>
  <c r="AT20" i="5"/>
  <c r="AT74" i="5"/>
  <c r="AQ57" i="5"/>
  <c r="AR57" i="5"/>
  <c r="AQ59" i="5"/>
  <c r="AP59" i="5" s="1"/>
  <c r="H71" i="5"/>
  <c r="H72" i="5" s="1"/>
  <c r="N70" i="5"/>
  <c r="AP16" i="6" l="1"/>
  <c r="AP25" i="6"/>
  <c r="AU19" i="6"/>
  <c r="AP68" i="6"/>
  <c r="H77" i="5"/>
  <c r="Q72" i="5"/>
  <c r="Q77" i="5" s="1"/>
  <c r="AP63" i="6"/>
  <c r="AP69" i="6"/>
  <c r="AQ76" i="6"/>
  <c r="AV76" i="6" s="1"/>
  <c r="AV25" i="6"/>
  <c r="AP65" i="6"/>
  <c r="AP61" i="6"/>
  <c r="M77" i="5"/>
  <c r="AT77" i="6"/>
  <c r="AS72" i="5"/>
  <c r="AR76" i="6"/>
  <c r="AW76" i="6" s="1"/>
  <c r="AW25" i="6"/>
  <c r="AP74" i="7"/>
  <c r="AP73" i="7"/>
  <c r="AP75" i="7"/>
  <c r="AP77" i="7"/>
  <c r="AP72" i="7"/>
  <c r="AP13" i="5"/>
  <c r="AP24" i="5" s="1"/>
  <c r="AP75" i="5" s="1"/>
  <c r="AQ20" i="5"/>
  <c r="AT72" i="6"/>
  <c r="AQ71" i="6"/>
  <c r="AQ70" i="6"/>
  <c r="AR71" i="6"/>
  <c r="AR70" i="6"/>
  <c r="AP11" i="6"/>
  <c r="AQ22" i="6"/>
  <c r="AQ20" i="6"/>
  <c r="AP57" i="6"/>
  <c r="AS77" i="6"/>
  <c r="G71" i="6"/>
  <c r="G70" i="6"/>
  <c r="AP14" i="6"/>
  <c r="AQ21" i="6"/>
  <c r="L72" i="6"/>
  <c r="L77" i="6" s="1"/>
  <c r="AQ24" i="6"/>
  <c r="AP13" i="6"/>
  <c r="R72" i="6"/>
  <c r="R77" i="6" s="1"/>
  <c r="AQ23" i="6"/>
  <c r="AP12" i="6"/>
  <c r="H77" i="6"/>
  <c r="G70" i="5"/>
  <c r="G71" i="5"/>
  <c r="G72" i="5" s="1"/>
  <c r="G77" i="5" s="1"/>
  <c r="AR71" i="5"/>
  <c r="AR72" i="5" s="1"/>
  <c r="AR70" i="5"/>
  <c r="AR77" i="5" s="1"/>
  <c r="AT77" i="5"/>
  <c r="AQ71" i="5"/>
  <c r="AP57" i="5"/>
  <c r="AQ70" i="5"/>
  <c r="AQ77" i="5" s="1"/>
  <c r="AS77" i="5"/>
  <c r="AP14" i="5"/>
  <c r="AP21" i="5" s="1"/>
  <c r="AQ21" i="5"/>
  <c r="L71" i="5"/>
  <c r="L72" i="5" s="1"/>
  <c r="L77" i="5" s="1"/>
  <c r="L70" i="5"/>
  <c r="AP22" i="5"/>
  <c r="AP73" i="5" s="1"/>
  <c r="AQ74" i="6" l="1"/>
  <c r="AQ73" i="6"/>
  <c r="AP76" i="6"/>
  <c r="AU76" i="6" s="1"/>
  <c r="AU25" i="6"/>
  <c r="AP20" i="5"/>
  <c r="AQ72" i="5"/>
  <c r="AQ75" i="6"/>
  <c r="AQ77" i="6"/>
  <c r="AR72" i="6"/>
  <c r="AQ72" i="6"/>
  <c r="AR77" i="6"/>
  <c r="AP23" i="6"/>
  <c r="AP24" i="6"/>
  <c r="AP21" i="6"/>
  <c r="AP22" i="6"/>
  <c r="AP20" i="6"/>
  <c r="AP71" i="6"/>
  <c r="AP70" i="6"/>
  <c r="G72" i="6"/>
  <c r="G77" i="6" s="1"/>
  <c r="AP71" i="5"/>
  <c r="AP72" i="5" s="1"/>
  <c r="AP70" i="5"/>
  <c r="AP77" i="5" s="1"/>
  <c r="AP74" i="6" l="1"/>
  <c r="AP73" i="6"/>
  <c r="AP75" i="6"/>
  <c r="AP77" i="6"/>
  <c r="AP72" i="6"/>
  <c r="H57" i="2"/>
  <c r="H91" i="5" s="1"/>
  <c r="AQ68" i="2"/>
  <c r="AP68" i="2" l="1"/>
  <c r="AV68" i="6"/>
  <c r="L57" i="2"/>
  <c r="L91" i="5" s="1"/>
  <c r="G57" i="2"/>
  <c r="G91" i="5" s="1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V68" i="5" l="1"/>
  <c r="AU68" i="6"/>
  <c r="I92" i="5"/>
  <c r="I71" i="2"/>
  <c r="I89" i="5" s="1"/>
  <c r="J71" i="2"/>
  <c r="J89" i="5" s="1"/>
  <c r="K71" i="2"/>
  <c r="K89" i="5" s="1"/>
  <c r="N71" i="2"/>
  <c r="N89" i="5" s="1"/>
  <c r="O71" i="2"/>
  <c r="O89" i="5" s="1"/>
  <c r="P71" i="2"/>
  <c r="P89" i="5" s="1"/>
  <c r="S71" i="2"/>
  <c r="S89" i="5" s="1"/>
  <c r="T71" i="2"/>
  <c r="T89" i="5" s="1"/>
  <c r="U71" i="2"/>
  <c r="U89" i="5" s="1"/>
  <c r="X71" i="2"/>
  <c r="Y71" i="2"/>
  <c r="Z71" i="2"/>
  <c r="AC71" i="2"/>
  <c r="AD71" i="2"/>
  <c r="AE71" i="2"/>
  <c r="AH71" i="2"/>
  <c r="AI71" i="2"/>
  <c r="AJ71" i="2"/>
  <c r="AM71" i="2"/>
  <c r="AN71" i="2"/>
  <c r="AO71" i="2"/>
  <c r="AQ67" i="2"/>
  <c r="AQ69" i="2"/>
  <c r="AQ66" i="2"/>
  <c r="AQ65" i="2"/>
  <c r="AQ64" i="2"/>
  <c r="AQ16" i="2"/>
  <c r="AV16" i="6" s="1"/>
  <c r="AP65" i="2" l="1"/>
  <c r="AV65" i="6"/>
  <c r="AP69" i="2"/>
  <c r="AV69" i="6"/>
  <c r="AP66" i="2"/>
  <c r="AV66" i="6"/>
  <c r="AP64" i="2"/>
  <c r="AV64" i="6"/>
  <c r="AP67" i="2"/>
  <c r="AV67" i="6"/>
  <c r="I70" i="2"/>
  <c r="J70" i="2"/>
  <c r="K70" i="2"/>
  <c r="N70" i="2"/>
  <c r="O70" i="2"/>
  <c r="P70" i="2"/>
  <c r="S70" i="2"/>
  <c r="T70" i="2"/>
  <c r="U70" i="2"/>
  <c r="X70" i="2"/>
  <c r="Y70" i="2"/>
  <c r="Z70" i="2"/>
  <c r="AC70" i="2"/>
  <c r="AD70" i="2"/>
  <c r="AE70" i="2"/>
  <c r="AH70" i="2"/>
  <c r="AI70" i="2"/>
  <c r="AJ70" i="2"/>
  <c r="AM70" i="2"/>
  <c r="AN70" i="2"/>
  <c r="AO70" i="2"/>
  <c r="AV64" i="5" l="1"/>
  <c r="AU64" i="6"/>
  <c r="AV69" i="5"/>
  <c r="AU69" i="6"/>
  <c r="AV67" i="5"/>
  <c r="AU67" i="6"/>
  <c r="AV66" i="5"/>
  <c r="AU66" i="6"/>
  <c r="AV65" i="5"/>
  <c r="AU65" i="6"/>
  <c r="AQ61" i="2"/>
  <c r="AV61" i="6" s="1"/>
  <c r="AQ14" i="2"/>
  <c r="AV14" i="6" s="1"/>
  <c r="AT60" i="2" l="1"/>
  <c r="AS60" i="2"/>
  <c r="AR60" i="2"/>
  <c r="AW60" i="6" s="1"/>
  <c r="AQ60" i="2"/>
  <c r="AV60" i="6" s="1"/>
  <c r="AQ63" i="2"/>
  <c r="AT17" i="2"/>
  <c r="AS17" i="2"/>
  <c r="AR17" i="2"/>
  <c r="AW17" i="6" s="1"/>
  <c r="AQ17" i="2"/>
  <c r="AV17" i="6" s="1"/>
  <c r="AT62" i="2"/>
  <c r="AS62" i="2"/>
  <c r="AR62" i="2"/>
  <c r="AW62" i="6" s="1"/>
  <c r="AQ62" i="2"/>
  <c r="AV62" i="6" s="1"/>
  <c r="AT61" i="2"/>
  <c r="AS61" i="2"/>
  <c r="AR61" i="2"/>
  <c r="AW61" i="6" s="1"/>
  <c r="AT59" i="2"/>
  <c r="AS59" i="2"/>
  <c r="AR59" i="2"/>
  <c r="AW59" i="6" s="1"/>
  <c r="AQ59" i="2"/>
  <c r="AV59" i="6" s="1"/>
  <c r="AT58" i="2"/>
  <c r="AS58" i="2"/>
  <c r="AR58" i="2"/>
  <c r="AW58" i="6" s="1"/>
  <c r="AQ58" i="2"/>
  <c r="AV58" i="6" s="1"/>
  <c r="AT57" i="2"/>
  <c r="AS57" i="2"/>
  <c r="AR57" i="2"/>
  <c r="AW57" i="6" s="1"/>
  <c r="AT18" i="2"/>
  <c r="AS18" i="2"/>
  <c r="AR18" i="2"/>
  <c r="AW18" i="6" s="1"/>
  <c r="AQ18" i="2"/>
  <c r="AV18" i="6" s="1"/>
  <c r="AT16" i="2"/>
  <c r="AS16" i="2"/>
  <c r="AR16" i="2"/>
  <c r="AW16" i="6" s="1"/>
  <c r="AT15" i="2"/>
  <c r="AS15" i="2"/>
  <c r="AR15" i="2"/>
  <c r="AW15" i="6" s="1"/>
  <c r="AQ15" i="2"/>
  <c r="AV15" i="6" s="1"/>
  <c r="AT14" i="2"/>
  <c r="AS14" i="2"/>
  <c r="AR14" i="2"/>
  <c r="AW14" i="6" s="1"/>
  <c r="AT13" i="2"/>
  <c r="AS13" i="2"/>
  <c r="AR13" i="2"/>
  <c r="AW13" i="6" s="1"/>
  <c r="AQ13" i="2"/>
  <c r="AV13" i="6" s="1"/>
  <c r="AT12" i="2"/>
  <c r="AS12" i="2"/>
  <c r="AR12" i="2"/>
  <c r="AW12" i="6" s="1"/>
  <c r="AQ12" i="2"/>
  <c r="AV12" i="6" s="1"/>
  <c r="AT11" i="2"/>
  <c r="AS11" i="2"/>
  <c r="AR11" i="2"/>
  <c r="AW11" i="6" s="1"/>
  <c r="AQ11" i="2"/>
  <c r="AV11" i="6" s="1"/>
  <c r="AL71" i="2"/>
  <c r="AK71" i="2"/>
  <c r="AG71" i="2"/>
  <c r="AF71" i="2"/>
  <c r="AB71" i="2"/>
  <c r="AA71" i="2"/>
  <c r="W71" i="2"/>
  <c r="V71" i="2"/>
  <c r="R71" i="2"/>
  <c r="R89" i="5" s="1"/>
  <c r="Q71" i="2"/>
  <c r="Q89" i="5" s="1"/>
  <c r="M71" i="2"/>
  <c r="M89" i="5" s="1"/>
  <c r="L71" i="2"/>
  <c r="L89" i="5" s="1"/>
  <c r="H71" i="2"/>
  <c r="H89" i="5" s="1"/>
  <c r="AO24" i="2"/>
  <c r="AO75" i="2" s="1"/>
  <c r="AN24" i="2"/>
  <c r="AN75" i="2" s="1"/>
  <c r="AM24" i="2"/>
  <c r="AM75" i="2" s="1"/>
  <c r="AL24" i="2"/>
  <c r="AL75" i="2" s="1"/>
  <c r="AK24" i="2"/>
  <c r="AK75" i="2" s="1"/>
  <c r="AO23" i="2"/>
  <c r="AO74" i="2" s="1"/>
  <c r="AN23" i="2"/>
  <c r="AN74" i="2" s="1"/>
  <c r="AM23" i="2"/>
  <c r="AM74" i="2" s="1"/>
  <c r="AL23" i="2"/>
  <c r="AL74" i="2" s="1"/>
  <c r="AK23" i="2"/>
  <c r="AK74" i="2" s="1"/>
  <c r="AO22" i="2"/>
  <c r="AO73" i="2" s="1"/>
  <c r="AN22" i="2"/>
  <c r="AN73" i="2" s="1"/>
  <c r="AM22" i="2"/>
  <c r="AM73" i="2" s="1"/>
  <c r="AL22" i="2"/>
  <c r="AL73" i="2" s="1"/>
  <c r="AK22" i="2"/>
  <c r="AK73" i="2" s="1"/>
  <c r="AO72" i="2"/>
  <c r="AM72" i="2"/>
  <c r="AO20" i="2"/>
  <c r="AN20" i="2"/>
  <c r="AM20" i="2"/>
  <c r="AL20" i="2"/>
  <c r="AK20" i="2"/>
  <c r="AP63" i="2" l="1"/>
  <c r="AV63" i="6"/>
  <c r="AT21" i="2"/>
  <c r="AS21" i="2"/>
  <c r="AQ21" i="2"/>
  <c r="AV21" i="6" s="1"/>
  <c r="AR21" i="2"/>
  <c r="AW21" i="6" s="1"/>
  <c r="AR71" i="2"/>
  <c r="AW71" i="6" s="1"/>
  <c r="AT71" i="2"/>
  <c r="G70" i="2"/>
  <c r="G71" i="2"/>
  <c r="G89" i="5" s="1"/>
  <c r="I90" i="5" s="1"/>
  <c r="AS71" i="2"/>
  <c r="AP60" i="2"/>
  <c r="AP61" i="2"/>
  <c r="AP62" i="2"/>
  <c r="AP16" i="2"/>
  <c r="AQ20" i="2"/>
  <c r="AV20" i="6" s="1"/>
  <c r="AP59" i="2"/>
  <c r="AM77" i="2"/>
  <c r="AQ57" i="2"/>
  <c r="H70" i="2"/>
  <c r="AB70" i="2"/>
  <c r="AL72" i="2"/>
  <c r="AL77" i="2" s="1"/>
  <c r="AL70" i="2"/>
  <c r="V70" i="2"/>
  <c r="M70" i="2"/>
  <c r="W70" i="2"/>
  <c r="AG70" i="2"/>
  <c r="AR20" i="2"/>
  <c r="AW20" i="6" s="1"/>
  <c r="Q70" i="2"/>
  <c r="AA70" i="2"/>
  <c r="AK72" i="2"/>
  <c r="AK77" i="2" s="1"/>
  <c r="AK70" i="2"/>
  <c r="R70" i="2"/>
  <c r="L70" i="2"/>
  <c r="AF70" i="2"/>
  <c r="AR70" i="2"/>
  <c r="AS70" i="2"/>
  <c r="AT70" i="2"/>
  <c r="AP14" i="2"/>
  <c r="AP11" i="2"/>
  <c r="AP17" i="2"/>
  <c r="AN72" i="2"/>
  <c r="G22" i="2"/>
  <c r="AF72" i="2"/>
  <c r="H20" i="2"/>
  <c r="AV11" i="5" l="1"/>
  <c r="AU11" i="6"/>
  <c r="AR77" i="2"/>
  <c r="AW77" i="6" s="1"/>
  <c r="AW70" i="6"/>
  <c r="AV60" i="5"/>
  <c r="AU60" i="6"/>
  <c r="AV14" i="5"/>
  <c r="AU14" i="6"/>
  <c r="AQ71" i="2"/>
  <c r="AV71" i="6" s="1"/>
  <c r="AV57" i="6"/>
  <c r="AV16" i="5"/>
  <c r="AU16" i="6"/>
  <c r="AV62" i="5"/>
  <c r="AU62" i="6"/>
  <c r="AV17" i="5"/>
  <c r="AU17" i="6"/>
  <c r="AV59" i="5"/>
  <c r="AU59" i="6"/>
  <c r="AV61" i="5"/>
  <c r="AU61" i="6"/>
  <c r="AV63" i="5"/>
  <c r="AU63" i="6"/>
  <c r="AS72" i="2"/>
  <c r="AT72" i="2"/>
  <c r="AB72" i="2"/>
  <c r="AQ70" i="2"/>
  <c r="AP57" i="2"/>
  <c r="Z72" i="2"/>
  <c r="X72" i="2"/>
  <c r="T72" i="2"/>
  <c r="P72" i="2"/>
  <c r="N72" i="2"/>
  <c r="J72" i="2"/>
  <c r="AJ72" i="2"/>
  <c r="AH72" i="2"/>
  <c r="AD72" i="2"/>
  <c r="AJ24" i="2"/>
  <c r="AJ75" i="2" s="1"/>
  <c r="AI24" i="2"/>
  <c r="AI75" i="2" s="1"/>
  <c r="AH24" i="2"/>
  <c r="AH75" i="2" s="1"/>
  <c r="AG24" i="2"/>
  <c r="AG75" i="2" s="1"/>
  <c r="AF24" i="2"/>
  <c r="AF75" i="2" s="1"/>
  <c r="AE24" i="2"/>
  <c r="AE75" i="2" s="1"/>
  <c r="AD24" i="2"/>
  <c r="AD75" i="2" s="1"/>
  <c r="AC24" i="2"/>
  <c r="AC75" i="2" s="1"/>
  <c r="AB24" i="2"/>
  <c r="AB75" i="2" s="1"/>
  <c r="AA24" i="2"/>
  <c r="AA75" i="2" s="1"/>
  <c r="Z24" i="2"/>
  <c r="Z75" i="2" s="1"/>
  <c r="Y24" i="2"/>
  <c r="Y75" i="2" s="1"/>
  <c r="X24" i="2"/>
  <c r="X75" i="2" s="1"/>
  <c r="W24" i="2"/>
  <c r="W75" i="2" s="1"/>
  <c r="V24" i="2"/>
  <c r="V75" i="2" s="1"/>
  <c r="U24" i="2"/>
  <c r="U75" i="2" s="1"/>
  <c r="T24" i="2"/>
  <c r="T75" i="2" s="1"/>
  <c r="S24" i="2"/>
  <c r="S75" i="2" s="1"/>
  <c r="R24" i="2"/>
  <c r="R75" i="2" s="1"/>
  <c r="Q24" i="2"/>
  <c r="Q75" i="2" s="1"/>
  <c r="P24" i="2"/>
  <c r="P75" i="2" s="1"/>
  <c r="O24" i="2"/>
  <c r="O75" i="2" s="1"/>
  <c r="N24" i="2"/>
  <c r="N75" i="2" s="1"/>
  <c r="M24" i="2"/>
  <c r="M75" i="2" s="1"/>
  <c r="K24" i="2"/>
  <c r="K75" i="2" s="1"/>
  <c r="J24" i="2"/>
  <c r="J75" i="2" s="1"/>
  <c r="I24" i="2"/>
  <c r="I75" i="2" s="1"/>
  <c r="H24" i="2"/>
  <c r="H75" i="2" s="1"/>
  <c r="AJ23" i="2"/>
  <c r="AJ74" i="2" s="1"/>
  <c r="AI23" i="2"/>
  <c r="AI74" i="2" s="1"/>
  <c r="AH23" i="2"/>
  <c r="AH74" i="2" s="1"/>
  <c r="AG23" i="2"/>
  <c r="AG74" i="2" s="1"/>
  <c r="AF23" i="2"/>
  <c r="AF74" i="2" s="1"/>
  <c r="AE23" i="2"/>
  <c r="AE74" i="2" s="1"/>
  <c r="AD23" i="2"/>
  <c r="AD74" i="2" s="1"/>
  <c r="AC23" i="2"/>
  <c r="AC74" i="2" s="1"/>
  <c r="AB23" i="2"/>
  <c r="AB74" i="2" s="1"/>
  <c r="AA23" i="2"/>
  <c r="AA74" i="2" s="1"/>
  <c r="Z23" i="2"/>
  <c r="Z74" i="2" s="1"/>
  <c r="Y23" i="2"/>
  <c r="Y74" i="2" s="1"/>
  <c r="X23" i="2"/>
  <c r="X74" i="2" s="1"/>
  <c r="W23" i="2"/>
  <c r="W74" i="2" s="1"/>
  <c r="V23" i="2"/>
  <c r="V74" i="2" s="1"/>
  <c r="U23" i="2"/>
  <c r="U74" i="2" s="1"/>
  <c r="T23" i="2"/>
  <c r="T74" i="2" s="1"/>
  <c r="S23" i="2"/>
  <c r="S74" i="2" s="1"/>
  <c r="R23" i="2"/>
  <c r="R74" i="2" s="1"/>
  <c r="P23" i="2"/>
  <c r="P74" i="2" s="1"/>
  <c r="O23" i="2"/>
  <c r="O74" i="2" s="1"/>
  <c r="N23" i="2"/>
  <c r="N74" i="2" s="1"/>
  <c r="M23" i="2"/>
  <c r="M74" i="2" s="1"/>
  <c r="K23" i="2"/>
  <c r="K74" i="2" s="1"/>
  <c r="J23" i="2"/>
  <c r="J74" i="2" s="1"/>
  <c r="I23" i="2"/>
  <c r="I74" i="2" s="1"/>
  <c r="H23" i="2"/>
  <c r="H74" i="2" s="1"/>
  <c r="AJ22" i="2"/>
  <c r="AJ73" i="2" s="1"/>
  <c r="AI22" i="2"/>
  <c r="AI73" i="2" s="1"/>
  <c r="AH22" i="2"/>
  <c r="AH73" i="2" s="1"/>
  <c r="AG22" i="2"/>
  <c r="AG73" i="2" s="1"/>
  <c r="AF22" i="2"/>
  <c r="AF73" i="2" s="1"/>
  <c r="AE22" i="2"/>
  <c r="AE73" i="2" s="1"/>
  <c r="AD22" i="2"/>
  <c r="AD73" i="2" s="1"/>
  <c r="AC22" i="2"/>
  <c r="AC73" i="2" s="1"/>
  <c r="AB22" i="2"/>
  <c r="AB73" i="2" s="1"/>
  <c r="AA22" i="2"/>
  <c r="AA73" i="2" s="1"/>
  <c r="Z22" i="2"/>
  <c r="Z73" i="2" s="1"/>
  <c r="Y22" i="2"/>
  <c r="Y73" i="2" s="1"/>
  <c r="X22" i="2"/>
  <c r="X73" i="2" s="1"/>
  <c r="W22" i="2"/>
  <c r="W73" i="2" s="1"/>
  <c r="V22" i="2"/>
  <c r="V73" i="2" s="1"/>
  <c r="U22" i="2"/>
  <c r="U73" i="2" s="1"/>
  <c r="T22" i="2"/>
  <c r="T73" i="2" s="1"/>
  <c r="S22" i="2"/>
  <c r="S73" i="2" s="1"/>
  <c r="R22" i="2"/>
  <c r="R73" i="2" s="1"/>
  <c r="Q22" i="2"/>
  <c r="Q73" i="2" s="1"/>
  <c r="P22" i="2"/>
  <c r="P73" i="2" s="1"/>
  <c r="O22" i="2"/>
  <c r="O73" i="2" s="1"/>
  <c r="N22" i="2"/>
  <c r="N73" i="2" s="1"/>
  <c r="M22" i="2"/>
  <c r="M73" i="2" s="1"/>
  <c r="L22" i="2"/>
  <c r="L73" i="2" s="1"/>
  <c r="K22" i="2"/>
  <c r="K73" i="2" s="1"/>
  <c r="J22" i="2"/>
  <c r="J73" i="2" s="1"/>
  <c r="I22" i="2"/>
  <c r="I73" i="2" s="1"/>
  <c r="H22" i="2"/>
  <c r="H73" i="2" s="1"/>
  <c r="AI72" i="2"/>
  <c r="AE72" i="2"/>
  <c r="AC72" i="2"/>
  <c r="Y72" i="2"/>
  <c r="W72" i="2"/>
  <c r="U72" i="2"/>
  <c r="S72" i="2"/>
  <c r="O72" i="2"/>
  <c r="M72" i="2"/>
  <c r="K72" i="2"/>
  <c r="I72" i="2"/>
  <c r="AJ20" i="2"/>
  <c r="AI20" i="2"/>
  <c r="AH20" i="2"/>
  <c r="AG20" i="2"/>
  <c r="AF20" i="2"/>
  <c r="AE20" i="2"/>
  <c r="AD20" i="2"/>
  <c r="AC20" i="2"/>
  <c r="AB20" i="2"/>
  <c r="Z20" i="2"/>
  <c r="Y20" i="2"/>
  <c r="X20" i="2"/>
  <c r="U20" i="2"/>
  <c r="T20" i="2"/>
  <c r="S20" i="2"/>
  <c r="R20" i="2"/>
  <c r="P20" i="2"/>
  <c r="O20" i="2"/>
  <c r="N20" i="2"/>
  <c r="M20" i="2"/>
  <c r="K20" i="2"/>
  <c r="J20" i="2"/>
  <c r="I20" i="2"/>
  <c r="AP18" i="2"/>
  <c r="AP15" i="2"/>
  <c r="V20" i="2"/>
  <c r="AT24" i="2"/>
  <c r="AS24" i="2"/>
  <c r="AR24" i="2"/>
  <c r="AW24" i="6" s="1"/>
  <c r="AQ24" i="2"/>
  <c r="L24" i="2"/>
  <c r="L75" i="2" s="1"/>
  <c r="G24" i="2"/>
  <c r="G75" i="2" s="1"/>
  <c r="AT23" i="2"/>
  <c r="AS23" i="2"/>
  <c r="AQ23" i="2"/>
  <c r="Q23" i="2"/>
  <c r="Q74" i="2" s="1"/>
  <c r="G23" i="2"/>
  <c r="G74" i="2" s="1"/>
  <c r="AT22" i="2"/>
  <c r="AS22" i="2"/>
  <c r="AQ22" i="2"/>
  <c r="G73" i="2"/>
  <c r="G72" i="2"/>
  <c r="AV15" i="5" l="1"/>
  <c r="AU15" i="6"/>
  <c r="AV18" i="5"/>
  <c r="AU18" i="6"/>
  <c r="AV57" i="5"/>
  <c r="AU57" i="6"/>
  <c r="AQ74" i="2"/>
  <c r="AV74" i="6" s="1"/>
  <c r="AV23" i="6"/>
  <c r="AQ77" i="2"/>
  <c r="AV77" i="6" s="1"/>
  <c r="AV70" i="6"/>
  <c r="AQ73" i="2"/>
  <c r="AV73" i="6" s="1"/>
  <c r="AV22" i="6"/>
  <c r="AQ75" i="2"/>
  <c r="AV75" i="6" s="1"/>
  <c r="AV24" i="6"/>
  <c r="AP21" i="2"/>
  <c r="AU21" i="6" s="1"/>
  <c r="AR73" i="2"/>
  <c r="AW73" i="6" s="1"/>
  <c r="L72" i="2"/>
  <c r="S77" i="2"/>
  <c r="AT74" i="2"/>
  <c r="M77" i="2"/>
  <c r="W77" i="2"/>
  <c r="AR74" i="2"/>
  <c r="AW74" i="6" s="1"/>
  <c r="AH77" i="2"/>
  <c r="I77" i="2"/>
  <c r="AC77" i="2"/>
  <c r="X77" i="2"/>
  <c r="G77" i="2"/>
  <c r="L20" i="2"/>
  <c r="AS73" i="2"/>
  <c r="N77" i="2"/>
  <c r="AT20" i="2"/>
  <c r="AR72" i="2"/>
  <c r="AW72" i="6" s="1"/>
  <c r="AP58" i="2"/>
  <c r="AU58" i="6" s="1"/>
  <c r="AP12" i="2"/>
  <c r="AU12" i="6" s="1"/>
  <c r="AF77" i="2"/>
  <c r="AP22" i="2"/>
  <c r="H72" i="2"/>
  <c r="H77" i="2" s="1"/>
  <c r="AB77" i="2"/>
  <c r="AA72" i="2"/>
  <c r="AA77" i="2" s="1"/>
  <c r="AG72" i="2"/>
  <c r="AG77" i="2" s="1"/>
  <c r="R72" i="2"/>
  <c r="R77" i="2" s="1"/>
  <c r="AT73" i="2"/>
  <c r="AT75" i="2"/>
  <c r="AR75" i="2"/>
  <c r="AW75" i="6" s="1"/>
  <c r="AS75" i="2"/>
  <c r="AS74" i="2"/>
  <c r="AS20" i="2"/>
  <c r="AR23" i="2"/>
  <c r="AW23" i="6" s="1"/>
  <c r="AP13" i="2"/>
  <c r="AU13" i="6" s="1"/>
  <c r="G20" i="2"/>
  <c r="W20" i="2"/>
  <c r="AA20" i="2"/>
  <c r="V72" i="2"/>
  <c r="V77" i="2" s="1"/>
  <c r="AR22" i="2"/>
  <c r="AW22" i="6" s="1"/>
  <c r="L23" i="2"/>
  <c r="L74" i="2" s="1"/>
  <c r="AP73" i="2" l="1"/>
  <c r="AU73" i="6" s="1"/>
  <c r="AU22" i="6"/>
  <c r="AP23" i="2"/>
  <c r="AV12" i="5"/>
  <c r="AP71" i="2"/>
  <c r="AU71" i="6" s="1"/>
  <c r="AV58" i="5"/>
  <c r="AP24" i="2"/>
  <c r="AV13" i="5"/>
  <c r="AS77" i="2"/>
  <c r="AT77" i="2"/>
  <c r="AP70" i="2"/>
  <c r="AU70" i="6" s="1"/>
  <c r="L77" i="2"/>
  <c r="AQ72" i="2"/>
  <c r="AV72" i="6" s="1"/>
  <c r="AP20" i="2"/>
  <c r="AU20" i="6" s="1"/>
  <c r="Q20" i="2"/>
  <c r="Q72" i="2"/>
  <c r="Q77" i="2" s="1"/>
  <c r="AP74" i="2" l="1"/>
  <c r="AU74" i="6" s="1"/>
  <c r="AU23" i="6"/>
  <c r="AP75" i="2"/>
  <c r="AU75" i="6" s="1"/>
  <c r="AU24" i="6"/>
  <c r="AP72" i="2"/>
  <c r="AU72" i="6" s="1"/>
  <c r="AP77" i="2"/>
  <c r="AU77" i="6" s="1"/>
</calcChain>
</file>

<file path=xl/sharedStrings.xml><?xml version="1.0" encoding="utf-8"?>
<sst xmlns="http://schemas.openxmlformats.org/spreadsheetml/2006/main" count="9364" uniqueCount="189">
  <si>
    <t>Перечень мероприятий муниципальной программы</t>
  </si>
  <si>
    <t>№ строки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</si>
  <si>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</si>
  <si>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</si>
  <si>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</si>
  <si>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</si>
  <si>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</si>
  <si>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</si>
  <si>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</si>
  <si>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</si>
  <si>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</si>
  <si>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</si>
  <si>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</si>
  <si>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</si>
  <si>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</si>
  <si>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</si>
  <si>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</si>
  <si>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</si>
  <si>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</si>
  <si>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</si>
  <si>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</si>
  <si>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</si>
  <si>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</si>
  <si>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</si>
  <si>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2015 - 2020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</si>
  <si>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</si>
  <si>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</si>
  <si>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</si>
  <si>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</si>
  <si>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</si>
  <si>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</si>
  <si>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</si>
  <si>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</si>
  <si>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созранение и защиту самобытности, культуры, языков и традиций народов Российской Федерации, в городском округе Тольятти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</si>
  <si>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</si>
  <si>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</si>
  <si>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</si>
  <si>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</si>
  <si>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</si>
  <si>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</si>
  <si>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</si>
  <si>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</si>
  <si>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</si>
  <si>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</si>
  <si>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</si>
  <si>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</si>
  <si>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</si>
  <si>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</si>
  <si>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</si>
  <si>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</si>
  <si>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</si>
  <si>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</si>
  <si>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</si>
  <si>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</si>
  <si>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</si>
  <si>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</si>
  <si>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</si>
  <si>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</si>
  <si>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</si>
  <si>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</si>
  <si>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</si>
  <si>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</si>
  <si>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</si>
  <si>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</si>
  <si>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</si>
  <si>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</si>
  <si>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</si>
  <si>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</si>
  <si>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</si>
  <si>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</si>
  <si>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 xml:space="preserve">Организация работы по формированию, ведению и опубликованию реестра  СОНКО - получателей поддержки </t>
  </si>
  <si>
    <t>6.2.</t>
  </si>
  <si>
    <t>Проведение анализа финансовых, экономических, социальных и иных показателей деятельности СОНКО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</si>
  <si>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</si>
  <si>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</si>
  <si>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</si>
  <si>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</si>
  <si>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</si>
  <si>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</si>
  <si>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</si>
  <si>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</si>
  <si>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</si>
  <si>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</si>
  <si>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</si>
  <si>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</si>
  <si>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Управление взаимодействия с общественностью администрации  городского округа Тольятти - УВО</t>
  </si>
  <si>
    <t>план на 2021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</si>
  <si>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</si>
  <si>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</si>
  <si>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</si>
  <si>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</si>
  <si>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</si>
  <si>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</si>
  <si>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</si>
  <si>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</si>
  <si>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</si>
  <si>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</si>
  <si>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</si>
  <si>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</si>
  <si>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</si>
  <si>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</si>
  <si>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Департамент по управлению муниципальным имуществом администрации городского округа Тольятти – ДУМИ;</t>
  </si>
  <si>
    <t>Департамент общественной безопасности  администрации городского округа Тольятти  - ДОБ;</t>
  </si>
  <si>
    <t>Департамент образования  администрации городского округа Тольятти - ДО;</t>
  </si>
  <si>
    <t>Департамент культуры администрации городского округа Тольятти - ДК;</t>
  </si>
  <si>
    <t>Управление физической культуры и спорта  администрации городского округа Тольятти - УФКиС;</t>
  </si>
  <si>
    <t>Принятые сокращения органов  администрации городского округа Тольятти , используемые  в Перечне мероприятий муниципальной программы: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</si>
  <si>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</si>
  <si>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</si>
  <si>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</si>
  <si>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</si>
  <si>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</si>
  <si>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</si>
  <si>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</si>
  <si>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</si>
  <si>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</si>
  <si>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</si>
  <si>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</si>
  <si>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</si>
  <si>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</si>
  <si>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</si>
  <si>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</si>
  <si>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</si>
  <si>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</si>
  <si>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</si>
  <si>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</si>
  <si>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</si>
  <si>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</si>
  <si>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</si>
  <si>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</si>
  <si>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</si>
  <si>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>Организация медицинского обеспечения при проведениии культурно-массового мероприятия, посвященного Дню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</si>
  <si>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</si>
  <si>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</si>
  <si>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</si>
  <si>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</si>
  <si>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</si>
  <si>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</si>
  <si>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</si>
  <si>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</si>
  <si>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</si>
  <si>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</si>
  <si>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 xml:space="preserve">Проведение оценки эффективности  мер, направленных на развитие СОНКО  на территории городского округа Тольятти </t>
  </si>
  <si>
    <t>Организация и проведение форума НКО городского округа Тольятти</t>
  </si>
  <si>
    <t>8.10</t>
  </si>
  <si>
    <t xml:space="preserve"> 8.11</t>
  </si>
  <si>
    <t xml:space="preserve"> 8.12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</si>
  <si>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</si>
  <si>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</si>
  <si>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</si>
  <si>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</si>
  <si>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</si>
  <si>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</si>
  <si>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</si>
  <si>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          </t>
  </si>
  <si>
    <t>Содержание  МКУ «ЦП общественных инициатив»</t>
  </si>
  <si>
    <t>ДСО</t>
  </si>
  <si>
    <t>Департамент социального обеспечения  городского округа Тольятти - ДСО;</t>
  </si>
  <si>
    <t xml:space="preserve">МКУ "ЦП общественных инициатив" УВО </t>
  </si>
  <si>
    <t xml:space="preserve">МКУ "ЦП общественных инициатив"             УВО </t>
  </si>
  <si>
    <t xml:space="preserve">УВО, МКУ "ЦП общественных инициатив" 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</si>
  <si>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сознанение и защиту самобытности, культуры, языков и традиций народов Российской Федерации, в городском округе Тольятти</t>
  </si>
  <si>
    <t>1.9.</t>
  </si>
  <si>
    <t>ДГХ</t>
  </si>
  <si>
    <t>Итого по ДГХ</t>
  </si>
  <si>
    <t>Департамент городского хозяйства администрации  городского округа Тольятти -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</si>
  <si>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</si>
  <si>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</si>
  <si>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</si>
  <si>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</si>
  <si>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</si>
  <si>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>Приложение № 1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_____________________№____________________</t>
  </si>
  <si>
    <t xml:space="preserve">Приложение № 1 к муниципальной программе«Поддержка социально 
ориентированныхнекоммерческих организаций, территориального
 общественного самоуправленияи общественных инициатив
 в городском округе Тольятти на 2021-2027 годы»
</t>
  </si>
  <si>
    <t xml:space="preserve">Приложение № 1 к муниципальной программе«Поддержка социально 
ориентированныхнекоммерческих организаций,  территориального
 общественного самоуправленияи общественных инициатив
 в городском округе Тольятти на 2021-2027 годы»
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</si>
  <si>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</si>
  <si>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МКУ "ЦП общественных инициатив" УВО ?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</si>
  <si>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</si>
  <si>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</si>
  <si>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</si>
  <si>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</si>
  <si>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</si>
  <si>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</si>
  <si>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</si>
  <si>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</si>
  <si>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</si>
  <si>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</si>
  <si>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>2021, 2025-2027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</si>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</sst>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9" tint="-0.249977111117893"/>
      <name val="Calibri"/>
      <family val="2"/>
      <charset val="204"/>
      <scheme val="minor"/>
    </font>
    <font>
      <sz val="9"/>
      <color theme="3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sz val="9"/>
      <color rgb="FFFFFF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167" fontId="2" fillId="0" borderId="1" xfId="1" applyNumberFormat="1" applyFont="1" applyFill="1" applyBorder="1" applyAlignment="1">
      <alignment vertical="top" wrapText="1"/>
    </xf>
    <xf numFmtId="167" fontId="2" fillId="0" borderId="1" xfId="0" applyNumberFormat="1" applyFont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167" fontId="10" fillId="0" borderId="1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1" xfId="2" applyFont="1" applyBorder="1" applyAlignment="1" applyProtection="1">
      <alignment vertical="top" wrapText="1"/>
    </xf>
    <xf numFmtId="167" fontId="2" fillId="0" borderId="1" xfId="0" applyNumberFormat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vertical="top" wrapText="1"/>
    </xf>
    <xf numFmtId="165" fontId="2" fillId="0" borderId="1" xfId="1" applyNumberFormat="1" applyFont="1" applyBorder="1" applyAlignment="1">
      <alignment vertical="top" wrapText="1"/>
    </xf>
    <xf numFmtId="165" fontId="2" fillId="2" borderId="1" xfId="1" applyNumberFormat="1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0" fontId="12" fillId="0" borderId="1" xfId="0" applyFont="1" applyFill="1" applyBorder="1" applyAlignment="1"/>
    <xf numFmtId="0" fontId="12" fillId="0" borderId="1" xfId="0" applyFont="1" applyBorder="1" applyAlignment="1"/>
    <xf numFmtId="165" fontId="10" fillId="0" borderId="1" xfId="1" applyNumberFormat="1" applyFont="1" applyBorder="1" applyAlignment="1">
      <alignment vertical="top" wrapText="1"/>
    </xf>
    <xf numFmtId="165" fontId="10" fillId="2" borderId="1" xfId="1" applyNumberFormat="1" applyFont="1" applyFill="1" applyBorder="1" applyAlignment="1">
      <alignment vertical="top" wrapText="1"/>
    </xf>
    <xf numFmtId="165" fontId="10" fillId="0" borderId="1" xfId="1" applyNumberFormat="1" applyFont="1" applyFill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7" fontId="2" fillId="0" borderId="1" xfId="1" applyNumberFormat="1" applyFont="1" applyBorder="1" applyAlignment="1">
      <alignment vertical="top" wrapText="1"/>
    </xf>
    <xf numFmtId="167" fontId="2" fillId="2" borderId="1" xfId="1" applyNumberFormat="1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" fontId="2" fillId="0" borderId="4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10" fillId="0" borderId="1" xfId="0" applyNumberFormat="1" applyFont="1" applyBorder="1" applyAlignment="1">
      <alignment vertical="top" wrapText="1"/>
    </xf>
    <xf numFmtId="167" fontId="10" fillId="2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7" fillId="0" borderId="0" xfId="0" applyNumberFormat="1" applyFont="1" applyFill="1" applyAlignment="1">
      <alignment horizontal="center" vertical="top" wrapText="1"/>
    </xf>
    <xf numFmtId="167" fontId="18" fillId="0" borderId="1" xfId="1" applyNumberFormat="1" applyFont="1" applyFill="1" applyBorder="1" applyAlignment="1">
      <alignment vertical="top" wrapText="1"/>
    </xf>
    <xf numFmtId="167" fontId="18" fillId="2" borderId="1" xfId="1" applyNumberFormat="1" applyFont="1" applyFill="1" applyBorder="1" applyAlignment="1">
      <alignment vertical="top" wrapText="1"/>
    </xf>
    <xf numFmtId="165" fontId="18" fillId="0" borderId="1" xfId="1" applyNumberFormat="1" applyFont="1" applyFill="1" applyBorder="1" applyAlignment="1">
      <alignment vertical="top" wrapText="1"/>
    </xf>
    <xf numFmtId="167" fontId="19" fillId="0" borderId="1" xfId="0" applyNumberFormat="1" applyFont="1" applyBorder="1" applyAlignment="1">
      <alignment vertical="top" wrapText="1"/>
    </xf>
    <xf numFmtId="167" fontId="18" fillId="0" borderId="1" xfId="0" applyNumberFormat="1" applyFont="1" applyBorder="1" applyAlignment="1">
      <alignment vertical="top" wrapText="1"/>
    </xf>
    <xf numFmtId="167" fontId="3" fillId="0" borderId="0" xfId="0" applyNumberFormat="1" applyFont="1" applyAlignment="1">
      <alignment vertical="top" wrapText="1"/>
    </xf>
    <xf numFmtId="165" fontId="18" fillId="0" borderId="1" xfId="1" applyNumberFormat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14" fillId="0" borderId="0" xfId="0" applyFont="1" applyAlignment="1">
      <alignment vertical="top" wrapText="1"/>
    </xf>
    <xf numFmtId="166" fontId="2" fillId="0" borderId="1" xfId="0" applyNumberFormat="1" applyFont="1" applyBorder="1" applyAlignment="1">
      <alignment vertical="top" wrapText="1"/>
    </xf>
    <xf numFmtId="0" fontId="12" fillId="0" borderId="1" xfId="0" applyFont="1" applyBorder="1"/>
    <xf numFmtId="16" fontId="18" fillId="0" borderId="1" xfId="0" applyNumberFormat="1" applyFont="1" applyBorder="1" applyAlignment="1">
      <alignment vertical="top" wrapText="1"/>
    </xf>
    <xf numFmtId="0" fontId="13" fillId="0" borderId="1" xfId="0" applyFont="1" applyBorder="1"/>
    <xf numFmtId="165" fontId="19" fillId="0" borderId="1" xfId="1" applyNumberFormat="1" applyFont="1" applyBorder="1" applyAlignment="1">
      <alignment vertical="top" wrapText="1"/>
    </xf>
    <xf numFmtId="165" fontId="18" fillId="2" borderId="1" xfId="1" applyNumberFormat="1" applyFont="1" applyFill="1" applyBorder="1" applyAlignment="1">
      <alignment vertical="top" wrapText="1"/>
    </xf>
    <xf numFmtId="167" fontId="18" fillId="0" borderId="1" xfId="1" applyNumberFormat="1" applyFont="1" applyBorder="1" applyAlignment="1">
      <alignment vertical="top" wrapText="1"/>
    </xf>
    <xf numFmtId="167" fontId="12" fillId="0" borderId="0" xfId="0" applyNumberFormat="1" applyFont="1" applyAlignment="1">
      <alignment vertical="top" wrapText="1"/>
    </xf>
    <xf numFmtId="167" fontId="18" fillId="2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67" fontId="8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vertical="top" wrapText="1"/>
    </xf>
    <xf numFmtId="167" fontId="17" fillId="0" borderId="0" xfId="0" applyNumberFormat="1" applyFont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12" fillId="0" borderId="4" xfId="0" applyFont="1" applyBorder="1" applyAlignment="1"/>
    <xf numFmtId="165" fontId="2" fillId="0" borderId="4" xfId="1" applyNumberFormat="1" applyFont="1" applyBorder="1" applyAlignment="1">
      <alignment vertical="top" wrapText="1"/>
    </xf>
    <xf numFmtId="165" fontId="2" fillId="2" borderId="4" xfId="1" applyNumberFormat="1" applyFont="1" applyFill="1" applyBorder="1" applyAlignment="1">
      <alignment vertical="top" wrapText="1"/>
    </xf>
    <xf numFmtId="165" fontId="2" fillId="0" borderId="4" xfId="1" applyNumberFormat="1" applyFont="1" applyFill="1" applyBorder="1" applyAlignment="1">
      <alignment vertical="top" wrapText="1"/>
    </xf>
    <xf numFmtId="165" fontId="2" fillId="0" borderId="5" xfId="1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168" fontId="2" fillId="0" borderId="1" xfId="1" applyNumberFormat="1" applyFont="1" applyBorder="1" applyAlignment="1">
      <alignment vertical="top" wrapText="1"/>
    </xf>
    <xf numFmtId="168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168" fontId="18" fillId="0" borderId="1" xfId="1" applyNumberFormat="1" applyFont="1" applyBorder="1" applyAlignment="1">
      <alignment vertical="top" wrapText="1"/>
    </xf>
    <xf numFmtId="168" fontId="18" fillId="0" borderId="1" xfId="1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168" fontId="19" fillId="0" borderId="1" xfId="1" applyNumberFormat="1" applyFont="1" applyBorder="1" applyAlignment="1">
      <alignment vertical="top" wrapText="1"/>
    </xf>
    <xf numFmtId="168" fontId="18" fillId="2" borderId="1" xfId="1" applyNumberFormat="1" applyFont="1" applyFill="1" applyBorder="1" applyAlignment="1">
      <alignment vertical="top" wrapText="1"/>
    </xf>
    <xf numFmtId="4" fontId="18" fillId="0" borderId="1" xfId="1" applyNumberFormat="1" applyFont="1" applyBorder="1" applyAlignment="1">
      <alignment vertical="top" wrapText="1"/>
    </xf>
    <xf numFmtId="4" fontId="3" fillId="0" borderId="0" xfId="0" applyNumberFormat="1" applyFont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2" fillId="0" borderId="1" xfId="0" applyFont="1" applyBorder="1"/>
    <xf numFmtId="0" fontId="7" fillId="0" borderId="0" xfId="0" applyFont="1" applyAlignment="1">
      <alignment horizontal="center" vertical="top" wrapText="1"/>
    </xf>
    <xf numFmtId="168" fontId="10" fillId="0" borderId="1" xfId="1" applyNumberFormat="1" applyFont="1" applyBorder="1" applyAlignment="1">
      <alignment vertical="top" wrapText="1"/>
    </xf>
    <xf numFmtId="168" fontId="2" fillId="2" borderId="1" xfId="1" applyNumberFormat="1" applyFont="1" applyFill="1" applyBorder="1" applyAlignment="1">
      <alignment vertical="top" wrapText="1"/>
    </xf>
    <xf numFmtId="4" fontId="20" fillId="0" borderId="1" xfId="1" applyNumberFormat="1" applyFont="1" applyBorder="1" applyAlignment="1">
      <alignment vertical="top" wrapText="1"/>
    </xf>
    <xf numFmtId="167" fontId="20" fillId="0" borderId="1" xfId="1" applyNumberFormat="1" applyFont="1" applyBorder="1" applyAlignment="1">
      <alignment vertical="top" wrapText="1"/>
    </xf>
    <xf numFmtId="4" fontId="21" fillId="0" borderId="1" xfId="0" applyNumberFormat="1" applyFont="1" applyBorder="1" applyAlignment="1">
      <alignment vertical="top" wrapText="1"/>
    </xf>
    <xf numFmtId="167" fontId="21" fillId="0" borderId="1" xfId="0" applyNumberFormat="1" applyFont="1" applyBorder="1" applyAlignment="1">
      <alignment vertical="top" wrapText="1"/>
    </xf>
    <xf numFmtId="4" fontId="20" fillId="0" borderId="1" xfId="0" applyNumberFormat="1" applyFont="1" applyBorder="1" applyAlignment="1">
      <alignment vertical="top" wrapText="1"/>
    </xf>
    <xf numFmtId="167" fontId="20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16" fontId="2" fillId="2" borderId="1" xfId="0" applyNumberFormat="1" applyFont="1" applyFill="1" applyBorder="1" applyAlignment="1">
      <alignment vertical="top" wrapText="1"/>
    </xf>
    <xf numFmtId="168" fontId="10" fillId="2" borderId="1" xfId="1" applyNumberFormat="1" applyFont="1" applyFill="1" applyBorder="1" applyAlignment="1">
      <alignment vertical="top" wrapText="1"/>
    </xf>
    <xf numFmtId="165" fontId="19" fillId="2" borderId="1" xfId="1" applyNumberFormat="1" applyFont="1" applyFill="1" applyBorder="1" applyAlignment="1">
      <alignment vertical="top" wrapText="1"/>
    </xf>
    <xf numFmtId="168" fontId="19" fillId="2" borderId="1" xfId="1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6" fillId="2" borderId="1" xfId="2" applyFont="1" applyFill="1" applyBorder="1" applyAlignment="1" applyProtection="1">
      <alignment vertical="top" wrapText="1"/>
    </xf>
    <xf numFmtId="0" fontId="10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4" fontId="20" fillId="2" borderId="1" xfId="1" applyNumberFormat="1" applyFont="1" applyFill="1" applyBorder="1" applyAlignment="1">
      <alignment vertical="top" wrapText="1"/>
    </xf>
    <xf numFmtId="167" fontId="20" fillId="2" borderId="1" xfId="0" applyNumberFormat="1" applyFont="1" applyFill="1" applyBorder="1" applyAlignment="1">
      <alignment vertical="top" wrapText="1"/>
    </xf>
    <xf numFmtId="4" fontId="18" fillId="2" borderId="1" xfId="1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16" fontId="18" fillId="2" borderId="1" xfId="0" applyNumberFormat="1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167" fontId="19" fillId="2" borderId="1" xfId="0" applyNumberFormat="1" applyFont="1" applyFill="1" applyBorder="1" applyAlignment="1">
      <alignment vertical="top" wrapText="1"/>
    </xf>
    <xf numFmtId="4" fontId="21" fillId="2" borderId="1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vertical="top" wrapText="1"/>
    </xf>
    <xf numFmtId="167" fontId="12" fillId="2" borderId="0" xfId="0" applyNumberFormat="1" applyFont="1" applyFill="1" applyAlignment="1">
      <alignment vertical="top" wrapText="1"/>
    </xf>
    <xf numFmtId="4" fontId="18" fillId="2" borderId="1" xfId="0" applyNumberFormat="1" applyFont="1" applyFill="1" applyBorder="1" applyAlignment="1">
      <alignment vertical="top" wrapText="1"/>
    </xf>
    <xf numFmtId="167" fontId="21" fillId="2" borderId="1" xfId="0" applyNumberFormat="1" applyFont="1" applyFill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167" fontId="20" fillId="2" borderId="1" xfId="1" applyNumberFormat="1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 applyAlignment="1"/>
    <xf numFmtId="49" fontId="7" fillId="0" borderId="0" xfId="0" applyNumberFormat="1" applyFont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7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0" fontId="12" fillId="0" borderId="1" xfId="0" applyFont="1" applyFill="1" applyBorder="1" applyAlignment="1"/>
    <xf numFmtId="0" fontId="10" fillId="0" borderId="1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" fontId="2" fillId="0" borderId="1" xfId="0" applyNumberFormat="1" applyFont="1" applyFill="1" applyBorder="1" applyAlignment="1">
      <alignment vertical="top" wrapText="1"/>
    </xf>
    <xf numFmtId="0" fontId="11" fillId="0" borderId="0" xfId="0" applyFont="1" applyAlignment="1"/>
    <xf numFmtId="0" fontId="11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Border="1"/>
    <xf numFmtId="0" fontId="11" fillId="0" borderId="1" xfId="0" applyFont="1" applyBorder="1"/>
    <xf numFmtId="0" fontId="1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/>
    <xf numFmtId="0" fontId="10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8"/>
  <sheetViews>
    <sheetView zoomScale="90" zoomScaleNormal="90" workbookViewId="0">
      <pane ySplit="8" topLeftCell="A59" activePane="bottomLeft" state="frozen"/>
      <selection activeCell="D9" sqref="D9:AT9"/>
      <selection pane="bottomLeft" activeCell="G63" sqref="G63:G68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8.7109375" style="2" customWidth="1"/>
    <col min="14" max="14" width="9.85546875" style="2" customWidth="1"/>
    <col min="15" max="15" width="6.140625" style="2" customWidth="1"/>
    <col min="16" max="16" width="5.28515625" style="2" bestFit="1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bestFit="1" customWidth="1"/>
    <col min="22" max="22" width="9" style="2" customWidth="1"/>
    <col min="23" max="23" width="9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8554687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7109375" style="10" customWidth="1"/>
    <col min="33" max="33" width="9" style="10" customWidth="1"/>
    <col min="34" max="34" width="4.28515625" style="10" customWidth="1"/>
    <col min="35" max="35" width="6.28515625" style="10" customWidth="1"/>
    <col min="36" max="36" width="3.5703125" style="10" customWidth="1"/>
    <col min="37" max="38" width="9.42578125" style="10" customWidth="1"/>
    <col min="39" max="39" width="4.42578125" style="10" customWidth="1"/>
    <col min="40" max="40" width="5.7109375" style="10" customWidth="1"/>
    <col min="41" max="41" width="7.42578125" style="10" customWidth="1"/>
    <col min="42" max="42" width="9.85546875" style="2" customWidth="1"/>
    <col min="43" max="43" width="10.5703125" style="9" customWidth="1"/>
    <col min="44" max="44" width="10" style="9" customWidth="1"/>
    <col min="45" max="45" width="6.42578125" style="9" customWidth="1"/>
    <col min="46" max="46" width="9.7109375" style="9" customWidth="1"/>
    <col min="47" max="16384" width="9.140625" style="2"/>
  </cols>
  <sheetData>
    <row r="1" spans="1:46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6" ht="44.25" hidden="1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220" t="s">
        <v>171</v>
      </c>
      <c r="AQ2" s="220"/>
      <c r="AR2" s="220"/>
      <c r="AS2" s="220"/>
      <c r="AT2" s="220"/>
    </row>
    <row r="3" spans="1:46" ht="117.75" hidden="1" customHeight="1" x14ac:dyDescent="0.25">
      <c r="W3" s="6"/>
      <c r="X3" s="6"/>
      <c r="Y3" s="6"/>
      <c r="Z3" s="6"/>
      <c r="AA3" s="6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219" t="s">
        <v>173</v>
      </c>
      <c r="AQ3" s="219"/>
      <c r="AR3" s="219"/>
      <c r="AS3" s="219"/>
      <c r="AT3" s="219"/>
    </row>
    <row r="4" spans="1:46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6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4" t="s">
        <v>6</v>
      </c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6"/>
    </row>
    <row r="6" spans="1:46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8" t="s">
        <v>91</v>
      </c>
      <c r="AG6" s="218"/>
      <c r="AH6" s="218"/>
      <c r="AI6" s="218"/>
      <c r="AJ6" s="218"/>
      <c r="AK6" s="218" t="s">
        <v>107</v>
      </c>
      <c r="AL6" s="218"/>
      <c r="AM6" s="218"/>
      <c r="AN6" s="218"/>
      <c r="AO6" s="218"/>
      <c r="AP6" s="210" t="s">
        <v>7</v>
      </c>
      <c r="AQ6" s="210"/>
      <c r="AR6" s="210"/>
      <c r="AS6" s="210"/>
      <c r="AT6" s="210"/>
    </row>
    <row r="7" spans="1:46" s="17" customFormat="1" ht="98.25" x14ac:dyDescent="0.25">
      <c r="A7" s="210"/>
      <c r="B7" s="210"/>
      <c r="C7" s="210"/>
      <c r="D7" s="210"/>
      <c r="E7" s="210"/>
      <c r="F7" s="210"/>
      <c r="G7" s="33" t="s">
        <v>8</v>
      </c>
      <c r="H7" s="34" t="s">
        <v>9</v>
      </c>
      <c r="I7" s="34" t="s">
        <v>10</v>
      </c>
      <c r="J7" s="34" t="s">
        <v>11</v>
      </c>
      <c r="K7" s="33" t="s">
        <v>12</v>
      </c>
      <c r="L7" s="33" t="s">
        <v>8</v>
      </c>
      <c r="M7" s="34" t="s">
        <v>9</v>
      </c>
      <c r="N7" s="34" t="s">
        <v>10</v>
      </c>
      <c r="O7" s="34" t="s">
        <v>11</v>
      </c>
      <c r="P7" s="33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5" t="s">
        <v>12</v>
      </c>
      <c r="V7" s="33" t="s">
        <v>8</v>
      </c>
      <c r="W7" s="34" t="s">
        <v>9</v>
      </c>
      <c r="X7" s="34" t="s">
        <v>10</v>
      </c>
      <c r="Y7" s="34" t="s">
        <v>11</v>
      </c>
      <c r="Z7" s="33" t="s">
        <v>12</v>
      </c>
      <c r="AA7" s="33" t="s">
        <v>8</v>
      </c>
      <c r="AB7" s="34" t="s">
        <v>9</v>
      </c>
      <c r="AC7" s="34" t="s">
        <v>10</v>
      </c>
      <c r="AD7" s="34" t="s">
        <v>11</v>
      </c>
      <c r="AE7" s="33" t="s">
        <v>12</v>
      </c>
      <c r="AF7" s="33" t="s">
        <v>8</v>
      </c>
      <c r="AG7" s="34" t="s">
        <v>9</v>
      </c>
      <c r="AH7" s="34" t="s">
        <v>10</v>
      </c>
      <c r="AI7" s="34" t="s">
        <v>11</v>
      </c>
      <c r="AJ7" s="33" t="s">
        <v>12</v>
      </c>
      <c r="AK7" s="33" t="s">
        <v>8</v>
      </c>
      <c r="AL7" s="34" t="s">
        <v>9</v>
      </c>
      <c r="AM7" s="34" t="s">
        <v>10</v>
      </c>
      <c r="AN7" s="34" t="s">
        <v>11</v>
      </c>
      <c r="AO7" s="33" t="s">
        <v>12</v>
      </c>
      <c r="AP7" s="33" t="s">
        <v>8</v>
      </c>
      <c r="AQ7" s="34" t="s">
        <v>9</v>
      </c>
      <c r="AR7" s="34" t="s">
        <v>10</v>
      </c>
      <c r="AS7" s="34" t="s">
        <v>11</v>
      </c>
      <c r="AT7" s="33" t="s">
        <v>12</v>
      </c>
    </row>
    <row r="8" spans="1:46" s="17" customFormat="1" ht="12" x14ac:dyDescent="0.2">
      <c r="A8" s="210"/>
      <c r="B8" s="210">
        <v>1</v>
      </c>
      <c r="C8" s="211"/>
      <c r="D8" s="28">
        <v>2</v>
      </c>
      <c r="E8" s="28">
        <v>3</v>
      </c>
      <c r="F8" s="28">
        <v>4</v>
      </c>
      <c r="G8" s="28">
        <v>5</v>
      </c>
      <c r="H8" s="28">
        <v>6</v>
      </c>
      <c r="I8" s="28">
        <v>7</v>
      </c>
      <c r="J8" s="28">
        <v>8</v>
      </c>
      <c r="K8" s="28">
        <v>9</v>
      </c>
      <c r="L8" s="28">
        <v>10</v>
      </c>
      <c r="M8" s="28">
        <v>11</v>
      </c>
      <c r="N8" s="28">
        <v>12</v>
      </c>
      <c r="O8" s="28">
        <v>13</v>
      </c>
      <c r="P8" s="28">
        <v>14</v>
      </c>
      <c r="Q8" s="37">
        <v>15</v>
      </c>
      <c r="R8" s="37">
        <v>16</v>
      </c>
      <c r="S8" s="37">
        <v>17</v>
      </c>
      <c r="T8" s="37">
        <v>18</v>
      </c>
      <c r="U8" s="37">
        <v>19</v>
      </c>
      <c r="V8" s="28">
        <v>20</v>
      </c>
      <c r="W8" s="28">
        <v>21</v>
      </c>
      <c r="X8" s="28">
        <v>22</v>
      </c>
      <c r="Y8" s="28">
        <v>23</v>
      </c>
      <c r="Z8" s="28">
        <v>24</v>
      </c>
      <c r="AA8" s="28">
        <v>25</v>
      </c>
      <c r="AB8" s="28">
        <v>26</v>
      </c>
      <c r="AC8" s="28">
        <v>27</v>
      </c>
      <c r="AD8" s="28">
        <v>28</v>
      </c>
      <c r="AE8" s="28">
        <v>29</v>
      </c>
      <c r="AF8" s="29">
        <v>30</v>
      </c>
      <c r="AG8" s="29">
        <v>31</v>
      </c>
      <c r="AH8" s="29">
        <v>32</v>
      </c>
      <c r="AI8" s="29">
        <v>33</v>
      </c>
      <c r="AJ8" s="29">
        <v>34</v>
      </c>
      <c r="AK8" s="29">
        <v>35</v>
      </c>
      <c r="AL8" s="29">
        <v>36</v>
      </c>
      <c r="AM8" s="29">
        <v>37</v>
      </c>
      <c r="AN8" s="29">
        <v>38</v>
      </c>
      <c r="AO8" s="29">
        <v>39</v>
      </c>
      <c r="AP8" s="28">
        <v>40</v>
      </c>
      <c r="AQ8" s="28">
        <v>41</v>
      </c>
      <c r="AR8" s="28">
        <v>42</v>
      </c>
      <c r="AS8" s="28">
        <v>43</v>
      </c>
      <c r="AT8" s="28">
        <v>44</v>
      </c>
    </row>
    <row r="9" spans="1:46" s="18" customFormat="1" ht="15.75" customHeight="1" x14ac:dyDescent="0.25">
      <c r="A9" s="28">
        <v>1</v>
      </c>
      <c r="B9" s="223" t="s">
        <v>167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5"/>
    </row>
    <row r="10" spans="1:46" s="18" customFormat="1" ht="15" customHeight="1" x14ac:dyDescent="0.2">
      <c r="A10" s="28">
        <v>2</v>
      </c>
      <c r="B10" s="222" t="s">
        <v>13</v>
      </c>
      <c r="C10" s="211"/>
      <c r="D10" s="223" t="s">
        <v>168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5"/>
    </row>
    <row r="11" spans="1:46" s="17" customFormat="1" ht="62.25" customHeight="1" x14ac:dyDescent="0.2">
      <c r="A11" s="28">
        <v>4</v>
      </c>
      <c r="B11" s="210" t="s">
        <v>14</v>
      </c>
      <c r="C11" s="211"/>
      <c r="D11" s="28" t="s">
        <v>16</v>
      </c>
      <c r="E11" s="28" t="s">
        <v>17</v>
      </c>
      <c r="F11" s="28" t="s">
        <v>92</v>
      </c>
      <c r="G11" s="38">
        <v>325</v>
      </c>
      <c r="H11" s="38">
        <v>325</v>
      </c>
      <c r="I11" s="38">
        <v>0</v>
      </c>
      <c r="J11" s="38">
        <v>0</v>
      </c>
      <c r="K11" s="38">
        <v>0</v>
      </c>
      <c r="L11" s="38">
        <v>325</v>
      </c>
      <c r="M11" s="38">
        <v>325</v>
      </c>
      <c r="N11" s="38">
        <v>0</v>
      </c>
      <c r="O11" s="38">
        <v>0</v>
      </c>
      <c r="P11" s="38">
        <v>0</v>
      </c>
      <c r="Q11" s="38">
        <v>325</v>
      </c>
      <c r="R11" s="38">
        <v>325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38">
        <f>AQ11+AR11+AS11+AT11</f>
        <v>2275</v>
      </c>
      <c r="AQ11" s="38">
        <f t="shared" ref="AQ11:AQ18" si="0">H11+M11+R11+W11+AB11+AG11+AL11</f>
        <v>2275</v>
      </c>
      <c r="AR11" s="38">
        <f t="shared" ref="AR11:AR18" si="1">I11+N11+S11+X11+AC11+AH11+AM11</f>
        <v>0</v>
      </c>
      <c r="AS11" s="38">
        <f t="shared" ref="AS11:AS18" si="2">J11+O11+T11+Y11+AD11+AI11+AN11</f>
        <v>0</v>
      </c>
      <c r="AT11" s="38">
        <f t="shared" ref="AT11:AT18" si="3">K11+P11+U11+Z11+AE11+AJ11+AO11</f>
        <v>0</v>
      </c>
    </row>
    <row r="12" spans="1:46" s="19" customFormat="1" ht="57" customHeight="1" x14ac:dyDescent="0.2">
      <c r="A12" s="29">
        <v>5</v>
      </c>
      <c r="B12" s="218" t="s">
        <v>15</v>
      </c>
      <c r="C12" s="221"/>
      <c r="D12" s="29" t="s">
        <v>19</v>
      </c>
      <c r="E12" s="29" t="s">
        <v>20</v>
      </c>
      <c r="F12" s="29" t="s">
        <v>92</v>
      </c>
      <c r="G12" s="40">
        <v>1000</v>
      </c>
      <c r="H12" s="40">
        <v>1000</v>
      </c>
      <c r="I12" s="40">
        <v>0</v>
      </c>
      <c r="J12" s="40">
        <v>0</v>
      </c>
      <c r="K12" s="40">
        <v>0</v>
      </c>
      <c r="L12" s="40">
        <v>1000</v>
      </c>
      <c r="M12" s="40">
        <v>1000</v>
      </c>
      <c r="N12" s="40">
        <v>0</v>
      </c>
      <c r="O12" s="40">
        <v>0</v>
      </c>
      <c r="P12" s="40">
        <v>0</v>
      </c>
      <c r="Q12" s="40">
        <v>1000</v>
      </c>
      <c r="R12" s="40">
        <v>1000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40">
        <f t="shared" ref="AP12:AP18" si="4">AQ12+AR12+AS12+AT12</f>
        <v>7000</v>
      </c>
      <c r="AQ12" s="40">
        <f t="shared" si="0"/>
        <v>7000</v>
      </c>
      <c r="AR12" s="40">
        <f t="shared" si="1"/>
        <v>0</v>
      </c>
      <c r="AS12" s="40">
        <f t="shared" si="2"/>
        <v>0</v>
      </c>
      <c r="AT12" s="40">
        <f t="shared" si="3"/>
        <v>0</v>
      </c>
    </row>
    <row r="13" spans="1:46" s="19" customFormat="1" ht="80.25" customHeight="1" x14ac:dyDescent="0.2">
      <c r="A13" s="29">
        <v>6</v>
      </c>
      <c r="B13" s="218" t="s">
        <v>18</v>
      </c>
      <c r="C13" s="221"/>
      <c r="D13" s="29" t="s">
        <v>22</v>
      </c>
      <c r="E13" s="29" t="s">
        <v>23</v>
      </c>
      <c r="F13" s="29" t="s">
        <v>92</v>
      </c>
      <c r="G13" s="40">
        <v>2000</v>
      </c>
      <c r="H13" s="40">
        <v>2000</v>
      </c>
      <c r="I13" s="40">
        <v>0</v>
      </c>
      <c r="J13" s="40">
        <v>0</v>
      </c>
      <c r="K13" s="40">
        <v>0</v>
      </c>
      <c r="L13" s="40">
        <v>2000</v>
      </c>
      <c r="M13" s="40">
        <v>2000</v>
      </c>
      <c r="N13" s="40">
        <v>0</v>
      </c>
      <c r="O13" s="40">
        <v>0</v>
      </c>
      <c r="P13" s="40">
        <v>0</v>
      </c>
      <c r="Q13" s="40">
        <v>2000</v>
      </c>
      <c r="R13" s="40">
        <v>2000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40">
        <f t="shared" si="4"/>
        <v>14000</v>
      </c>
      <c r="AQ13" s="40">
        <f t="shared" si="0"/>
        <v>14000</v>
      </c>
      <c r="AR13" s="40">
        <f t="shared" si="1"/>
        <v>0</v>
      </c>
      <c r="AS13" s="40">
        <f t="shared" si="2"/>
        <v>0</v>
      </c>
      <c r="AT13" s="40">
        <f t="shared" si="3"/>
        <v>0</v>
      </c>
    </row>
    <row r="14" spans="1:46" s="19" customFormat="1" ht="47.25" customHeight="1" x14ac:dyDescent="0.2">
      <c r="A14" s="29">
        <v>7</v>
      </c>
      <c r="B14" s="218" t="s">
        <v>21</v>
      </c>
      <c r="C14" s="221"/>
      <c r="D14" s="29" t="s">
        <v>26</v>
      </c>
      <c r="E14" s="29" t="s">
        <v>27</v>
      </c>
      <c r="F14" s="29" t="s">
        <v>92</v>
      </c>
      <c r="G14" s="40">
        <v>2000</v>
      </c>
      <c r="H14" s="40">
        <v>2000</v>
      </c>
      <c r="I14" s="40">
        <v>0</v>
      </c>
      <c r="J14" s="40">
        <v>0</v>
      </c>
      <c r="K14" s="40">
        <v>0</v>
      </c>
      <c r="L14" s="40">
        <v>2000</v>
      </c>
      <c r="M14" s="40">
        <v>2000</v>
      </c>
      <c r="N14" s="40">
        <v>0</v>
      </c>
      <c r="O14" s="40">
        <v>0</v>
      </c>
      <c r="P14" s="40">
        <v>0</v>
      </c>
      <c r="Q14" s="40">
        <v>2000</v>
      </c>
      <c r="R14" s="40">
        <v>2000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40">
        <f t="shared" ref="AP14" si="5">AQ14+AR14+AS14+AT14</f>
        <v>14000</v>
      </c>
      <c r="AQ14" s="40">
        <f t="shared" ref="AQ14" si="6">H14+M14+R14+W14+AB14+AG14+AL14</f>
        <v>14000</v>
      </c>
      <c r="AR14" s="40">
        <f t="shared" si="1"/>
        <v>0</v>
      </c>
      <c r="AS14" s="40">
        <f t="shared" si="2"/>
        <v>0</v>
      </c>
      <c r="AT14" s="40">
        <f t="shared" si="3"/>
        <v>0</v>
      </c>
    </row>
    <row r="15" spans="1:46" s="20" customFormat="1" ht="81.75" customHeight="1" x14ac:dyDescent="0.2">
      <c r="A15" s="29">
        <v>8</v>
      </c>
      <c r="B15" s="218" t="s">
        <v>25</v>
      </c>
      <c r="C15" s="221"/>
      <c r="D15" s="29" t="s">
        <v>29</v>
      </c>
      <c r="E15" s="29" t="s">
        <v>27</v>
      </c>
      <c r="F15" s="29" t="s">
        <v>92</v>
      </c>
      <c r="G15" s="40">
        <v>1840</v>
      </c>
      <c r="H15" s="40">
        <v>1840</v>
      </c>
      <c r="I15" s="40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40">
        <f>AQ15+AR15+AS15+AT15</f>
        <v>12880</v>
      </c>
      <c r="AQ15" s="38">
        <f t="shared" si="0"/>
        <v>12880</v>
      </c>
      <c r="AR15" s="38">
        <f t="shared" si="1"/>
        <v>0</v>
      </c>
      <c r="AS15" s="38">
        <f t="shared" si="2"/>
        <v>0</v>
      </c>
      <c r="AT15" s="38">
        <f t="shared" si="3"/>
        <v>0</v>
      </c>
    </row>
    <row r="16" spans="1:46" s="17" customFormat="1" ht="93.75" customHeight="1" x14ac:dyDescent="0.2">
      <c r="A16" s="28">
        <v>9</v>
      </c>
      <c r="B16" s="210" t="s">
        <v>28</v>
      </c>
      <c r="C16" s="211"/>
      <c r="D16" s="29" t="s">
        <v>31</v>
      </c>
      <c r="E16" s="28" t="s">
        <v>27</v>
      </c>
      <c r="F16" s="28" t="s">
        <v>92</v>
      </c>
      <c r="G16" s="38">
        <v>3000</v>
      </c>
      <c r="H16" s="38">
        <v>3000</v>
      </c>
      <c r="I16" s="38">
        <v>0</v>
      </c>
      <c r="J16" s="38">
        <v>0</v>
      </c>
      <c r="K16" s="38">
        <v>0</v>
      </c>
      <c r="L16" s="38">
        <v>3000</v>
      </c>
      <c r="M16" s="38">
        <v>3000</v>
      </c>
      <c r="N16" s="38">
        <v>0</v>
      </c>
      <c r="O16" s="38">
        <v>0</v>
      </c>
      <c r="P16" s="38">
        <v>0</v>
      </c>
      <c r="Q16" s="38">
        <v>3000</v>
      </c>
      <c r="R16" s="38">
        <v>3000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40">
        <f t="shared" ref="AP16" si="7">AQ16+AR16+AS16+AT16</f>
        <v>21000</v>
      </c>
      <c r="AQ16" s="38">
        <f t="shared" si="0"/>
        <v>21000</v>
      </c>
      <c r="AR16" s="38">
        <f t="shared" si="1"/>
        <v>0</v>
      </c>
      <c r="AS16" s="38">
        <f t="shared" si="2"/>
        <v>0</v>
      </c>
      <c r="AT16" s="38">
        <f t="shared" si="3"/>
        <v>0</v>
      </c>
    </row>
    <row r="17" spans="1:46" s="19" customFormat="1" ht="105.75" customHeight="1" x14ac:dyDescent="0.2">
      <c r="A17" s="29">
        <v>10</v>
      </c>
      <c r="B17" s="30" t="s">
        <v>30</v>
      </c>
      <c r="C17" s="41"/>
      <c r="D17" s="29" t="s">
        <v>33</v>
      </c>
      <c r="E17" s="29" t="s">
        <v>27</v>
      </c>
      <c r="F17" s="29" t="s">
        <v>92</v>
      </c>
      <c r="G17" s="40">
        <v>1000</v>
      </c>
      <c r="H17" s="40">
        <v>1000</v>
      </c>
      <c r="I17" s="40">
        <v>0</v>
      </c>
      <c r="J17" s="40">
        <v>0</v>
      </c>
      <c r="K17" s="40">
        <v>0</v>
      </c>
      <c r="L17" s="40">
        <v>1000</v>
      </c>
      <c r="M17" s="40">
        <v>1000</v>
      </c>
      <c r="N17" s="40">
        <v>0</v>
      </c>
      <c r="O17" s="40">
        <v>0</v>
      </c>
      <c r="P17" s="40">
        <v>0</v>
      </c>
      <c r="Q17" s="40">
        <v>1000</v>
      </c>
      <c r="R17" s="40">
        <v>1000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40">
        <f t="shared" ref="AP17" si="8">AQ17+AR17+AS17+AT17</f>
        <v>7000</v>
      </c>
      <c r="AQ17" s="40">
        <f t="shared" ref="AQ17" si="9">H17+M17+R17+W17+AB17+AG17+AL17</f>
        <v>7000</v>
      </c>
      <c r="AR17" s="40">
        <f t="shared" ref="AR17" si="10">I17+N17+S17+X17+AC17+AH17+AM17</f>
        <v>0</v>
      </c>
      <c r="AS17" s="40">
        <f t="shared" ref="AS17" si="11">J17+O17+T17+Y17+AD17+AI17+AN17</f>
        <v>0</v>
      </c>
      <c r="AT17" s="40">
        <f t="shared" ref="AT17" si="12">K17+P17+U17+Z17+AE17+AJ17+AO17</f>
        <v>0</v>
      </c>
    </row>
    <row r="18" spans="1:46" s="20" customFormat="1" ht="80.25" customHeight="1" x14ac:dyDescent="0.2">
      <c r="A18" s="29">
        <v>11</v>
      </c>
      <c r="B18" s="226" t="s">
        <v>32</v>
      </c>
      <c r="C18" s="221"/>
      <c r="D18" s="29" t="s">
        <v>34</v>
      </c>
      <c r="E18" s="29" t="s">
        <v>27</v>
      </c>
      <c r="F18" s="29" t="s">
        <v>92</v>
      </c>
      <c r="G18" s="40">
        <v>4310</v>
      </c>
      <c r="H18" s="40">
        <v>4310</v>
      </c>
      <c r="I18" s="40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40">
        <f t="shared" si="4"/>
        <v>30170</v>
      </c>
      <c r="AQ18" s="38">
        <f t="shared" si="0"/>
        <v>30170</v>
      </c>
      <c r="AR18" s="38">
        <f t="shared" si="1"/>
        <v>0</v>
      </c>
      <c r="AS18" s="38">
        <f t="shared" si="2"/>
        <v>0</v>
      </c>
      <c r="AT18" s="38">
        <f t="shared" si="3"/>
        <v>0</v>
      </c>
    </row>
    <row r="19" spans="1:46" s="20" customFormat="1" ht="29.25" customHeight="1" x14ac:dyDescent="0.2">
      <c r="A19" s="106"/>
      <c r="B19" s="108"/>
      <c r="C19" s="109"/>
      <c r="D19" s="110"/>
      <c r="E19" s="106"/>
      <c r="F19" s="106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38"/>
      <c r="AR19" s="38"/>
      <c r="AS19" s="38"/>
      <c r="AT19" s="38"/>
    </row>
    <row r="20" spans="1:46" s="17" customFormat="1" ht="12" x14ac:dyDescent="0.2">
      <c r="A20" s="28">
        <v>12</v>
      </c>
      <c r="B20" s="227" t="s">
        <v>35</v>
      </c>
      <c r="C20" s="227"/>
      <c r="D20" s="227"/>
      <c r="E20" s="42"/>
      <c r="F20" s="28"/>
      <c r="G20" s="43">
        <f t="shared" ref="G20:P20" si="13">SUM(G11:G18)</f>
        <v>15475</v>
      </c>
      <c r="H20" s="43">
        <f t="shared" si="13"/>
        <v>15475</v>
      </c>
      <c r="I20" s="43">
        <f t="shared" si="13"/>
        <v>0</v>
      </c>
      <c r="J20" s="43">
        <f t="shared" si="13"/>
        <v>0</v>
      </c>
      <c r="K20" s="43">
        <f t="shared" si="13"/>
        <v>0</v>
      </c>
      <c r="L20" s="43">
        <f t="shared" si="13"/>
        <v>15475</v>
      </c>
      <c r="M20" s="43">
        <f t="shared" si="13"/>
        <v>15475</v>
      </c>
      <c r="N20" s="43">
        <f t="shared" si="13"/>
        <v>0</v>
      </c>
      <c r="O20" s="43">
        <f t="shared" si="13"/>
        <v>0</v>
      </c>
      <c r="P20" s="43">
        <f t="shared" si="13"/>
        <v>0</v>
      </c>
      <c r="Q20" s="44">
        <f>Q21+Q22+Q23+Q24</f>
        <v>15475</v>
      </c>
      <c r="R20" s="44">
        <f t="shared" ref="R20:AT20" si="14">SUM(R11:R18)</f>
        <v>15475</v>
      </c>
      <c r="S20" s="44">
        <f t="shared" si="14"/>
        <v>0</v>
      </c>
      <c r="T20" s="44">
        <f t="shared" si="14"/>
        <v>0</v>
      </c>
      <c r="U20" s="44">
        <f t="shared" si="14"/>
        <v>0</v>
      </c>
      <c r="V20" s="43">
        <f t="shared" si="14"/>
        <v>15475</v>
      </c>
      <c r="W20" s="43">
        <f t="shared" si="14"/>
        <v>15475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15475</v>
      </c>
      <c r="AB20" s="43">
        <f t="shared" si="14"/>
        <v>15475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5">
        <f t="shared" si="14"/>
        <v>15475</v>
      </c>
      <c r="AG20" s="45">
        <f t="shared" si="14"/>
        <v>15475</v>
      </c>
      <c r="AH20" s="45">
        <f t="shared" si="14"/>
        <v>0</v>
      </c>
      <c r="AI20" s="45">
        <f t="shared" si="14"/>
        <v>0</v>
      </c>
      <c r="AJ20" s="45">
        <f t="shared" si="14"/>
        <v>0</v>
      </c>
      <c r="AK20" s="45">
        <f t="shared" si="14"/>
        <v>15475</v>
      </c>
      <c r="AL20" s="45">
        <f t="shared" si="14"/>
        <v>15475</v>
      </c>
      <c r="AM20" s="45">
        <f t="shared" si="14"/>
        <v>0</v>
      </c>
      <c r="AN20" s="45">
        <f t="shared" si="14"/>
        <v>0</v>
      </c>
      <c r="AO20" s="45">
        <f t="shared" si="14"/>
        <v>0</v>
      </c>
      <c r="AP20" s="43">
        <f t="shared" si="14"/>
        <v>108325</v>
      </c>
      <c r="AQ20" s="43">
        <f t="shared" si="14"/>
        <v>108325</v>
      </c>
      <c r="AR20" s="43">
        <f t="shared" si="14"/>
        <v>0</v>
      </c>
      <c r="AS20" s="43">
        <f t="shared" si="14"/>
        <v>0</v>
      </c>
      <c r="AT20" s="43">
        <f t="shared" si="14"/>
        <v>0</v>
      </c>
    </row>
    <row r="21" spans="1:46" s="17" customFormat="1" ht="18.75" customHeight="1" x14ac:dyDescent="0.2">
      <c r="A21" s="28">
        <v>13</v>
      </c>
      <c r="B21" s="214" t="s">
        <v>27</v>
      </c>
      <c r="C21" s="215"/>
      <c r="D21" s="216"/>
      <c r="E21" s="42"/>
      <c r="F21" s="28"/>
      <c r="G21" s="39">
        <f>SUM(G14:G18)</f>
        <v>12150</v>
      </c>
      <c r="H21" s="39">
        <f>SUM(H14:H18)</f>
        <v>12150</v>
      </c>
      <c r="I21" s="39">
        <f t="shared" ref="I21:AO21" si="15">SUM(I14:I18)</f>
        <v>0</v>
      </c>
      <c r="J21" s="39">
        <f t="shared" si="15"/>
        <v>0</v>
      </c>
      <c r="K21" s="39">
        <f t="shared" si="15"/>
        <v>0</v>
      </c>
      <c r="L21" s="39">
        <f t="shared" si="15"/>
        <v>12150</v>
      </c>
      <c r="M21" s="39">
        <f t="shared" si="15"/>
        <v>12150</v>
      </c>
      <c r="N21" s="39">
        <f t="shared" si="15"/>
        <v>0</v>
      </c>
      <c r="O21" s="39">
        <f t="shared" si="15"/>
        <v>0</v>
      </c>
      <c r="P21" s="39">
        <f t="shared" si="15"/>
        <v>0</v>
      </c>
      <c r="Q21" s="39">
        <f t="shared" si="15"/>
        <v>12150</v>
      </c>
      <c r="R21" s="39">
        <f t="shared" si="15"/>
        <v>12150</v>
      </c>
      <c r="S21" s="39">
        <f t="shared" si="15"/>
        <v>0</v>
      </c>
      <c r="T21" s="39">
        <f t="shared" si="15"/>
        <v>0</v>
      </c>
      <c r="U21" s="39">
        <f t="shared" si="15"/>
        <v>0</v>
      </c>
      <c r="V21" s="39">
        <f t="shared" si="15"/>
        <v>12150</v>
      </c>
      <c r="W21" s="39">
        <f t="shared" si="15"/>
        <v>12150</v>
      </c>
      <c r="X21" s="39">
        <f t="shared" si="15"/>
        <v>0</v>
      </c>
      <c r="Y21" s="39">
        <f t="shared" si="15"/>
        <v>0</v>
      </c>
      <c r="Z21" s="39">
        <f t="shared" si="15"/>
        <v>0</v>
      </c>
      <c r="AA21" s="39">
        <f t="shared" si="15"/>
        <v>12150</v>
      </c>
      <c r="AB21" s="39">
        <f t="shared" si="15"/>
        <v>12150</v>
      </c>
      <c r="AC21" s="39">
        <f t="shared" si="15"/>
        <v>0</v>
      </c>
      <c r="AD21" s="39">
        <f t="shared" si="15"/>
        <v>0</v>
      </c>
      <c r="AE21" s="39">
        <f t="shared" si="15"/>
        <v>0</v>
      </c>
      <c r="AF21" s="39">
        <f t="shared" si="15"/>
        <v>12150</v>
      </c>
      <c r="AG21" s="39">
        <f t="shared" si="15"/>
        <v>12150</v>
      </c>
      <c r="AH21" s="39">
        <f t="shared" si="15"/>
        <v>0</v>
      </c>
      <c r="AI21" s="39">
        <f t="shared" si="15"/>
        <v>0</v>
      </c>
      <c r="AJ21" s="39">
        <f t="shared" si="15"/>
        <v>0</v>
      </c>
      <c r="AK21" s="39">
        <f t="shared" si="15"/>
        <v>12150</v>
      </c>
      <c r="AL21" s="39">
        <f t="shared" si="15"/>
        <v>12150</v>
      </c>
      <c r="AM21" s="39">
        <f t="shared" si="15"/>
        <v>0</v>
      </c>
      <c r="AN21" s="39">
        <f t="shared" si="15"/>
        <v>0</v>
      </c>
      <c r="AO21" s="39">
        <f t="shared" si="15"/>
        <v>0</v>
      </c>
      <c r="AP21" s="39">
        <f>SUM(AP14:AP18)</f>
        <v>85050</v>
      </c>
      <c r="AQ21" s="39">
        <f>SUM(AQ14:AQ18)</f>
        <v>85050</v>
      </c>
      <c r="AR21" s="39">
        <f>SUM(AR14:AR18)</f>
        <v>0</v>
      </c>
      <c r="AS21" s="39">
        <f t="shared" ref="AS21:AT21" si="16">SUM(AS14:AS18)</f>
        <v>0</v>
      </c>
      <c r="AT21" s="39">
        <f t="shared" si="16"/>
        <v>0</v>
      </c>
    </row>
    <row r="22" spans="1:46" s="17" customFormat="1" ht="12" x14ac:dyDescent="0.2">
      <c r="A22" s="28">
        <v>14</v>
      </c>
      <c r="B22" s="214" t="s">
        <v>36</v>
      </c>
      <c r="C22" s="215"/>
      <c r="D22" s="216"/>
      <c r="E22" s="42"/>
      <c r="F22" s="28"/>
      <c r="G22" s="38">
        <f t="shared" ref="G22:AJ22" si="17">G11</f>
        <v>325</v>
      </c>
      <c r="H22" s="38">
        <f t="shared" si="17"/>
        <v>325</v>
      </c>
      <c r="I22" s="38">
        <f t="shared" si="17"/>
        <v>0</v>
      </c>
      <c r="J22" s="38">
        <f t="shared" si="17"/>
        <v>0</v>
      </c>
      <c r="K22" s="38">
        <f t="shared" si="17"/>
        <v>0</v>
      </c>
      <c r="L22" s="38">
        <f t="shared" si="17"/>
        <v>325</v>
      </c>
      <c r="M22" s="38">
        <f t="shared" si="17"/>
        <v>325</v>
      </c>
      <c r="N22" s="38">
        <f t="shared" si="17"/>
        <v>0</v>
      </c>
      <c r="O22" s="38">
        <f t="shared" si="17"/>
        <v>0</v>
      </c>
      <c r="P22" s="38">
        <f t="shared" si="17"/>
        <v>0</v>
      </c>
      <c r="Q22" s="39">
        <f t="shared" si="17"/>
        <v>325</v>
      </c>
      <c r="R22" s="39">
        <f t="shared" si="17"/>
        <v>325</v>
      </c>
      <c r="S22" s="39">
        <f t="shared" si="17"/>
        <v>0</v>
      </c>
      <c r="T22" s="39">
        <f t="shared" si="17"/>
        <v>0</v>
      </c>
      <c r="U22" s="39">
        <f t="shared" si="17"/>
        <v>0</v>
      </c>
      <c r="V22" s="38">
        <f t="shared" si="17"/>
        <v>325</v>
      </c>
      <c r="W22" s="38">
        <f t="shared" si="17"/>
        <v>325</v>
      </c>
      <c r="X22" s="38">
        <f t="shared" si="17"/>
        <v>0</v>
      </c>
      <c r="Y22" s="38">
        <f t="shared" si="17"/>
        <v>0</v>
      </c>
      <c r="Z22" s="38">
        <f t="shared" si="17"/>
        <v>0</v>
      </c>
      <c r="AA22" s="38">
        <f t="shared" si="17"/>
        <v>325</v>
      </c>
      <c r="AB22" s="38">
        <f t="shared" si="17"/>
        <v>325</v>
      </c>
      <c r="AC22" s="38">
        <f t="shared" si="17"/>
        <v>0</v>
      </c>
      <c r="AD22" s="38">
        <f t="shared" si="17"/>
        <v>0</v>
      </c>
      <c r="AE22" s="38">
        <f t="shared" si="17"/>
        <v>0</v>
      </c>
      <c r="AF22" s="40">
        <f t="shared" si="17"/>
        <v>325</v>
      </c>
      <c r="AG22" s="40">
        <f t="shared" si="17"/>
        <v>325</v>
      </c>
      <c r="AH22" s="40">
        <f t="shared" si="17"/>
        <v>0</v>
      </c>
      <c r="AI22" s="40">
        <f t="shared" si="17"/>
        <v>0</v>
      </c>
      <c r="AJ22" s="40">
        <f t="shared" si="17"/>
        <v>0</v>
      </c>
      <c r="AK22" s="40">
        <f t="shared" ref="AK22:AO22" si="18">AK11</f>
        <v>325</v>
      </c>
      <c r="AL22" s="40">
        <f t="shared" si="18"/>
        <v>325</v>
      </c>
      <c r="AM22" s="40">
        <f t="shared" si="18"/>
        <v>0</v>
      </c>
      <c r="AN22" s="40">
        <f t="shared" si="18"/>
        <v>0</v>
      </c>
      <c r="AO22" s="40">
        <f t="shared" si="18"/>
        <v>0</v>
      </c>
      <c r="AP22" s="38">
        <f t="shared" ref="AP22:AT24" si="19">AP11</f>
        <v>2275</v>
      </c>
      <c r="AQ22" s="38">
        <f t="shared" si="19"/>
        <v>2275</v>
      </c>
      <c r="AR22" s="38">
        <f t="shared" si="19"/>
        <v>0</v>
      </c>
      <c r="AS22" s="38">
        <f t="shared" si="19"/>
        <v>0</v>
      </c>
      <c r="AT22" s="38">
        <f t="shared" si="19"/>
        <v>0</v>
      </c>
    </row>
    <row r="23" spans="1:46" s="17" customFormat="1" ht="12" x14ac:dyDescent="0.2">
      <c r="A23" s="28">
        <v>15</v>
      </c>
      <c r="B23" s="214" t="s">
        <v>37</v>
      </c>
      <c r="C23" s="215"/>
      <c r="D23" s="216"/>
      <c r="E23" s="42"/>
      <c r="F23" s="28"/>
      <c r="G23" s="38">
        <f t="shared" ref="G23:AJ23" si="20">G12</f>
        <v>1000</v>
      </c>
      <c r="H23" s="38">
        <f t="shared" si="20"/>
        <v>1000</v>
      </c>
      <c r="I23" s="38">
        <f t="shared" si="20"/>
        <v>0</v>
      </c>
      <c r="J23" s="38">
        <f t="shared" si="20"/>
        <v>0</v>
      </c>
      <c r="K23" s="38">
        <f t="shared" si="20"/>
        <v>0</v>
      </c>
      <c r="L23" s="38">
        <f t="shared" si="20"/>
        <v>1000</v>
      </c>
      <c r="M23" s="38">
        <f t="shared" si="20"/>
        <v>1000</v>
      </c>
      <c r="N23" s="38">
        <f t="shared" si="20"/>
        <v>0</v>
      </c>
      <c r="O23" s="38">
        <f t="shared" si="20"/>
        <v>0</v>
      </c>
      <c r="P23" s="38">
        <f t="shared" si="20"/>
        <v>0</v>
      </c>
      <c r="Q23" s="39">
        <f t="shared" si="20"/>
        <v>1000</v>
      </c>
      <c r="R23" s="39">
        <f t="shared" si="20"/>
        <v>1000</v>
      </c>
      <c r="S23" s="39">
        <f t="shared" si="20"/>
        <v>0</v>
      </c>
      <c r="T23" s="39">
        <f t="shared" si="20"/>
        <v>0</v>
      </c>
      <c r="U23" s="39">
        <f t="shared" si="20"/>
        <v>0</v>
      </c>
      <c r="V23" s="38">
        <f t="shared" si="20"/>
        <v>1000</v>
      </c>
      <c r="W23" s="38">
        <f t="shared" si="20"/>
        <v>1000</v>
      </c>
      <c r="X23" s="38">
        <f t="shared" si="20"/>
        <v>0</v>
      </c>
      <c r="Y23" s="38">
        <f t="shared" si="20"/>
        <v>0</v>
      </c>
      <c r="Z23" s="38">
        <f t="shared" si="20"/>
        <v>0</v>
      </c>
      <c r="AA23" s="38">
        <f t="shared" si="20"/>
        <v>1000</v>
      </c>
      <c r="AB23" s="38">
        <f t="shared" si="20"/>
        <v>1000</v>
      </c>
      <c r="AC23" s="38">
        <f t="shared" si="20"/>
        <v>0</v>
      </c>
      <c r="AD23" s="38">
        <f t="shared" si="20"/>
        <v>0</v>
      </c>
      <c r="AE23" s="38">
        <f t="shared" si="20"/>
        <v>0</v>
      </c>
      <c r="AF23" s="40">
        <f t="shared" si="20"/>
        <v>1000</v>
      </c>
      <c r="AG23" s="40">
        <f t="shared" si="20"/>
        <v>1000</v>
      </c>
      <c r="AH23" s="40">
        <f t="shared" si="20"/>
        <v>0</v>
      </c>
      <c r="AI23" s="40">
        <f t="shared" si="20"/>
        <v>0</v>
      </c>
      <c r="AJ23" s="40">
        <f t="shared" si="20"/>
        <v>0</v>
      </c>
      <c r="AK23" s="40">
        <f t="shared" ref="AK23:AO23" si="21">AK12</f>
        <v>1000</v>
      </c>
      <c r="AL23" s="40">
        <f t="shared" si="21"/>
        <v>1000</v>
      </c>
      <c r="AM23" s="40">
        <f t="shared" si="21"/>
        <v>0</v>
      </c>
      <c r="AN23" s="40">
        <f t="shared" si="21"/>
        <v>0</v>
      </c>
      <c r="AO23" s="40">
        <f t="shared" si="21"/>
        <v>0</v>
      </c>
      <c r="AP23" s="38">
        <f t="shared" si="19"/>
        <v>7000</v>
      </c>
      <c r="AQ23" s="38">
        <f t="shared" si="19"/>
        <v>7000</v>
      </c>
      <c r="AR23" s="38">
        <f t="shared" si="19"/>
        <v>0</v>
      </c>
      <c r="AS23" s="38">
        <f t="shared" si="19"/>
        <v>0</v>
      </c>
      <c r="AT23" s="38">
        <f t="shared" si="19"/>
        <v>0</v>
      </c>
    </row>
    <row r="24" spans="1:46" s="17" customFormat="1" ht="12" x14ac:dyDescent="0.2">
      <c r="A24" s="28">
        <v>16</v>
      </c>
      <c r="B24" s="214" t="s">
        <v>38</v>
      </c>
      <c r="C24" s="215"/>
      <c r="D24" s="216"/>
      <c r="E24" s="42"/>
      <c r="F24" s="28"/>
      <c r="G24" s="38">
        <f t="shared" ref="G24:AJ24" si="22">G13</f>
        <v>2000</v>
      </c>
      <c r="H24" s="38">
        <f t="shared" si="22"/>
        <v>2000</v>
      </c>
      <c r="I24" s="38">
        <f t="shared" si="22"/>
        <v>0</v>
      </c>
      <c r="J24" s="38">
        <f t="shared" si="22"/>
        <v>0</v>
      </c>
      <c r="K24" s="38">
        <f t="shared" si="22"/>
        <v>0</v>
      </c>
      <c r="L24" s="38">
        <f t="shared" si="22"/>
        <v>2000</v>
      </c>
      <c r="M24" s="38">
        <f t="shared" si="22"/>
        <v>2000</v>
      </c>
      <c r="N24" s="38">
        <f t="shared" si="22"/>
        <v>0</v>
      </c>
      <c r="O24" s="38">
        <f t="shared" si="22"/>
        <v>0</v>
      </c>
      <c r="P24" s="38">
        <f t="shared" si="22"/>
        <v>0</v>
      </c>
      <c r="Q24" s="39">
        <f t="shared" si="22"/>
        <v>2000</v>
      </c>
      <c r="R24" s="39">
        <f t="shared" si="22"/>
        <v>2000</v>
      </c>
      <c r="S24" s="39">
        <f t="shared" si="22"/>
        <v>0</v>
      </c>
      <c r="T24" s="39">
        <f t="shared" si="22"/>
        <v>0</v>
      </c>
      <c r="U24" s="39">
        <f t="shared" si="22"/>
        <v>0</v>
      </c>
      <c r="V24" s="38">
        <f t="shared" si="22"/>
        <v>2000</v>
      </c>
      <c r="W24" s="38">
        <f t="shared" si="22"/>
        <v>2000</v>
      </c>
      <c r="X24" s="38">
        <f t="shared" si="22"/>
        <v>0</v>
      </c>
      <c r="Y24" s="38">
        <f t="shared" si="22"/>
        <v>0</v>
      </c>
      <c r="Z24" s="38">
        <f t="shared" si="22"/>
        <v>0</v>
      </c>
      <c r="AA24" s="38">
        <f t="shared" si="22"/>
        <v>2000</v>
      </c>
      <c r="AB24" s="38">
        <f t="shared" si="22"/>
        <v>2000</v>
      </c>
      <c r="AC24" s="38">
        <f t="shared" si="22"/>
        <v>0</v>
      </c>
      <c r="AD24" s="38">
        <f t="shared" si="22"/>
        <v>0</v>
      </c>
      <c r="AE24" s="38">
        <f t="shared" si="22"/>
        <v>0</v>
      </c>
      <c r="AF24" s="40">
        <f t="shared" si="22"/>
        <v>2000</v>
      </c>
      <c r="AG24" s="40">
        <f t="shared" si="22"/>
        <v>2000</v>
      </c>
      <c r="AH24" s="40">
        <f t="shared" si="22"/>
        <v>0</v>
      </c>
      <c r="AI24" s="40">
        <f t="shared" si="22"/>
        <v>0</v>
      </c>
      <c r="AJ24" s="40">
        <f t="shared" si="22"/>
        <v>0</v>
      </c>
      <c r="AK24" s="40">
        <f t="shared" ref="AK24:AO24" si="23">AK13</f>
        <v>2000</v>
      </c>
      <c r="AL24" s="40">
        <f t="shared" si="23"/>
        <v>2000</v>
      </c>
      <c r="AM24" s="40">
        <f t="shared" si="23"/>
        <v>0</v>
      </c>
      <c r="AN24" s="40">
        <f t="shared" si="23"/>
        <v>0</v>
      </c>
      <c r="AO24" s="40">
        <f t="shared" si="23"/>
        <v>0</v>
      </c>
      <c r="AP24" s="38">
        <f t="shared" si="19"/>
        <v>14000</v>
      </c>
      <c r="AQ24" s="38">
        <f t="shared" si="19"/>
        <v>14000</v>
      </c>
      <c r="AR24" s="38">
        <f t="shared" si="19"/>
        <v>0</v>
      </c>
      <c r="AS24" s="38">
        <f t="shared" si="19"/>
        <v>0</v>
      </c>
      <c r="AT24" s="38">
        <f t="shared" si="19"/>
        <v>0</v>
      </c>
    </row>
    <row r="25" spans="1:46" s="17" customFormat="1" ht="12" x14ac:dyDescent="0.2">
      <c r="A25" s="102"/>
      <c r="B25" s="103"/>
      <c r="C25" s="104"/>
      <c r="D25" s="104"/>
      <c r="E25" s="111"/>
      <c r="F25" s="104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  <c r="R25" s="113"/>
      <c r="S25" s="113"/>
      <c r="T25" s="113"/>
      <c r="U25" s="113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2"/>
      <c r="AQ25" s="112"/>
      <c r="AR25" s="112"/>
      <c r="AS25" s="112"/>
      <c r="AT25" s="115"/>
    </row>
    <row r="26" spans="1:46" s="18" customFormat="1" ht="15" hidden="1" customHeight="1" x14ac:dyDescent="0.2">
      <c r="A26" s="28">
        <v>17</v>
      </c>
      <c r="B26" s="222" t="s">
        <v>39</v>
      </c>
      <c r="C26" s="211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</row>
    <row r="27" spans="1:46" s="17" customFormat="1" ht="93" hidden="1" customHeight="1" x14ac:dyDescent="0.2">
      <c r="A27" s="28">
        <v>18</v>
      </c>
      <c r="B27" s="210" t="s">
        <v>40</v>
      </c>
      <c r="C27" s="211"/>
      <c r="D27" s="28" t="s">
        <v>147</v>
      </c>
      <c r="E27" s="28" t="s">
        <v>132</v>
      </c>
      <c r="F27" s="28" t="s">
        <v>92</v>
      </c>
      <c r="G27" s="28" t="s">
        <v>41</v>
      </c>
      <c r="H27" s="28" t="s">
        <v>41</v>
      </c>
      <c r="I27" s="28" t="s">
        <v>41</v>
      </c>
      <c r="J27" s="28" t="s">
        <v>41</v>
      </c>
      <c r="K27" s="28" t="s">
        <v>41</v>
      </c>
      <c r="L27" s="28" t="s">
        <v>41</v>
      </c>
      <c r="M27" s="28" t="s">
        <v>41</v>
      </c>
      <c r="N27" s="28" t="s">
        <v>41</v>
      </c>
      <c r="O27" s="28" t="s">
        <v>41</v>
      </c>
      <c r="P27" s="28" t="s">
        <v>41</v>
      </c>
      <c r="Q27" s="37" t="s">
        <v>41</v>
      </c>
      <c r="R27" s="37" t="s">
        <v>41</v>
      </c>
      <c r="S27" s="37" t="s">
        <v>41</v>
      </c>
      <c r="T27" s="37" t="s">
        <v>41</v>
      </c>
      <c r="U27" s="37" t="s">
        <v>41</v>
      </c>
      <c r="V27" s="28" t="s">
        <v>41</v>
      </c>
      <c r="W27" s="28" t="s">
        <v>41</v>
      </c>
      <c r="X27" s="28" t="s">
        <v>41</v>
      </c>
      <c r="Y27" s="28" t="s">
        <v>41</v>
      </c>
      <c r="Z27" s="28" t="s">
        <v>41</v>
      </c>
      <c r="AA27" s="28" t="s">
        <v>41</v>
      </c>
      <c r="AB27" s="28" t="s">
        <v>41</v>
      </c>
      <c r="AC27" s="28" t="s">
        <v>41</v>
      </c>
      <c r="AD27" s="28" t="s">
        <v>41</v>
      </c>
      <c r="AE27" s="28" t="s">
        <v>41</v>
      </c>
      <c r="AF27" s="29" t="s">
        <v>41</v>
      </c>
      <c r="AG27" s="29" t="s">
        <v>41</v>
      </c>
      <c r="AH27" s="29" t="s">
        <v>41</v>
      </c>
      <c r="AI27" s="29" t="s">
        <v>41</v>
      </c>
      <c r="AJ27" s="29" t="s">
        <v>41</v>
      </c>
      <c r="AK27" s="29" t="s">
        <v>41</v>
      </c>
      <c r="AL27" s="29" t="s">
        <v>41</v>
      </c>
      <c r="AM27" s="29" t="s">
        <v>41</v>
      </c>
      <c r="AN27" s="29" t="s">
        <v>41</v>
      </c>
      <c r="AO27" s="29" t="s">
        <v>41</v>
      </c>
      <c r="AP27" s="214" t="s">
        <v>42</v>
      </c>
      <c r="AQ27" s="215"/>
      <c r="AR27" s="215"/>
      <c r="AS27" s="215"/>
      <c r="AT27" s="216"/>
    </row>
    <row r="28" spans="1:46" s="17" customFormat="1" ht="90" hidden="1" customHeight="1" x14ac:dyDescent="0.2">
      <c r="A28" s="28">
        <v>19</v>
      </c>
      <c r="B28" s="210" t="s">
        <v>43</v>
      </c>
      <c r="C28" s="211"/>
      <c r="D28" s="28" t="s">
        <v>148</v>
      </c>
      <c r="E28" s="28" t="s">
        <v>133</v>
      </c>
      <c r="F28" s="28" t="s">
        <v>92</v>
      </c>
      <c r="G28" s="28" t="s">
        <v>41</v>
      </c>
      <c r="H28" s="28" t="s">
        <v>41</v>
      </c>
      <c r="I28" s="28" t="s">
        <v>41</v>
      </c>
      <c r="J28" s="28" t="s">
        <v>41</v>
      </c>
      <c r="K28" s="28" t="s">
        <v>41</v>
      </c>
      <c r="L28" s="28" t="s">
        <v>41</v>
      </c>
      <c r="M28" s="28" t="s">
        <v>41</v>
      </c>
      <c r="N28" s="28" t="s">
        <v>41</v>
      </c>
      <c r="O28" s="28" t="s">
        <v>41</v>
      </c>
      <c r="P28" s="28" t="s">
        <v>41</v>
      </c>
      <c r="Q28" s="37" t="s">
        <v>41</v>
      </c>
      <c r="R28" s="37" t="s">
        <v>41</v>
      </c>
      <c r="S28" s="37" t="s">
        <v>41</v>
      </c>
      <c r="T28" s="37" t="s">
        <v>41</v>
      </c>
      <c r="U28" s="37" t="s">
        <v>41</v>
      </c>
      <c r="V28" s="28" t="s">
        <v>41</v>
      </c>
      <c r="W28" s="28" t="s">
        <v>41</v>
      </c>
      <c r="X28" s="28" t="s">
        <v>41</v>
      </c>
      <c r="Y28" s="28" t="s">
        <v>41</v>
      </c>
      <c r="Z28" s="28" t="s">
        <v>41</v>
      </c>
      <c r="AA28" s="28" t="s">
        <v>41</v>
      </c>
      <c r="AB28" s="28" t="s">
        <v>41</v>
      </c>
      <c r="AC28" s="28" t="s">
        <v>41</v>
      </c>
      <c r="AD28" s="28" t="s">
        <v>41</v>
      </c>
      <c r="AE28" s="28" t="s">
        <v>41</v>
      </c>
      <c r="AF28" s="29" t="s">
        <v>41</v>
      </c>
      <c r="AG28" s="29" t="s">
        <v>41</v>
      </c>
      <c r="AH28" s="29" t="s">
        <v>41</v>
      </c>
      <c r="AI28" s="29" t="s">
        <v>41</v>
      </c>
      <c r="AJ28" s="29" t="s">
        <v>41</v>
      </c>
      <c r="AK28" s="29" t="s">
        <v>41</v>
      </c>
      <c r="AL28" s="29" t="s">
        <v>41</v>
      </c>
      <c r="AM28" s="29" t="s">
        <v>41</v>
      </c>
      <c r="AN28" s="29" t="s">
        <v>41</v>
      </c>
      <c r="AO28" s="29" t="s">
        <v>41</v>
      </c>
      <c r="AP28" s="214" t="s">
        <v>42</v>
      </c>
      <c r="AQ28" s="215"/>
      <c r="AR28" s="215"/>
      <c r="AS28" s="215"/>
      <c r="AT28" s="216"/>
    </row>
    <row r="29" spans="1:46" s="17" customFormat="1" ht="82.5" hidden="1" customHeight="1" x14ac:dyDescent="0.2">
      <c r="A29" s="28">
        <v>20</v>
      </c>
      <c r="B29" s="210" t="s">
        <v>44</v>
      </c>
      <c r="C29" s="211"/>
      <c r="D29" s="28" t="s">
        <v>149</v>
      </c>
      <c r="E29" s="28" t="s">
        <v>132</v>
      </c>
      <c r="F29" s="28" t="s">
        <v>24</v>
      </c>
      <c r="G29" s="28" t="s">
        <v>41</v>
      </c>
      <c r="H29" s="28" t="s">
        <v>41</v>
      </c>
      <c r="I29" s="28" t="s">
        <v>41</v>
      </c>
      <c r="J29" s="28" t="s">
        <v>41</v>
      </c>
      <c r="K29" s="28" t="s">
        <v>41</v>
      </c>
      <c r="L29" s="28" t="s">
        <v>41</v>
      </c>
      <c r="M29" s="28" t="s">
        <v>41</v>
      </c>
      <c r="N29" s="28" t="s">
        <v>41</v>
      </c>
      <c r="O29" s="28" t="s">
        <v>41</v>
      </c>
      <c r="P29" s="28" t="s">
        <v>41</v>
      </c>
      <c r="Q29" s="37" t="s">
        <v>41</v>
      </c>
      <c r="R29" s="37" t="s">
        <v>41</v>
      </c>
      <c r="S29" s="37" t="s">
        <v>41</v>
      </c>
      <c r="T29" s="37" t="s">
        <v>41</v>
      </c>
      <c r="U29" s="37" t="s">
        <v>41</v>
      </c>
      <c r="V29" s="28" t="s">
        <v>41</v>
      </c>
      <c r="W29" s="28" t="s">
        <v>41</v>
      </c>
      <c r="X29" s="28" t="s">
        <v>41</v>
      </c>
      <c r="Y29" s="28" t="s">
        <v>41</v>
      </c>
      <c r="Z29" s="28" t="s">
        <v>41</v>
      </c>
      <c r="AA29" s="28" t="s">
        <v>41</v>
      </c>
      <c r="AB29" s="28" t="s">
        <v>41</v>
      </c>
      <c r="AC29" s="28" t="s">
        <v>41</v>
      </c>
      <c r="AD29" s="28" t="s">
        <v>41</v>
      </c>
      <c r="AE29" s="28" t="s">
        <v>41</v>
      </c>
      <c r="AF29" s="29" t="s">
        <v>41</v>
      </c>
      <c r="AG29" s="29" t="s">
        <v>41</v>
      </c>
      <c r="AH29" s="29" t="s">
        <v>41</v>
      </c>
      <c r="AI29" s="29" t="s">
        <v>41</v>
      </c>
      <c r="AJ29" s="29" t="s">
        <v>41</v>
      </c>
      <c r="AK29" s="29" t="s">
        <v>41</v>
      </c>
      <c r="AL29" s="29" t="s">
        <v>41</v>
      </c>
      <c r="AM29" s="29" t="s">
        <v>41</v>
      </c>
      <c r="AN29" s="29" t="s">
        <v>41</v>
      </c>
      <c r="AO29" s="29" t="s">
        <v>41</v>
      </c>
      <c r="AP29" s="214" t="s">
        <v>42</v>
      </c>
      <c r="AQ29" s="215"/>
      <c r="AR29" s="215"/>
      <c r="AS29" s="215"/>
      <c r="AT29" s="216"/>
    </row>
    <row r="30" spans="1:46" s="17" customFormat="1" ht="90.75" hidden="1" customHeight="1" x14ac:dyDescent="0.2">
      <c r="A30" s="28">
        <v>21</v>
      </c>
      <c r="B30" s="210" t="s">
        <v>45</v>
      </c>
      <c r="C30" s="211"/>
      <c r="D30" s="28" t="s">
        <v>150</v>
      </c>
      <c r="E30" s="28" t="s">
        <v>133</v>
      </c>
      <c r="F30" s="28" t="s">
        <v>92</v>
      </c>
      <c r="G30" s="28" t="s">
        <v>41</v>
      </c>
      <c r="H30" s="28" t="s">
        <v>41</v>
      </c>
      <c r="I30" s="28" t="s">
        <v>41</v>
      </c>
      <c r="J30" s="28" t="s">
        <v>41</v>
      </c>
      <c r="K30" s="28" t="s">
        <v>41</v>
      </c>
      <c r="L30" s="28" t="s">
        <v>41</v>
      </c>
      <c r="M30" s="28" t="s">
        <v>41</v>
      </c>
      <c r="N30" s="28" t="s">
        <v>41</v>
      </c>
      <c r="O30" s="28" t="s">
        <v>41</v>
      </c>
      <c r="P30" s="28" t="s">
        <v>41</v>
      </c>
      <c r="Q30" s="37" t="s">
        <v>41</v>
      </c>
      <c r="R30" s="37" t="s">
        <v>41</v>
      </c>
      <c r="S30" s="37" t="s">
        <v>41</v>
      </c>
      <c r="T30" s="37" t="s">
        <v>41</v>
      </c>
      <c r="U30" s="37" t="s">
        <v>41</v>
      </c>
      <c r="V30" s="28" t="s">
        <v>41</v>
      </c>
      <c r="W30" s="28" t="s">
        <v>41</v>
      </c>
      <c r="X30" s="28" t="s">
        <v>41</v>
      </c>
      <c r="Y30" s="28" t="s">
        <v>41</v>
      </c>
      <c r="Z30" s="28" t="s">
        <v>41</v>
      </c>
      <c r="AA30" s="28" t="s">
        <v>41</v>
      </c>
      <c r="AB30" s="28" t="s">
        <v>41</v>
      </c>
      <c r="AC30" s="28" t="s">
        <v>41</v>
      </c>
      <c r="AD30" s="28" t="s">
        <v>41</v>
      </c>
      <c r="AE30" s="28" t="s">
        <v>41</v>
      </c>
      <c r="AF30" s="29" t="s">
        <v>41</v>
      </c>
      <c r="AG30" s="29" t="s">
        <v>41</v>
      </c>
      <c r="AH30" s="29" t="s">
        <v>41</v>
      </c>
      <c r="AI30" s="29" t="s">
        <v>41</v>
      </c>
      <c r="AJ30" s="29" t="s">
        <v>41</v>
      </c>
      <c r="AK30" s="29" t="s">
        <v>41</v>
      </c>
      <c r="AL30" s="29" t="s">
        <v>41</v>
      </c>
      <c r="AM30" s="29" t="s">
        <v>41</v>
      </c>
      <c r="AN30" s="29" t="s">
        <v>41</v>
      </c>
      <c r="AO30" s="29" t="s">
        <v>41</v>
      </c>
      <c r="AP30" s="214" t="s">
        <v>42</v>
      </c>
      <c r="AQ30" s="215"/>
      <c r="AR30" s="215"/>
      <c r="AS30" s="215"/>
      <c r="AT30" s="216"/>
    </row>
    <row r="31" spans="1:46" s="21" customFormat="1" ht="82.5" hidden="1" customHeight="1" x14ac:dyDescent="0.2">
      <c r="A31" s="28">
        <v>22</v>
      </c>
      <c r="B31" s="210" t="s">
        <v>46</v>
      </c>
      <c r="C31" s="211"/>
      <c r="D31" s="28" t="s">
        <v>47</v>
      </c>
      <c r="E31" s="28" t="s">
        <v>134</v>
      </c>
      <c r="F31" s="28" t="s">
        <v>92</v>
      </c>
      <c r="G31" s="28" t="s">
        <v>41</v>
      </c>
      <c r="H31" s="28" t="s">
        <v>41</v>
      </c>
      <c r="I31" s="28" t="s">
        <v>41</v>
      </c>
      <c r="J31" s="28" t="s">
        <v>41</v>
      </c>
      <c r="K31" s="28" t="s">
        <v>41</v>
      </c>
      <c r="L31" s="28" t="s">
        <v>41</v>
      </c>
      <c r="M31" s="28" t="s">
        <v>41</v>
      </c>
      <c r="N31" s="28" t="s">
        <v>41</v>
      </c>
      <c r="O31" s="28" t="s">
        <v>41</v>
      </c>
      <c r="P31" s="28" t="s">
        <v>41</v>
      </c>
      <c r="Q31" s="37" t="s">
        <v>41</v>
      </c>
      <c r="R31" s="37" t="s">
        <v>41</v>
      </c>
      <c r="S31" s="37" t="s">
        <v>41</v>
      </c>
      <c r="T31" s="37" t="s">
        <v>41</v>
      </c>
      <c r="U31" s="37" t="s">
        <v>41</v>
      </c>
      <c r="V31" s="28" t="s">
        <v>41</v>
      </c>
      <c r="W31" s="28" t="s">
        <v>41</v>
      </c>
      <c r="X31" s="28" t="s">
        <v>41</v>
      </c>
      <c r="Y31" s="28" t="s">
        <v>41</v>
      </c>
      <c r="Z31" s="28" t="s">
        <v>41</v>
      </c>
      <c r="AA31" s="28" t="s">
        <v>41</v>
      </c>
      <c r="AB31" s="28" t="s">
        <v>41</v>
      </c>
      <c r="AC31" s="28" t="s">
        <v>41</v>
      </c>
      <c r="AD31" s="28" t="s">
        <v>41</v>
      </c>
      <c r="AE31" s="28" t="s">
        <v>41</v>
      </c>
      <c r="AF31" s="29" t="s">
        <v>41</v>
      </c>
      <c r="AG31" s="29" t="s">
        <v>41</v>
      </c>
      <c r="AH31" s="29" t="s">
        <v>41</v>
      </c>
      <c r="AI31" s="29" t="s">
        <v>41</v>
      </c>
      <c r="AJ31" s="29" t="s">
        <v>41</v>
      </c>
      <c r="AK31" s="29" t="s">
        <v>41</v>
      </c>
      <c r="AL31" s="29" t="s">
        <v>41</v>
      </c>
      <c r="AM31" s="29" t="s">
        <v>41</v>
      </c>
      <c r="AN31" s="29" t="s">
        <v>41</v>
      </c>
      <c r="AO31" s="29" t="s">
        <v>41</v>
      </c>
      <c r="AP31" s="214" t="s">
        <v>42</v>
      </c>
      <c r="AQ31" s="215"/>
      <c r="AR31" s="215"/>
      <c r="AS31" s="215"/>
      <c r="AT31" s="216"/>
    </row>
    <row r="32" spans="1:46" s="17" customFormat="1" ht="12" hidden="1" x14ac:dyDescent="0.2">
      <c r="A32" s="28">
        <v>23</v>
      </c>
      <c r="B32" s="227" t="s">
        <v>48</v>
      </c>
      <c r="C32" s="227"/>
      <c r="D32" s="227"/>
      <c r="E32" s="22"/>
      <c r="F32" s="11"/>
      <c r="G32" s="28" t="s">
        <v>41</v>
      </c>
      <c r="H32" s="28" t="s">
        <v>41</v>
      </c>
      <c r="I32" s="28" t="s">
        <v>41</v>
      </c>
      <c r="J32" s="28" t="s">
        <v>41</v>
      </c>
      <c r="K32" s="28" t="s">
        <v>41</v>
      </c>
      <c r="L32" s="28" t="s">
        <v>41</v>
      </c>
      <c r="M32" s="28" t="s">
        <v>41</v>
      </c>
      <c r="N32" s="28" t="s">
        <v>41</v>
      </c>
      <c r="O32" s="28" t="s">
        <v>41</v>
      </c>
      <c r="P32" s="28" t="s">
        <v>41</v>
      </c>
      <c r="Q32" s="37" t="s">
        <v>41</v>
      </c>
      <c r="R32" s="37" t="s">
        <v>41</v>
      </c>
      <c r="S32" s="37" t="s">
        <v>41</v>
      </c>
      <c r="T32" s="37" t="s">
        <v>41</v>
      </c>
      <c r="U32" s="37" t="s">
        <v>41</v>
      </c>
      <c r="V32" s="28" t="s">
        <v>41</v>
      </c>
      <c r="W32" s="28" t="s">
        <v>41</v>
      </c>
      <c r="X32" s="28" t="s">
        <v>41</v>
      </c>
      <c r="Y32" s="28" t="s">
        <v>41</v>
      </c>
      <c r="Z32" s="28" t="s">
        <v>41</v>
      </c>
      <c r="AA32" s="28" t="s">
        <v>41</v>
      </c>
      <c r="AB32" s="28" t="s">
        <v>41</v>
      </c>
      <c r="AC32" s="28" t="s">
        <v>41</v>
      </c>
      <c r="AD32" s="28" t="s">
        <v>41</v>
      </c>
      <c r="AE32" s="28" t="s">
        <v>41</v>
      </c>
      <c r="AF32" s="29" t="s">
        <v>41</v>
      </c>
      <c r="AG32" s="29" t="s">
        <v>41</v>
      </c>
      <c r="AH32" s="29" t="s">
        <v>41</v>
      </c>
      <c r="AI32" s="29" t="s">
        <v>41</v>
      </c>
      <c r="AJ32" s="29" t="s">
        <v>41</v>
      </c>
      <c r="AK32" s="29" t="s">
        <v>41</v>
      </c>
      <c r="AL32" s="29" t="s">
        <v>41</v>
      </c>
      <c r="AM32" s="29" t="s">
        <v>41</v>
      </c>
      <c r="AN32" s="29" t="s">
        <v>41</v>
      </c>
      <c r="AO32" s="29" t="s">
        <v>41</v>
      </c>
      <c r="AP32" s="11" t="s">
        <v>41</v>
      </c>
      <c r="AQ32" s="28" t="s">
        <v>41</v>
      </c>
      <c r="AR32" s="28" t="s">
        <v>41</v>
      </c>
      <c r="AS32" s="28" t="s">
        <v>41</v>
      </c>
      <c r="AT32" s="28" t="s">
        <v>41</v>
      </c>
    </row>
    <row r="33" spans="1:46" s="18" customFormat="1" ht="15" hidden="1" customHeight="1" x14ac:dyDescent="0.25">
      <c r="A33" s="28">
        <v>24</v>
      </c>
      <c r="B33" s="11" t="s">
        <v>49</v>
      </c>
      <c r="C33" s="46" t="s">
        <v>50</v>
      </c>
      <c r="D33" s="224" t="s">
        <v>50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5"/>
    </row>
    <row r="34" spans="1:46" s="17" customFormat="1" ht="56.25" hidden="1" customHeight="1" x14ac:dyDescent="0.25">
      <c r="A34" s="28">
        <v>25</v>
      </c>
      <c r="B34" s="28" t="s">
        <v>51</v>
      </c>
      <c r="C34" s="214" t="s">
        <v>151</v>
      </c>
      <c r="D34" s="216"/>
      <c r="E34" s="28" t="s">
        <v>135</v>
      </c>
      <c r="F34" s="28" t="s">
        <v>92</v>
      </c>
      <c r="G34" s="28" t="s">
        <v>41</v>
      </c>
      <c r="H34" s="28" t="s">
        <v>41</v>
      </c>
      <c r="I34" s="28" t="s">
        <v>41</v>
      </c>
      <c r="J34" s="28" t="s">
        <v>41</v>
      </c>
      <c r="K34" s="28" t="s">
        <v>41</v>
      </c>
      <c r="L34" s="28" t="s">
        <v>41</v>
      </c>
      <c r="M34" s="28" t="s">
        <v>41</v>
      </c>
      <c r="N34" s="28" t="s">
        <v>41</v>
      </c>
      <c r="O34" s="28" t="s">
        <v>41</v>
      </c>
      <c r="P34" s="28" t="s">
        <v>41</v>
      </c>
      <c r="Q34" s="37" t="s">
        <v>41</v>
      </c>
      <c r="R34" s="37" t="s">
        <v>41</v>
      </c>
      <c r="S34" s="37" t="s">
        <v>41</v>
      </c>
      <c r="T34" s="37" t="s">
        <v>41</v>
      </c>
      <c r="U34" s="37" t="s">
        <v>41</v>
      </c>
      <c r="V34" s="28" t="s">
        <v>41</v>
      </c>
      <c r="W34" s="28" t="s">
        <v>41</v>
      </c>
      <c r="X34" s="28" t="s">
        <v>41</v>
      </c>
      <c r="Y34" s="28" t="s">
        <v>41</v>
      </c>
      <c r="Z34" s="28" t="s">
        <v>41</v>
      </c>
      <c r="AA34" s="28" t="s">
        <v>41</v>
      </c>
      <c r="AB34" s="28" t="s">
        <v>41</v>
      </c>
      <c r="AC34" s="28" t="s">
        <v>41</v>
      </c>
      <c r="AD34" s="28" t="s">
        <v>41</v>
      </c>
      <c r="AE34" s="28" t="s">
        <v>41</v>
      </c>
      <c r="AF34" s="29" t="s">
        <v>41</v>
      </c>
      <c r="AG34" s="29" t="s">
        <v>41</v>
      </c>
      <c r="AH34" s="29" t="s">
        <v>41</v>
      </c>
      <c r="AI34" s="29" t="s">
        <v>41</v>
      </c>
      <c r="AJ34" s="29" t="s">
        <v>41</v>
      </c>
      <c r="AK34" s="29" t="s">
        <v>41</v>
      </c>
      <c r="AL34" s="29" t="s">
        <v>41</v>
      </c>
      <c r="AM34" s="29" t="s">
        <v>41</v>
      </c>
      <c r="AN34" s="29" t="s">
        <v>41</v>
      </c>
      <c r="AO34" s="29" t="s">
        <v>41</v>
      </c>
      <c r="AP34" s="214" t="s">
        <v>42</v>
      </c>
      <c r="AQ34" s="215"/>
      <c r="AR34" s="215"/>
      <c r="AS34" s="215"/>
      <c r="AT34" s="216"/>
    </row>
    <row r="35" spans="1:46" s="17" customFormat="1" ht="84" hidden="1" x14ac:dyDescent="0.25">
      <c r="A35" s="28">
        <v>26</v>
      </c>
      <c r="B35" s="28" t="s">
        <v>52</v>
      </c>
      <c r="C35" s="214" t="s">
        <v>152</v>
      </c>
      <c r="D35" s="216"/>
      <c r="E35" s="28" t="s">
        <v>93</v>
      </c>
      <c r="F35" s="28" t="s">
        <v>92</v>
      </c>
      <c r="G35" s="28" t="s">
        <v>41</v>
      </c>
      <c r="H35" s="28" t="s">
        <v>41</v>
      </c>
      <c r="I35" s="28" t="s">
        <v>41</v>
      </c>
      <c r="J35" s="28" t="s">
        <v>41</v>
      </c>
      <c r="K35" s="28" t="s">
        <v>41</v>
      </c>
      <c r="L35" s="28" t="s">
        <v>41</v>
      </c>
      <c r="M35" s="28" t="s">
        <v>41</v>
      </c>
      <c r="N35" s="28" t="s">
        <v>41</v>
      </c>
      <c r="O35" s="28" t="s">
        <v>41</v>
      </c>
      <c r="P35" s="28" t="s">
        <v>41</v>
      </c>
      <c r="Q35" s="37" t="s">
        <v>41</v>
      </c>
      <c r="R35" s="37" t="s">
        <v>41</v>
      </c>
      <c r="S35" s="37" t="s">
        <v>41</v>
      </c>
      <c r="T35" s="37" t="s">
        <v>41</v>
      </c>
      <c r="U35" s="37" t="s">
        <v>41</v>
      </c>
      <c r="V35" s="28" t="s">
        <v>41</v>
      </c>
      <c r="W35" s="28" t="s">
        <v>41</v>
      </c>
      <c r="X35" s="28" t="s">
        <v>41</v>
      </c>
      <c r="Y35" s="28" t="s">
        <v>41</v>
      </c>
      <c r="Z35" s="28" t="s">
        <v>41</v>
      </c>
      <c r="AA35" s="28" t="s">
        <v>41</v>
      </c>
      <c r="AB35" s="28" t="s">
        <v>41</v>
      </c>
      <c r="AC35" s="28" t="s">
        <v>41</v>
      </c>
      <c r="AD35" s="28" t="s">
        <v>41</v>
      </c>
      <c r="AE35" s="28" t="s">
        <v>41</v>
      </c>
      <c r="AF35" s="29" t="s">
        <v>41</v>
      </c>
      <c r="AG35" s="29" t="s">
        <v>41</v>
      </c>
      <c r="AH35" s="29" t="s">
        <v>41</v>
      </c>
      <c r="AI35" s="29" t="s">
        <v>41</v>
      </c>
      <c r="AJ35" s="29" t="s">
        <v>41</v>
      </c>
      <c r="AK35" s="29" t="s">
        <v>41</v>
      </c>
      <c r="AL35" s="29" t="s">
        <v>41</v>
      </c>
      <c r="AM35" s="29" t="s">
        <v>41</v>
      </c>
      <c r="AN35" s="29" t="s">
        <v>41</v>
      </c>
      <c r="AO35" s="29" t="s">
        <v>41</v>
      </c>
      <c r="AP35" s="214" t="s">
        <v>42</v>
      </c>
      <c r="AQ35" s="215"/>
      <c r="AR35" s="215"/>
      <c r="AS35" s="215"/>
      <c r="AT35" s="216"/>
    </row>
    <row r="36" spans="1:46" s="17" customFormat="1" ht="18.75" hidden="1" customHeight="1" x14ac:dyDescent="0.2">
      <c r="A36" s="28">
        <v>27</v>
      </c>
      <c r="B36" s="227" t="s">
        <v>53</v>
      </c>
      <c r="C36" s="227"/>
      <c r="D36" s="227"/>
      <c r="E36" s="22"/>
      <c r="F36" s="28"/>
      <c r="G36" s="28" t="s">
        <v>41</v>
      </c>
      <c r="H36" s="28" t="s">
        <v>41</v>
      </c>
      <c r="I36" s="28" t="s">
        <v>41</v>
      </c>
      <c r="J36" s="28" t="s">
        <v>41</v>
      </c>
      <c r="K36" s="28" t="s">
        <v>41</v>
      </c>
      <c r="L36" s="28" t="s">
        <v>41</v>
      </c>
      <c r="M36" s="28" t="s">
        <v>41</v>
      </c>
      <c r="N36" s="28" t="s">
        <v>41</v>
      </c>
      <c r="O36" s="28" t="s">
        <v>41</v>
      </c>
      <c r="P36" s="28" t="s">
        <v>41</v>
      </c>
      <c r="Q36" s="37" t="s">
        <v>41</v>
      </c>
      <c r="R36" s="37" t="s">
        <v>41</v>
      </c>
      <c r="S36" s="37" t="s">
        <v>41</v>
      </c>
      <c r="T36" s="37" t="s">
        <v>41</v>
      </c>
      <c r="U36" s="37" t="s">
        <v>41</v>
      </c>
      <c r="V36" s="28" t="s">
        <v>41</v>
      </c>
      <c r="W36" s="28" t="s">
        <v>41</v>
      </c>
      <c r="X36" s="28" t="s">
        <v>41</v>
      </c>
      <c r="Y36" s="28" t="s">
        <v>41</v>
      </c>
      <c r="Z36" s="28" t="s">
        <v>41</v>
      </c>
      <c r="AA36" s="28" t="s">
        <v>41</v>
      </c>
      <c r="AB36" s="28" t="s">
        <v>41</v>
      </c>
      <c r="AC36" s="28" t="s">
        <v>41</v>
      </c>
      <c r="AD36" s="28" t="s">
        <v>41</v>
      </c>
      <c r="AE36" s="28" t="s">
        <v>41</v>
      </c>
      <c r="AF36" s="29" t="s">
        <v>41</v>
      </c>
      <c r="AG36" s="29" t="s">
        <v>41</v>
      </c>
      <c r="AH36" s="29" t="s">
        <v>41</v>
      </c>
      <c r="AI36" s="29" t="s">
        <v>41</v>
      </c>
      <c r="AJ36" s="29" t="s">
        <v>41</v>
      </c>
      <c r="AK36" s="29" t="s">
        <v>41</v>
      </c>
      <c r="AL36" s="29" t="s">
        <v>41</v>
      </c>
      <c r="AM36" s="29" t="s">
        <v>41</v>
      </c>
      <c r="AN36" s="29" t="s">
        <v>41</v>
      </c>
      <c r="AO36" s="29" t="s">
        <v>41</v>
      </c>
      <c r="AP36" s="11" t="s">
        <v>41</v>
      </c>
      <c r="AQ36" s="28" t="s">
        <v>41</v>
      </c>
      <c r="AR36" s="28" t="s">
        <v>41</v>
      </c>
      <c r="AS36" s="28" t="s">
        <v>41</v>
      </c>
      <c r="AT36" s="28" t="s">
        <v>41</v>
      </c>
    </row>
    <row r="37" spans="1:46" s="17" customFormat="1" ht="15" hidden="1" customHeight="1" x14ac:dyDescent="0.25">
      <c r="A37" s="28">
        <v>28</v>
      </c>
      <c r="B37" s="11" t="s">
        <v>54</v>
      </c>
      <c r="C37" s="46" t="s">
        <v>55</v>
      </c>
      <c r="D37" s="224" t="s">
        <v>108</v>
      </c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5"/>
    </row>
    <row r="38" spans="1:46" s="17" customFormat="1" ht="68.25" hidden="1" customHeight="1" x14ac:dyDescent="0.25">
      <c r="A38" s="28">
        <v>30</v>
      </c>
      <c r="B38" s="12" t="s">
        <v>56</v>
      </c>
      <c r="C38" s="214" t="s">
        <v>153</v>
      </c>
      <c r="D38" s="216"/>
      <c r="E38" s="28" t="s">
        <v>136</v>
      </c>
      <c r="F38" s="28" t="s">
        <v>92</v>
      </c>
      <c r="G38" s="28" t="s">
        <v>41</v>
      </c>
      <c r="H38" s="28" t="s">
        <v>41</v>
      </c>
      <c r="I38" s="28" t="s">
        <v>41</v>
      </c>
      <c r="J38" s="28" t="s">
        <v>41</v>
      </c>
      <c r="K38" s="28" t="s">
        <v>41</v>
      </c>
      <c r="L38" s="28" t="s">
        <v>41</v>
      </c>
      <c r="M38" s="28" t="s">
        <v>41</v>
      </c>
      <c r="N38" s="28" t="s">
        <v>41</v>
      </c>
      <c r="O38" s="28" t="s">
        <v>41</v>
      </c>
      <c r="P38" s="28" t="s">
        <v>41</v>
      </c>
      <c r="Q38" s="37" t="s">
        <v>41</v>
      </c>
      <c r="R38" s="37" t="s">
        <v>41</v>
      </c>
      <c r="S38" s="37" t="s">
        <v>41</v>
      </c>
      <c r="T38" s="37" t="s">
        <v>41</v>
      </c>
      <c r="U38" s="37" t="s">
        <v>41</v>
      </c>
      <c r="V38" s="28" t="s">
        <v>41</v>
      </c>
      <c r="W38" s="28" t="s">
        <v>41</v>
      </c>
      <c r="X38" s="28" t="s">
        <v>41</v>
      </c>
      <c r="Y38" s="28" t="s">
        <v>41</v>
      </c>
      <c r="Z38" s="28" t="s">
        <v>41</v>
      </c>
      <c r="AA38" s="28" t="s">
        <v>41</v>
      </c>
      <c r="AB38" s="28" t="s">
        <v>41</v>
      </c>
      <c r="AC38" s="28" t="s">
        <v>41</v>
      </c>
      <c r="AD38" s="28" t="s">
        <v>41</v>
      </c>
      <c r="AE38" s="28" t="s">
        <v>41</v>
      </c>
      <c r="AF38" s="29" t="s">
        <v>41</v>
      </c>
      <c r="AG38" s="29" t="s">
        <v>41</v>
      </c>
      <c r="AH38" s="29" t="s">
        <v>41</v>
      </c>
      <c r="AI38" s="29" t="s">
        <v>41</v>
      </c>
      <c r="AJ38" s="29" t="s">
        <v>41</v>
      </c>
      <c r="AK38" s="29" t="s">
        <v>41</v>
      </c>
      <c r="AL38" s="29" t="s">
        <v>41</v>
      </c>
      <c r="AM38" s="29" t="s">
        <v>41</v>
      </c>
      <c r="AN38" s="29" t="s">
        <v>41</v>
      </c>
      <c r="AO38" s="29" t="s">
        <v>41</v>
      </c>
      <c r="AP38" s="214" t="s">
        <v>42</v>
      </c>
      <c r="AQ38" s="215"/>
      <c r="AR38" s="215"/>
      <c r="AS38" s="215"/>
      <c r="AT38" s="216"/>
    </row>
    <row r="39" spans="1:46" s="17" customFormat="1" ht="58.5" hidden="1" customHeight="1" x14ac:dyDescent="0.25">
      <c r="A39" s="28">
        <v>31</v>
      </c>
      <c r="B39" s="12" t="s">
        <v>57</v>
      </c>
      <c r="C39" s="214" t="s">
        <v>58</v>
      </c>
      <c r="D39" s="216"/>
      <c r="E39" s="28" t="s">
        <v>137</v>
      </c>
      <c r="F39" s="28" t="s">
        <v>92</v>
      </c>
      <c r="G39" s="28" t="s">
        <v>41</v>
      </c>
      <c r="H39" s="28" t="s">
        <v>41</v>
      </c>
      <c r="I39" s="28" t="s">
        <v>41</v>
      </c>
      <c r="J39" s="28" t="s">
        <v>41</v>
      </c>
      <c r="K39" s="28" t="s">
        <v>41</v>
      </c>
      <c r="L39" s="28" t="s">
        <v>41</v>
      </c>
      <c r="M39" s="28" t="s">
        <v>41</v>
      </c>
      <c r="N39" s="28" t="s">
        <v>41</v>
      </c>
      <c r="O39" s="28" t="s">
        <v>41</v>
      </c>
      <c r="P39" s="28" t="s">
        <v>41</v>
      </c>
      <c r="Q39" s="37" t="s">
        <v>41</v>
      </c>
      <c r="R39" s="37" t="s">
        <v>41</v>
      </c>
      <c r="S39" s="37" t="s">
        <v>41</v>
      </c>
      <c r="T39" s="37" t="s">
        <v>41</v>
      </c>
      <c r="U39" s="37" t="s">
        <v>41</v>
      </c>
      <c r="V39" s="28" t="s">
        <v>41</v>
      </c>
      <c r="W39" s="28" t="s">
        <v>41</v>
      </c>
      <c r="X39" s="28" t="s">
        <v>41</v>
      </c>
      <c r="Y39" s="28" t="s">
        <v>41</v>
      </c>
      <c r="Z39" s="28" t="s">
        <v>41</v>
      </c>
      <c r="AA39" s="28" t="s">
        <v>41</v>
      </c>
      <c r="AB39" s="28" t="s">
        <v>41</v>
      </c>
      <c r="AC39" s="28" t="s">
        <v>41</v>
      </c>
      <c r="AD39" s="28" t="s">
        <v>41</v>
      </c>
      <c r="AE39" s="28" t="s">
        <v>41</v>
      </c>
      <c r="AF39" s="29" t="s">
        <v>41</v>
      </c>
      <c r="AG39" s="29" t="s">
        <v>41</v>
      </c>
      <c r="AH39" s="29" t="s">
        <v>41</v>
      </c>
      <c r="AI39" s="29" t="s">
        <v>41</v>
      </c>
      <c r="AJ39" s="29" t="s">
        <v>41</v>
      </c>
      <c r="AK39" s="29" t="s">
        <v>41</v>
      </c>
      <c r="AL39" s="29" t="s">
        <v>41</v>
      </c>
      <c r="AM39" s="29" t="s">
        <v>41</v>
      </c>
      <c r="AN39" s="29" t="s">
        <v>41</v>
      </c>
      <c r="AO39" s="29" t="s">
        <v>41</v>
      </c>
      <c r="AP39" s="214" t="s">
        <v>42</v>
      </c>
      <c r="AQ39" s="215"/>
      <c r="AR39" s="215"/>
      <c r="AS39" s="215"/>
      <c r="AT39" s="216"/>
    </row>
    <row r="40" spans="1:46" s="17" customFormat="1" ht="12" hidden="1" x14ac:dyDescent="0.2">
      <c r="A40" s="28">
        <v>32</v>
      </c>
      <c r="B40" s="227" t="s">
        <v>59</v>
      </c>
      <c r="C40" s="227"/>
      <c r="D40" s="227"/>
      <c r="E40" s="22"/>
      <c r="F40" s="28"/>
      <c r="G40" s="28" t="s">
        <v>41</v>
      </c>
      <c r="H40" s="28" t="s">
        <v>41</v>
      </c>
      <c r="I40" s="28" t="s">
        <v>41</v>
      </c>
      <c r="J40" s="28" t="s">
        <v>41</v>
      </c>
      <c r="K40" s="28" t="s">
        <v>41</v>
      </c>
      <c r="L40" s="28" t="s">
        <v>41</v>
      </c>
      <c r="M40" s="28" t="s">
        <v>41</v>
      </c>
      <c r="N40" s="28" t="s">
        <v>41</v>
      </c>
      <c r="O40" s="28" t="s">
        <v>41</v>
      </c>
      <c r="P40" s="28" t="s">
        <v>41</v>
      </c>
      <c r="Q40" s="37" t="s">
        <v>41</v>
      </c>
      <c r="R40" s="37" t="s">
        <v>41</v>
      </c>
      <c r="S40" s="37" t="s">
        <v>41</v>
      </c>
      <c r="T40" s="37" t="s">
        <v>41</v>
      </c>
      <c r="U40" s="37" t="s">
        <v>41</v>
      </c>
      <c r="V40" s="28" t="s">
        <v>41</v>
      </c>
      <c r="W40" s="28" t="s">
        <v>41</v>
      </c>
      <c r="X40" s="28" t="s">
        <v>41</v>
      </c>
      <c r="Y40" s="28" t="s">
        <v>41</v>
      </c>
      <c r="Z40" s="28" t="s">
        <v>41</v>
      </c>
      <c r="AA40" s="28" t="s">
        <v>41</v>
      </c>
      <c r="AB40" s="28" t="s">
        <v>41</v>
      </c>
      <c r="AC40" s="28" t="s">
        <v>41</v>
      </c>
      <c r="AD40" s="28" t="s">
        <v>41</v>
      </c>
      <c r="AE40" s="28" t="s">
        <v>41</v>
      </c>
      <c r="AF40" s="29" t="s">
        <v>41</v>
      </c>
      <c r="AG40" s="29" t="s">
        <v>41</v>
      </c>
      <c r="AH40" s="29" t="s">
        <v>41</v>
      </c>
      <c r="AI40" s="29" t="s">
        <v>41</v>
      </c>
      <c r="AJ40" s="29" t="s">
        <v>41</v>
      </c>
      <c r="AK40" s="29" t="s">
        <v>41</v>
      </c>
      <c r="AL40" s="29" t="s">
        <v>41</v>
      </c>
      <c r="AM40" s="29" t="s">
        <v>41</v>
      </c>
      <c r="AN40" s="29" t="s">
        <v>41</v>
      </c>
      <c r="AO40" s="29" t="s">
        <v>41</v>
      </c>
      <c r="AP40" s="11" t="s">
        <v>41</v>
      </c>
      <c r="AQ40" s="28" t="s">
        <v>41</v>
      </c>
      <c r="AR40" s="28" t="s">
        <v>41</v>
      </c>
      <c r="AS40" s="28" t="s">
        <v>41</v>
      </c>
      <c r="AT40" s="28" t="s">
        <v>41</v>
      </c>
    </row>
    <row r="41" spans="1:46" s="17" customFormat="1" ht="15" hidden="1" customHeight="1" x14ac:dyDescent="0.25">
      <c r="A41" s="28">
        <v>33</v>
      </c>
      <c r="B41" s="222" t="s">
        <v>60</v>
      </c>
      <c r="C41" s="222"/>
      <c r="D41" s="223" t="s">
        <v>61</v>
      </c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5"/>
    </row>
    <row r="42" spans="1:46" s="17" customFormat="1" ht="71.25" hidden="1" customHeight="1" x14ac:dyDescent="0.25">
      <c r="A42" s="28">
        <v>35</v>
      </c>
      <c r="B42" s="210" t="s">
        <v>62</v>
      </c>
      <c r="C42" s="210"/>
      <c r="D42" s="28" t="s">
        <v>94</v>
      </c>
      <c r="E42" s="28" t="s">
        <v>63</v>
      </c>
      <c r="F42" s="28" t="s">
        <v>92</v>
      </c>
      <c r="G42" s="28" t="s">
        <v>41</v>
      </c>
      <c r="H42" s="28" t="s">
        <v>41</v>
      </c>
      <c r="I42" s="28" t="s">
        <v>41</v>
      </c>
      <c r="J42" s="28" t="s">
        <v>41</v>
      </c>
      <c r="K42" s="28" t="s">
        <v>41</v>
      </c>
      <c r="L42" s="28" t="s">
        <v>41</v>
      </c>
      <c r="M42" s="28" t="s">
        <v>41</v>
      </c>
      <c r="N42" s="28" t="s">
        <v>41</v>
      </c>
      <c r="O42" s="28" t="s">
        <v>41</v>
      </c>
      <c r="P42" s="28" t="s">
        <v>41</v>
      </c>
      <c r="Q42" s="37" t="s">
        <v>41</v>
      </c>
      <c r="R42" s="37" t="s">
        <v>41</v>
      </c>
      <c r="S42" s="37" t="s">
        <v>41</v>
      </c>
      <c r="T42" s="37" t="s">
        <v>41</v>
      </c>
      <c r="U42" s="37" t="s">
        <v>41</v>
      </c>
      <c r="V42" s="28" t="s">
        <v>41</v>
      </c>
      <c r="W42" s="28" t="s">
        <v>41</v>
      </c>
      <c r="X42" s="28" t="s">
        <v>41</v>
      </c>
      <c r="Y42" s="28" t="s">
        <v>41</v>
      </c>
      <c r="Z42" s="28" t="s">
        <v>41</v>
      </c>
      <c r="AA42" s="28" t="s">
        <v>41</v>
      </c>
      <c r="AB42" s="28" t="s">
        <v>41</v>
      </c>
      <c r="AC42" s="28" t="s">
        <v>41</v>
      </c>
      <c r="AD42" s="28" t="s">
        <v>41</v>
      </c>
      <c r="AE42" s="28" t="s">
        <v>41</v>
      </c>
      <c r="AF42" s="29" t="s">
        <v>41</v>
      </c>
      <c r="AG42" s="29" t="s">
        <v>41</v>
      </c>
      <c r="AH42" s="29" t="s">
        <v>41</v>
      </c>
      <c r="AI42" s="29" t="s">
        <v>41</v>
      </c>
      <c r="AJ42" s="29" t="s">
        <v>41</v>
      </c>
      <c r="AK42" s="29" t="s">
        <v>41</v>
      </c>
      <c r="AL42" s="29" t="s">
        <v>41</v>
      </c>
      <c r="AM42" s="29" t="s">
        <v>41</v>
      </c>
      <c r="AN42" s="29" t="s">
        <v>41</v>
      </c>
      <c r="AO42" s="29" t="s">
        <v>41</v>
      </c>
      <c r="AP42" s="214" t="s">
        <v>64</v>
      </c>
      <c r="AQ42" s="215"/>
      <c r="AR42" s="215"/>
      <c r="AS42" s="215"/>
      <c r="AT42" s="216"/>
    </row>
    <row r="43" spans="1:46" s="17" customFormat="1" ht="35.25" hidden="1" customHeight="1" x14ac:dyDescent="0.25">
      <c r="A43" s="28">
        <v>37</v>
      </c>
      <c r="B43" s="210" t="s">
        <v>110</v>
      </c>
      <c r="C43" s="210"/>
      <c r="D43" s="28" t="s">
        <v>97</v>
      </c>
      <c r="E43" s="28" t="s">
        <v>156</v>
      </c>
      <c r="F43" s="28" t="s">
        <v>92</v>
      </c>
      <c r="G43" s="28" t="s">
        <v>41</v>
      </c>
      <c r="H43" s="28" t="s">
        <v>41</v>
      </c>
      <c r="I43" s="28" t="s">
        <v>41</v>
      </c>
      <c r="J43" s="28" t="s">
        <v>41</v>
      </c>
      <c r="K43" s="28" t="s">
        <v>41</v>
      </c>
      <c r="L43" s="28" t="s">
        <v>41</v>
      </c>
      <c r="M43" s="28" t="s">
        <v>41</v>
      </c>
      <c r="N43" s="28" t="s">
        <v>41</v>
      </c>
      <c r="O43" s="28" t="s">
        <v>41</v>
      </c>
      <c r="P43" s="28" t="s">
        <v>41</v>
      </c>
      <c r="Q43" s="37" t="s">
        <v>41</v>
      </c>
      <c r="R43" s="37" t="s">
        <v>41</v>
      </c>
      <c r="S43" s="37" t="s">
        <v>41</v>
      </c>
      <c r="T43" s="37" t="s">
        <v>41</v>
      </c>
      <c r="U43" s="37" t="s">
        <v>41</v>
      </c>
      <c r="V43" s="28" t="s">
        <v>41</v>
      </c>
      <c r="W43" s="28" t="s">
        <v>41</v>
      </c>
      <c r="X43" s="28" t="s">
        <v>41</v>
      </c>
      <c r="Y43" s="28" t="s">
        <v>41</v>
      </c>
      <c r="Z43" s="28" t="s">
        <v>41</v>
      </c>
      <c r="AA43" s="28" t="s">
        <v>41</v>
      </c>
      <c r="AB43" s="28" t="s">
        <v>41</v>
      </c>
      <c r="AC43" s="28" t="s">
        <v>41</v>
      </c>
      <c r="AD43" s="28" t="s">
        <v>41</v>
      </c>
      <c r="AE43" s="28" t="s">
        <v>41</v>
      </c>
      <c r="AF43" s="29" t="s">
        <v>41</v>
      </c>
      <c r="AG43" s="29" t="s">
        <v>41</v>
      </c>
      <c r="AH43" s="29" t="s">
        <v>41</v>
      </c>
      <c r="AI43" s="29" t="s">
        <v>41</v>
      </c>
      <c r="AJ43" s="29" t="s">
        <v>41</v>
      </c>
      <c r="AK43" s="29" t="s">
        <v>41</v>
      </c>
      <c r="AL43" s="29" t="s">
        <v>41</v>
      </c>
      <c r="AM43" s="29" t="s">
        <v>41</v>
      </c>
      <c r="AN43" s="29" t="s">
        <v>41</v>
      </c>
      <c r="AO43" s="29" t="s">
        <v>41</v>
      </c>
      <c r="AP43" s="214" t="s">
        <v>42</v>
      </c>
      <c r="AQ43" s="215"/>
      <c r="AR43" s="215"/>
      <c r="AS43" s="215"/>
      <c r="AT43" s="216"/>
    </row>
    <row r="44" spans="1:46" s="17" customFormat="1" ht="24" hidden="1" x14ac:dyDescent="0.25">
      <c r="A44" s="28">
        <v>38</v>
      </c>
      <c r="B44" s="28" t="s">
        <v>65</v>
      </c>
      <c r="C44" s="26"/>
      <c r="D44" s="27" t="s">
        <v>66</v>
      </c>
      <c r="E44" s="28" t="s">
        <v>27</v>
      </c>
      <c r="F44" s="28" t="s">
        <v>92</v>
      </c>
      <c r="G44" s="28" t="s">
        <v>41</v>
      </c>
      <c r="H44" s="28" t="s">
        <v>41</v>
      </c>
      <c r="I44" s="28" t="s">
        <v>41</v>
      </c>
      <c r="J44" s="28" t="s">
        <v>41</v>
      </c>
      <c r="K44" s="28" t="s">
        <v>41</v>
      </c>
      <c r="L44" s="28" t="s">
        <v>41</v>
      </c>
      <c r="M44" s="28" t="s">
        <v>41</v>
      </c>
      <c r="N44" s="28" t="s">
        <v>41</v>
      </c>
      <c r="O44" s="28" t="s">
        <v>41</v>
      </c>
      <c r="P44" s="28" t="s">
        <v>41</v>
      </c>
      <c r="Q44" s="28" t="s">
        <v>41</v>
      </c>
      <c r="R44" s="28" t="s">
        <v>41</v>
      </c>
      <c r="S44" s="28" t="s">
        <v>41</v>
      </c>
      <c r="T44" s="28" t="s">
        <v>41</v>
      </c>
      <c r="U44" s="28" t="s">
        <v>41</v>
      </c>
      <c r="V44" s="28" t="s">
        <v>41</v>
      </c>
      <c r="W44" s="28" t="s">
        <v>41</v>
      </c>
      <c r="X44" s="28" t="s">
        <v>41</v>
      </c>
      <c r="Y44" s="28" t="s">
        <v>41</v>
      </c>
      <c r="Z44" s="28" t="s">
        <v>41</v>
      </c>
      <c r="AA44" s="28" t="s">
        <v>41</v>
      </c>
      <c r="AB44" s="28" t="s">
        <v>41</v>
      </c>
      <c r="AC44" s="28" t="s">
        <v>41</v>
      </c>
      <c r="AD44" s="28" t="s">
        <v>41</v>
      </c>
      <c r="AE44" s="28" t="s">
        <v>41</v>
      </c>
      <c r="AF44" s="29" t="s">
        <v>41</v>
      </c>
      <c r="AG44" s="29" t="s">
        <v>41</v>
      </c>
      <c r="AH44" s="29" t="s">
        <v>41</v>
      </c>
      <c r="AI44" s="29" t="s">
        <v>41</v>
      </c>
      <c r="AJ44" s="29" t="s">
        <v>41</v>
      </c>
      <c r="AK44" s="29" t="s">
        <v>41</v>
      </c>
      <c r="AL44" s="29" t="s">
        <v>41</v>
      </c>
      <c r="AM44" s="29" t="s">
        <v>41</v>
      </c>
      <c r="AN44" s="29" t="s">
        <v>41</v>
      </c>
      <c r="AO44" s="29" t="s">
        <v>41</v>
      </c>
      <c r="AP44" s="214" t="s">
        <v>42</v>
      </c>
      <c r="AQ44" s="215"/>
      <c r="AR44" s="215"/>
      <c r="AS44" s="215"/>
      <c r="AT44" s="216"/>
    </row>
    <row r="45" spans="1:46" s="17" customFormat="1" ht="12" hidden="1" x14ac:dyDescent="0.2">
      <c r="A45" s="28">
        <v>39</v>
      </c>
      <c r="B45" s="227" t="s">
        <v>67</v>
      </c>
      <c r="C45" s="227"/>
      <c r="D45" s="227"/>
      <c r="E45" s="22"/>
      <c r="F45" s="28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23" t="s">
        <v>41</v>
      </c>
      <c r="AG45" s="23" t="s">
        <v>41</v>
      </c>
      <c r="AH45" s="23" t="s">
        <v>41</v>
      </c>
      <c r="AI45" s="23" t="s">
        <v>41</v>
      </c>
      <c r="AJ45" s="23" t="s">
        <v>41</v>
      </c>
      <c r="AK45" s="23" t="s">
        <v>41</v>
      </c>
      <c r="AL45" s="23" t="s">
        <v>41</v>
      </c>
      <c r="AM45" s="23" t="s">
        <v>41</v>
      </c>
      <c r="AN45" s="23" t="s">
        <v>41</v>
      </c>
      <c r="AO45" s="23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</row>
    <row r="46" spans="1:46" s="18" customFormat="1" ht="15" hidden="1" customHeight="1" x14ac:dyDescent="0.25">
      <c r="A46" s="28">
        <v>40</v>
      </c>
      <c r="B46" s="222" t="s">
        <v>68</v>
      </c>
      <c r="C46" s="222"/>
      <c r="D46" s="223" t="s">
        <v>154</v>
      </c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5"/>
    </row>
    <row r="47" spans="1:46" s="17" customFormat="1" ht="93" hidden="1" customHeight="1" x14ac:dyDescent="0.25">
      <c r="A47" s="28">
        <v>41</v>
      </c>
      <c r="B47" s="210" t="s">
        <v>69</v>
      </c>
      <c r="C47" s="210"/>
      <c r="D47" s="28" t="s">
        <v>70</v>
      </c>
      <c r="E47" s="28" t="s">
        <v>138</v>
      </c>
      <c r="F47" s="28" t="s">
        <v>92</v>
      </c>
      <c r="G47" s="28" t="s">
        <v>41</v>
      </c>
      <c r="H47" s="28" t="s">
        <v>41</v>
      </c>
      <c r="I47" s="28" t="s">
        <v>41</v>
      </c>
      <c r="J47" s="28" t="s">
        <v>41</v>
      </c>
      <c r="K47" s="28" t="s">
        <v>41</v>
      </c>
      <c r="L47" s="28" t="s">
        <v>41</v>
      </c>
      <c r="M47" s="28" t="s">
        <v>41</v>
      </c>
      <c r="N47" s="28" t="s">
        <v>41</v>
      </c>
      <c r="O47" s="28" t="s">
        <v>41</v>
      </c>
      <c r="P47" s="28" t="s">
        <v>41</v>
      </c>
      <c r="Q47" s="37" t="s">
        <v>41</v>
      </c>
      <c r="R47" s="37" t="s">
        <v>41</v>
      </c>
      <c r="S47" s="37" t="s">
        <v>41</v>
      </c>
      <c r="T47" s="37" t="s">
        <v>41</v>
      </c>
      <c r="U47" s="37" t="s">
        <v>41</v>
      </c>
      <c r="V47" s="28" t="s">
        <v>41</v>
      </c>
      <c r="W47" s="28" t="s">
        <v>41</v>
      </c>
      <c r="X47" s="28" t="s">
        <v>41</v>
      </c>
      <c r="Y47" s="28" t="s">
        <v>41</v>
      </c>
      <c r="Z47" s="28" t="s">
        <v>41</v>
      </c>
      <c r="AA47" s="28" t="s">
        <v>41</v>
      </c>
      <c r="AB47" s="28" t="s">
        <v>41</v>
      </c>
      <c r="AC47" s="28" t="s">
        <v>41</v>
      </c>
      <c r="AD47" s="28" t="s">
        <v>41</v>
      </c>
      <c r="AE47" s="28" t="s">
        <v>41</v>
      </c>
      <c r="AF47" s="29" t="s">
        <v>41</v>
      </c>
      <c r="AG47" s="29" t="s">
        <v>41</v>
      </c>
      <c r="AH47" s="29" t="s">
        <v>41</v>
      </c>
      <c r="AI47" s="29" t="s">
        <v>41</v>
      </c>
      <c r="AJ47" s="29" t="s">
        <v>41</v>
      </c>
      <c r="AK47" s="29" t="s">
        <v>41</v>
      </c>
      <c r="AL47" s="29" t="s">
        <v>41</v>
      </c>
      <c r="AM47" s="29" t="s">
        <v>41</v>
      </c>
      <c r="AN47" s="29" t="s">
        <v>41</v>
      </c>
      <c r="AO47" s="29" t="s">
        <v>41</v>
      </c>
      <c r="AP47" s="214" t="s">
        <v>42</v>
      </c>
      <c r="AQ47" s="215"/>
      <c r="AR47" s="215"/>
      <c r="AS47" s="215"/>
      <c r="AT47" s="216"/>
    </row>
    <row r="48" spans="1:46" s="17" customFormat="1" ht="84" hidden="1" x14ac:dyDescent="0.25">
      <c r="A48" s="28">
        <v>42</v>
      </c>
      <c r="B48" s="210" t="s">
        <v>71</v>
      </c>
      <c r="C48" s="210"/>
      <c r="D48" s="28" t="s">
        <v>72</v>
      </c>
      <c r="E48" s="28" t="s">
        <v>160</v>
      </c>
      <c r="F48" s="28" t="s">
        <v>92</v>
      </c>
      <c r="G48" s="28" t="s">
        <v>41</v>
      </c>
      <c r="H48" s="28" t="s">
        <v>41</v>
      </c>
      <c r="I48" s="28" t="s">
        <v>41</v>
      </c>
      <c r="J48" s="28" t="s">
        <v>41</v>
      </c>
      <c r="K48" s="28" t="s">
        <v>41</v>
      </c>
      <c r="L48" s="28" t="s">
        <v>41</v>
      </c>
      <c r="M48" s="28" t="s">
        <v>41</v>
      </c>
      <c r="N48" s="28" t="s">
        <v>41</v>
      </c>
      <c r="O48" s="28" t="s">
        <v>41</v>
      </c>
      <c r="P48" s="28" t="s">
        <v>41</v>
      </c>
      <c r="Q48" s="37" t="s">
        <v>41</v>
      </c>
      <c r="R48" s="37" t="s">
        <v>41</v>
      </c>
      <c r="S48" s="37" t="s">
        <v>41</v>
      </c>
      <c r="T48" s="37" t="s">
        <v>41</v>
      </c>
      <c r="U48" s="37" t="s">
        <v>41</v>
      </c>
      <c r="V48" s="28" t="s">
        <v>41</v>
      </c>
      <c r="W48" s="28" t="s">
        <v>41</v>
      </c>
      <c r="X48" s="28" t="s">
        <v>41</v>
      </c>
      <c r="Y48" s="28" t="s">
        <v>41</v>
      </c>
      <c r="Z48" s="28" t="s">
        <v>41</v>
      </c>
      <c r="AA48" s="28" t="s">
        <v>41</v>
      </c>
      <c r="AB48" s="28" t="s">
        <v>41</v>
      </c>
      <c r="AC48" s="28" t="s">
        <v>41</v>
      </c>
      <c r="AD48" s="28" t="s">
        <v>41</v>
      </c>
      <c r="AE48" s="28" t="s">
        <v>41</v>
      </c>
      <c r="AF48" s="29" t="s">
        <v>41</v>
      </c>
      <c r="AG48" s="29" t="s">
        <v>41</v>
      </c>
      <c r="AH48" s="29" t="s">
        <v>41</v>
      </c>
      <c r="AI48" s="29" t="s">
        <v>41</v>
      </c>
      <c r="AJ48" s="29" t="s">
        <v>41</v>
      </c>
      <c r="AK48" s="29" t="s">
        <v>41</v>
      </c>
      <c r="AL48" s="29" t="s">
        <v>41</v>
      </c>
      <c r="AM48" s="29" t="s">
        <v>41</v>
      </c>
      <c r="AN48" s="29" t="s">
        <v>41</v>
      </c>
      <c r="AO48" s="29" t="s">
        <v>41</v>
      </c>
      <c r="AP48" s="214" t="s">
        <v>42</v>
      </c>
      <c r="AQ48" s="215"/>
      <c r="AR48" s="215"/>
      <c r="AS48" s="215"/>
      <c r="AT48" s="216"/>
    </row>
    <row r="49" spans="1:46" s="17" customFormat="1" ht="84" hidden="1" x14ac:dyDescent="0.25">
      <c r="A49" s="28">
        <v>43</v>
      </c>
      <c r="B49" s="210" t="s">
        <v>73</v>
      </c>
      <c r="C49" s="210"/>
      <c r="D49" s="28" t="s">
        <v>142</v>
      </c>
      <c r="E49" s="28" t="s">
        <v>160</v>
      </c>
      <c r="F49" s="28" t="s">
        <v>92</v>
      </c>
      <c r="G49" s="28" t="s">
        <v>41</v>
      </c>
      <c r="H49" s="28" t="s">
        <v>41</v>
      </c>
      <c r="I49" s="28" t="s">
        <v>41</v>
      </c>
      <c r="J49" s="28" t="s">
        <v>41</v>
      </c>
      <c r="K49" s="28" t="s">
        <v>41</v>
      </c>
      <c r="L49" s="28" t="s">
        <v>41</v>
      </c>
      <c r="M49" s="28" t="s">
        <v>41</v>
      </c>
      <c r="N49" s="28" t="s">
        <v>41</v>
      </c>
      <c r="O49" s="28" t="s">
        <v>41</v>
      </c>
      <c r="P49" s="28" t="s">
        <v>41</v>
      </c>
      <c r="Q49" s="37" t="s">
        <v>41</v>
      </c>
      <c r="R49" s="37" t="s">
        <v>41</v>
      </c>
      <c r="S49" s="37" t="s">
        <v>41</v>
      </c>
      <c r="T49" s="37" t="s">
        <v>41</v>
      </c>
      <c r="U49" s="37" t="s">
        <v>41</v>
      </c>
      <c r="V49" s="28" t="s">
        <v>41</v>
      </c>
      <c r="W49" s="28" t="s">
        <v>41</v>
      </c>
      <c r="X49" s="28" t="s">
        <v>41</v>
      </c>
      <c r="Y49" s="28" t="s">
        <v>41</v>
      </c>
      <c r="Z49" s="28" t="s">
        <v>41</v>
      </c>
      <c r="AA49" s="28" t="s">
        <v>41</v>
      </c>
      <c r="AB49" s="28" t="s">
        <v>41</v>
      </c>
      <c r="AC49" s="28" t="s">
        <v>41</v>
      </c>
      <c r="AD49" s="28" t="s">
        <v>41</v>
      </c>
      <c r="AE49" s="28" t="s">
        <v>41</v>
      </c>
      <c r="AF49" s="29" t="s">
        <v>41</v>
      </c>
      <c r="AG49" s="29" t="s">
        <v>41</v>
      </c>
      <c r="AH49" s="29" t="s">
        <v>41</v>
      </c>
      <c r="AI49" s="29" t="s">
        <v>41</v>
      </c>
      <c r="AJ49" s="29" t="s">
        <v>41</v>
      </c>
      <c r="AK49" s="29" t="s">
        <v>41</v>
      </c>
      <c r="AL49" s="29" t="s">
        <v>41</v>
      </c>
      <c r="AM49" s="29" t="s">
        <v>41</v>
      </c>
      <c r="AN49" s="29" t="s">
        <v>41</v>
      </c>
      <c r="AO49" s="29" t="s">
        <v>41</v>
      </c>
      <c r="AP49" s="214" t="s">
        <v>42</v>
      </c>
      <c r="AQ49" s="215"/>
      <c r="AR49" s="215"/>
      <c r="AS49" s="215"/>
      <c r="AT49" s="216"/>
    </row>
    <row r="50" spans="1:46" s="17" customFormat="1" ht="18" hidden="1" customHeight="1" x14ac:dyDescent="0.2">
      <c r="A50" s="28">
        <v>44</v>
      </c>
      <c r="B50" s="227" t="s">
        <v>74</v>
      </c>
      <c r="C50" s="227"/>
      <c r="D50" s="227"/>
      <c r="E50" s="22"/>
      <c r="F50" s="28"/>
      <c r="G50" s="28" t="s">
        <v>41</v>
      </c>
      <c r="H50" s="28" t="s">
        <v>41</v>
      </c>
      <c r="I50" s="28" t="s">
        <v>41</v>
      </c>
      <c r="J50" s="28" t="s">
        <v>41</v>
      </c>
      <c r="K50" s="28" t="s">
        <v>41</v>
      </c>
      <c r="L50" s="28" t="s">
        <v>41</v>
      </c>
      <c r="M50" s="28" t="s">
        <v>41</v>
      </c>
      <c r="N50" s="28" t="s">
        <v>41</v>
      </c>
      <c r="O50" s="28" t="s">
        <v>41</v>
      </c>
      <c r="P50" s="28" t="s">
        <v>41</v>
      </c>
      <c r="Q50" s="37" t="s">
        <v>41</v>
      </c>
      <c r="R50" s="37" t="s">
        <v>41</v>
      </c>
      <c r="S50" s="37" t="s">
        <v>41</v>
      </c>
      <c r="T50" s="37" t="s">
        <v>41</v>
      </c>
      <c r="U50" s="37" t="s">
        <v>41</v>
      </c>
      <c r="V50" s="28" t="s">
        <v>41</v>
      </c>
      <c r="W50" s="28" t="s">
        <v>41</v>
      </c>
      <c r="X50" s="28" t="s">
        <v>41</v>
      </c>
      <c r="Y50" s="28" t="s">
        <v>41</v>
      </c>
      <c r="Z50" s="28" t="s">
        <v>41</v>
      </c>
      <c r="AA50" s="28" t="s">
        <v>41</v>
      </c>
      <c r="AB50" s="28" t="s">
        <v>41</v>
      </c>
      <c r="AC50" s="28" t="s">
        <v>41</v>
      </c>
      <c r="AD50" s="28" t="s">
        <v>41</v>
      </c>
      <c r="AE50" s="28" t="s">
        <v>41</v>
      </c>
      <c r="AF50" s="29" t="s">
        <v>41</v>
      </c>
      <c r="AG50" s="29" t="s">
        <v>41</v>
      </c>
      <c r="AH50" s="29" t="s">
        <v>41</v>
      </c>
      <c r="AI50" s="29" t="s">
        <v>41</v>
      </c>
      <c r="AJ50" s="29" t="s">
        <v>41</v>
      </c>
      <c r="AK50" s="29" t="s">
        <v>41</v>
      </c>
      <c r="AL50" s="29" t="s">
        <v>41</v>
      </c>
      <c r="AM50" s="29" t="s">
        <v>41</v>
      </c>
      <c r="AN50" s="29" t="s">
        <v>41</v>
      </c>
      <c r="AO50" s="29" t="s">
        <v>41</v>
      </c>
      <c r="AP50" s="11" t="s">
        <v>41</v>
      </c>
      <c r="AQ50" s="28" t="s">
        <v>41</v>
      </c>
      <c r="AR50" s="28" t="s">
        <v>41</v>
      </c>
      <c r="AS50" s="28" t="s">
        <v>41</v>
      </c>
      <c r="AT50" s="28" t="s">
        <v>41</v>
      </c>
    </row>
    <row r="51" spans="1:46" s="17" customFormat="1" ht="16.5" hidden="1" customHeight="1" x14ac:dyDescent="0.25">
      <c r="A51" s="28">
        <v>45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</row>
    <row r="52" spans="1:46" s="17" customFormat="1" ht="59.25" hidden="1" customHeight="1" x14ac:dyDescent="0.25">
      <c r="A52" s="28">
        <v>46</v>
      </c>
      <c r="B52" s="28" t="s">
        <v>75</v>
      </c>
      <c r="C52" s="28"/>
      <c r="D52" s="28" t="s">
        <v>95</v>
      </c>
      <c r="E52" s="28" t="s">
        <v>96</v>
      </c>
      <c r="F52" s="28" t="s">
        <v>92</v>
      </c>
      <c r="G52" s="28" t="s">
        <v>41</v>
      </c>
      <c r="H52" s="28" t="s">
        <v>41</v>
      </c>
      <c r="I52" s="28" t="s">
        <v>41</v>
      </c>
      <c r="J52" s="28" t="s">
        <v>41</v>
      </c>
      <c r="K52" s="28" t="s">
        <v>41</v>
      </c>
      <c r="L52" s="28" t="s">
        <v>41</v>
      </c>
      <c r="M52" s="28" t="s">
        <v>41</v>
      </c>
      <c r="N52" s="28" t="s">
        <v>41</v>
      </c>
      <c r="O52" s="28" t="s">
        <v>41</v>
      </c>
      <c r="P52" s="28" t="s">
        <v>41</v>
      </c>
      <c r="Q52" s="37" t="s">
        <v>41</v>
      </c>
      <c r="R52" s="37" t="s">
        <v>41</v>
      </c>
      <c r="S52" s="37" t="s">
        <v>41</v>
      </c>
      <c r="T52" s="37" t="s">
        <v>41</v>
      </c>
      <c r="U52" s="37" t="s">
        <v>41</v>
      </c>
      <c r="V52" s="28" t="s">
        <v>41</v>
      </c>
      <c r="W52" s="28" t="s">
        <v>41</v>
      </c>
      <c r="X52" s="28" t="s">
        <v>41</v>
      </c>
      <c r="Y52" s="28" t="s">
        <v>41</v>
      </c>
      <c r="Z52" s="28" t="s">
        <v>41</v>
      </c>
      <c r="AA52" s="28" t="s">
        <v>41</v>
      </c>
      <c r="AB52" s="28" t="s">
        <v>41</v>
      </c>
      <c r="AC52" s="28" t="s">
        <v>41</v>
      </c>
      <c r="AD52" s="28" t="s">
        <v>41</v>
      </c>
      <c r="AE52" s="28" t="s">
        <v>41</v>
      </c>
      <c r="AF52" s="29" t="s">
        <v>41</v>
      </c>
      <c r="AG52" s="29" t="s">
        <v>41</v>
      </c>
      <c r="AH52" s="29" t="s">
        <v>41</v>
      </c>
      <c r="AI52" s="29" t="s">
        <v>41</v>
      </c>
      <c r="AJ52" s="29" t="s">
        <v>41</v>
      </c>
      <c r="AK52" s="29" t="s">
        <v>41</v>
      </c>
      <c r="AL52" s="29" t="s">
        <v>41</v>
      </c>
      <c r="AM52" s="29" t="s">
        <v>41</v>
      </c>
      <c r="AN52" s="29" t="s">
        <v>41</v>
      </c>
      <c r="AO52" s="29" t="s">
        <v>41</v>
      </c>
      <c r="AP52" s="214" t="s">
        <v>42</v>
      </c>
      <c r="AQ52" s="215"/>
      <c r="AR52" s="215"/>
      <c r="AS52" s="215"/>
      <c r="AT52" s="216"/>
    </row>
    <row r="53" spans="1:46" s="17" customFormat="1" ht="69" hidden="1" customHeight="1" x14ac:dyDescent="0.25">
      <c r="A53" s="28">
        <v>47</v>
      </c>
      <c r="B53" s="28" t="s">
        <v>76</v>
      </c>
      <c r="C53" s="28"/>
      <c r="D53" s="31" t="s">
        <v>111</v>
      </c>
      <c r="E53" s="28" t="s">
        <v>96</v>
      </c>
      <c r="F53" s="28" t="s">
        <v>92</v>
      </c>
      <c r="G53" s="28" t="s">
        <v>41</v>
      </c>
      <c r="H53" s="28" t="s">
        <v>41</v>
      </c>
      <c r="I53" s="28" t="s">
        <v>41</v>
      </c>
      <c r="J53" s="28" t="s">
        <v>41</v>
      </c>
      <c r="K53" s="28" t="s">
        <v>41</v>
      </c>
      <c r="L53" s="28" t="s">
        <v>41</v>
      </c>
      <c r="M53" s="28" t="s">
        <v>41</v>
      </c>
      <c r="N53" s="28" t="s">
        <v>41</v>
      </c>
      <c r="O53" s="28" t="s">
        <v>41</v>
      </c>
      <c r="P53" s="28" t="s">
        <v>41</v>
      </c>
      <c r="Q53" s="37" t="s">
        <v>41</v>
      </c>
      <c r="R53" s="37" t="s">
        <v>41</v>
      </c>
      <c r="S53" s="37" t="s">
        <v>41</v>
      </c>
      <c r="T53" s="37" t="s">
        <v>41</v>
      </c>
      <c r="U53" s="37" t="s">
        <v>41</v>
      </c>
      <c r="V53" s="28" t="s">
        <v>41</v>
      </c>
      <c r="W53" s="28" t="s">
        <v>41</v>
      </c>
      <c r="X53" s="28" t="s">
        <v>41</v>
      </c>
      <c r="Y53" s="28" t="s">
        <v>41</v>
      </c>
      <c r="Z53" s="28" t="s">
        <v>41</v>
      </c>
      <c r="AA53" s="28" t="s">
        <v>41</v>
      </c>
      <c r="AB53" s="28" t="s">
        <v>41</v>
      </c>
      <c r="AC53" s="28" t="s">
        <v>41</v>
      </c>
      <c r="AD53" s="28" t="s">
        <v>41</v>
      </c>
      <c r="AE53" s="28" t="s">
        <v>41</v>
      </c>
      <c r="AF53" s="29" t="s">
        <v>41</v>
      </c>
      <c r="AG53" s="29" t="s">
        <v>41</v>
      </c>
      <c r="AH53" s="29" t="s">
        <v>41</v>
      </c>
      <c r="AI53" s="29" t="s">
        <v>41</v>
      </c>
      <c r="AJ53" s="29" t="s">
        <v>41</v>
      </c>
      <c r="AK53" s="29" t="s">
        <v>41</v>
      </c>
      <c r="AL53" s="29" t="s">
        <v>41</v>
      </c>
      <c r="AM53" s="29" t="s">
        <v>41</v>
      </c>
      <c r="AN53" s="29" t="s">
        <v>41</v>
      </c>
      <c r="AO53" s="29" t="s">
        <v>41</v>
      </c>
      <c r="AP53" s="214" t="s">
        <v>42</v>
      </c>
      <c r="AQ53" s="215"/>
      <c r="AR53" s="215"/>
      <c r="AS53" s="215"/>
      <c r="AT53" s="216"/>
    </row>
    <row r="54" spans="1:46" s="17" customFormat="1" ht="81" hidden="1" customHeight="1" x14ac:dyDescent="0.25">
      <c r="A54" s="28">
        <v>48</v>
      </c>
      <c r="B54" s="28" t="s">
        <v>78</v>
      </c>
      <c r="C54" s="28"/>
      <c r="D54" s="28" t="s">
        <v>112</v>
      </c>
      <c r="E54" s="28" t="s">
        <v>96</v>
      </c>
      <c r="F54" s="28" t="s">
        <v>92</v>
      </c>
      <c r="G54" s="28" t="s">
        <v>41</v>
      </c>
      <c r="H54" s="28" t="s">
        <v>41</v>
      </c>
      <c r="I54" s="28" t="s">
        <v>41</v>
      </c>
      <c r="J54" s="28" t="s">
        <v>41</v>
      </c>
      <c r="K54" s="28" t="s">
        <v>41</v>
      </c>
      <c r="L54" s="28" t="s">
        <v>41</v>
      </c>
      <c r="M54" s="28" t="s">
        <v>41</v>
      </c>
      <c r="N54" s="28" t="s">
        <v>41</v>
      </c>
      <c r="O54" s="28" t="s">
        <v>41</v>
      </c>
      <c r="P54" s="28" t="s">
        <v>41</v>
      </c>
      <c r="Q54" s="37" t="s">
        <v>41</v>
      </c>
      <c r="R54" s="37" t="s">
        <v>41</v>
      </c>
      <c r="S54" s="37" t="s">
        <v>41</v>
      </c>
      <c r="T54" s="37" t="s">
        <v>41</v>
      </c>
      <c r="U54" s="37" t="s">
        <v>41</v>
      </c>
      <c r="V54" s="28" t="s">
        <v>41</v>
      </c>
      <c r="W54" s="28" t="s">
        <v>41</v>
      </c>
      <c r="X54" s="28" t="s">
        <v>41</v>
      </c>
      <c r="Y54" s="28" t="s">
        <v>41</v>
      </c>
      <c r="Z54" s="28" t="s">
        <v>41</v>
      </c>
      <c r="AA54" s="28" t="s">
        <v>41</v>
      </c>
      <c r="AB54" s="28" t="s">
        <v>41</v>
      </c>
      <c r="AC54" s="28" t="s">
        <v>41</v>
      </c>
      <c r="AD54" s="28" t="s">
        <v>41</v>
      </c>
      <c r="AE54" s="28" t="s">
        <v>41</v>
      </c>
      <c r="AF54" s="29" t="s">
        <v>41</v>
      </c>
      <c r="AG54" s="29" t="s">
        <v>41</v>
      </c>
      <c r="AH54" s="29" t="s">
        <v>41</v>
      </c>
      <c r="AI54" s="29" t="s">
        <v>41</v>
      </c>
      <c r="AJ54" s="29" t="s">
        <v>41</v>
      </c>
      <c r="AK54" s="29" t="s">
        <v>41</v>
      </c>
      <c r="AL54" s="29" t="s">
        <v>41</v>
      </c>
      <c r="AM54" s="29" t="s">
        <v>41</v>
      </c>
      <c r="AN54" s="29" t="s">
        <v>41</v>
      </c>
      <c r="AO54" s="29" t="s">
        <v>41</v>
      </c>
      <c r="AP54" s="214" t="s">
        <v>42</v>
      </c>
      <c r="AQ54" s="215"/>
      <c r="AR54" s="215"/>
      <c r="AS54" s="215"/>
      <c r="AT54" s="216"/>
    </row>
    <row r="55" spans="1:46" s="17" customFormat="1" ht="12" hidden="1" x14ac:dyDescent="0.2">
      <c r="A55" s="28">
        <v>49</v>
      </c>
      <c r="B55" s="227" t="s">
        <v>113</v>
      </c>
      <c r="C55" s="227"/>
      <c r="D55" s="227"/>
      <c r="E55" s="22"/>
      <c r="F55" s="28"/>
      <c r="G55" s="28" t="s">
        <v>41</v>
      </c>
      <c r="H55" s="28" t="s">
        <v>41</v>
      </c>
      <c r="I55" s="28" t="s">
        <v>41</v>
      </c>
      <c r="J55" s="28" t="s">
        <v>41</v>
      </c>
      <c r="K55" s="28" t="s">
        <v>41</v>
      </c>
      <c r="L55" s="28" t="s">
        <v>41</v>
      </c>
      <c r="M55" s="28" t="s">
        <v>41</v>
      </c>
      <c r="N55" s="28" t="s">
        <v>41</v>
      </c>
      <c r="O55" s="28" t="s">
        <v>41</v>
      </c>
      <c r="P55" s="28" t="s">
        <v>41</v>
      </c>
      <c r="Q55" s="37" t="s">
        <v>41</v>
      </c>
      <c r="R55" s="37" t="s">
        <v>41</v>
      </c>
      <c r="S55" s="37" t="s">
        <v>41</v>
      </c>
      <c r="T55" s="37" t="s">
        <v>41</v>
      </c>
      <c r="U55" s="37" t="s">
        <v>41</v>
      </c>
      <c r="V55" s="28" t="s">
        <v>41</v>
      </c>
      <c r="W55" s="28" t="s">
        <v>41</v>
      </c>
      <c r="X55" s="28" t="s">
        <v>41</v>
      </c>
      <c r="Y55" s="28" t="s">
        <v>41</v>
      </c>
      <c r="Z55" s="28" t="s">
        <v>41</v>
      </c>
      <c r="AA55" s="28" t="s">
        <v>41</v>
      </c>
      <c r="AB55" s="28" t="s">
        <v>41</v>
      </c>
      <c r="AC55" s="28" t="s">
        <v>41</v>
      </c>
      <c r="AD55" s="28" t="s">
        <v>41</v>
      </c>
      <c r="AE55" s="28" t="s">
        <v>41</v>
      </c>
      <c r="AF55" s="29" t="s">
        <v>41</v>
      </c>
      <c r="AG55" s="29" t="s">
        <v>41</v>
      </c>
      <c r="AH55" s="29" t="s">
        <v>41</v>
      </c>
      <c r="AI55" s="29" t="s">
        <v>41</v>
      </c>
      <c r="AJ55" s="29" t="s">
        <v>41</v>
      </c>
      <c r="AK55" s="29" t="s">
        <v>41</v>
      </c>
      <c r="AL55" s="29" t="s">
        <v>41</v>
      </c>
      <c r="AM55" s="29" t="s">
        <v>41</v>
      </c>
      <c r="AN55" s="29" t="s">
        <v>41</v>
      </c>
      <c r="AO55" s="29" t="s">
        <v>41</v>
      </c>
      <c r="AP55" s="11" t="s">
        <v>41</v>
      </c>
      <c r="AQ55" s="28" t="s">
        <v>41</v>
      </c>
      <c r="AR55" s="28" t="s">
        <v>41</v>
      </c>
      <c r="AS55" s="28" t="s">
        <v>41</v>
      </c>
      <c r="AT55" s="28" t="s">
        <v>41</v>
      </c>
    </row>
    <row r="56" spans="1:46" s="18" customFormat="1" ht="15" customHeight="1" x14ac:dyDescent="0.25">
      <c r="A56" s="28">
        <v>50</v>
      </c>
      <c r="B56" s="222" t="s">
        <v>114</v>
      </c>
      <c r="C56" s="222"/>
      <c r="D56" s="223" t="s">
        <v>115</v>
      </c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5"/>
    </row>
    <row r="57" spans="1:46" s="17" customFormat="1" ht="68.25" customHeight="1" x14ac:dyDescent="0.25">
      <c r="A57" s="28">
        <v>51</v>
      </c>
      <c r="B57" s="230" t="s">
        <v>116</v>
      </c>
      <c r="C57" s="230"/>
      <c r="D57" s="29" t="s">
        <v>155</v>
      </c>
      <c r="E57" s="47" t="s">
        <v>100</v>
      </c>
      <c r="F57" s="28" t="s">
        <v>92</v>
      </c>
      <c r="G57" s="48">
        <f>H57+I57</f>
        <v>55096</v>
      </c>
      <c r="H57" s="48">
        <f>23832-300</f>
        <v>23532</v>
      </c>
      <c r="I57" s="48">
        <v>31564</v>
      </c>
      <c r="J57" s="48">
        <v>0</v>
      </c>
      <c r="K57" s="48">
        <v>0</v>
      </c>
      <c r="L57" s="48">
        <f>M57+N57</f>
        <v>55096</v>
      </c>
      <c r="M57" s="48">
        <v>23532</v>
      </c>
      <c r="N57" s="48">
        <v>31564</v>
      </c>
      <c r="O57" s="48">
        <v>0</v>
      </c>
      <c r="P57" s="48">
        <v>0</v>
      </c>
      <c r="Q57" s="48">
        <v>23532</v>
      </c>
      <c r="R57" s="48">
        <v>23532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48">
        <f>AQ57+AR57+AS57+AT57</f>
        <v>227852</v>
      </c>
      <c r="AQ57" s="14">
        <f t="shared" ref="AQ57:AQ59" si="24">H57+M57+R57+W57+AB57+AG57+AL57</f>
        <v>164724</v>
      </c>
      <c r="AR57" s="14">
        <f t="shared" ref="AR57:AR61" si="25">I57+N57+S57+X57+AC57+AH57+AM57</f>
        <v>63128</v>
      </c>
      <c r="AS57" s="14">
        <f t="shared" ref="AS57:AS61" si="26">J57+O57+T57+Y57+AD57+AI57+AN57</f>
        <v>0</v>
      </c>
      <c r="AT57" s="14">
        <f t="shared" ref="AT57:AT61" si="27">K57+P57+U57+Z57+AE57+AJ57+AO57</f>
        <v>0</v>
      </c>
    </row>
    <row r="58" spans="1:46" s="19" customFormat="1" ht="60" customHeight="1" x14ac:dyDescent="0.25">
      <c r="A58" s="29">
        <v>52</v>
      </c>
      <c r="B58" s="50" t="s">
        <v>117</v>
      </c>
      <c r="C58" s="50" t="s">
        <v>77</v>
      </c>
      <c r="D58" s="29" t="s">
        <v>130</v>
      </c>
      <c r="E58" s="58" t="s">
        <v>77</v>
      </c>
      <c r="F58" s="29" t="s">
        <v>92</v>
      </c>
      <c r="G58" s="13">
        <v>93</v>
      </c>
      <c r="H58" s="13">
        <v>93</v>
      </c>
      <c r="I58" s="13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">
        <f>AQ58+AR58+AS58+AT58</f>
        <v>651</v>
      </c>
      <c r="AQ58" s="23">
        <f t="shared" si="24"/>
        <v>651</v>
      </c>
      <c r="AR58" s="23">
        <f t="shared" si="25"/>
        <v>0</v>
      </c>
      <c r="AS58" s="23">
        <f t="shared" si="26"/>
        <v>0</v>
      </c>
      <c r="AT58" s="23">
        <f t="shared" si="27"/>
        <v>0</v>
      </c>
    </row>
    <row r="59" spans="1:46" s="19" customFormat="1" ht="48.75" customHeight="1" x14ac:dyDescent="0.25">
      <c r="A59" s="29">
        <v>53</v>
      </c>
      <c r="B59" s="50" t="s">
        <v>118</v>
      </c>
      <c r="C59" s="50" t="s">
        <v>77</v>
      </c>
      <c r="D59" s="59" t="s">
        <v>79</v>
      </c>
      <c r="E59" s="60" t="s">
        <v>159</v>
      </c>
      <c r="F59" s="59" t="s">
        <v>92</v>
      </c>
      <c r="G59" s="49">
        <v>185</v>
      </c>
      <c r="H59" s="49">
        <v>185</v>
      </c>
      <c r="I59" s="49">
        <v>0</v>
      </c>
      <c r="J59" s="49">
        <v>0</v>
      </c>
      <c r="K59" s="49">
        <v>0</v>
      </c>
      <c r="L59" s="49">
        <v>185</v>
      </c>
      <c r="M59" s="49">
        <v>185</v>
      </c>
      <c r="N59" s="49">
        <v>0</v>
      </c>
      <c r="O59" s="49">
        <v>0</v>
      </c>
      <c r="P59" s="49">
        <v>0</v>
      </c>
      <c r="Q59" s="49">
        <v>185</v>
      </c>
      <c r="R59" s="49">
        <v>185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49">
        <f t="shared" ref="AP59:AP69" si="28">AQ59+AR59+AS59+AT59</f>
        <v>1295</v>
      </c>
      <c r="AQ59" s="23">
        <f t="shared" si="24"/>
        <v>1295</v>
      </c>
      <c r="AR59" s="23">
        <f t="shared" si="25"/>
        <v>0</v>
      </c>
      <c r="AS59" s="23">
        <f t="shared" si="26"/>
        <v>0</v>
      </c>
      <c r="AT59" s="23">
        <f t="shared" si="27"/>
        <v>0</v>
      </c>
    </row>
    <row r="60" spans="1:46" s="19" customFormat="1" ht="38.25" customHeight="1" x14ac:dyDescent="0.25">
      <c r="A60" s="29">
        <v>54</v>
      </c>
      <c r="B60" s="50" t="s">
        <v>119</v>
      </c>
      <c r="C60" s="50" t="s">
        <v>77</v>
      </c>
      <c r="D60" s="29" t="s">
        <v>131</v>
      </c>
      <c r="E60" s="51" t="s">
        <v>77</v>
      </c>
      <c r="F60" s="29" t="s">
        <v>92</v>
      </c>
      <c r="G60" s="13">
        <v>6</v>
      </c>
      <c r="H60" s="13">
        <v>6</v>
      </c>
      <c r="I60" s="13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">
        <f t="shared" si="28"/>
        <v>42</v>
      </c>
      <c r="AQ60" s="23">
        <f t="shared" ref="AQ60" si="29">H60+M60+R60+W60+AB60+AG60+AL60</f>
        <v>42</v>
      </c>
      <c r="AR60" s="23">
        <f t="shared" ref="AR60" si="30">I60+N60+S60+X60+AC60+AH60+AM60</f>
        <v>0</v>
      </c>
      <c r="AS60" s="23">
        <f t="shared" ref="AS60" si="31">J60+O60+T60+Y60+AD60+AI60+AN60</f>
        <v>0</v>
      </c>
      <c r="AT60" s="23">
        <f t="shared" ref="AT60" si="32">K60+P60+U60+Z60+AE60+AJ60+AO60</f>
        <v>0</v>
      </c>
    </row>
    <row r="61" spans="1:46" s="19" customFormat="1" ht="34.5" customHeight="1" x14ac:dyDescent="0.25">
      <c r="A61" s="29">
        <v>55</v>
      </c>
      <c r="B61" s="50" t="s">
        <v>119</v>
      </c>
      <c r="C61" s="50" t="s">
        <v>77</v>
      </c>
      <c r="D61" s="29" t="s">
        <v>80</v>
      </c>
      <c r="E61" s="60" t="s">
        <v>77</v>
      </c>
      <c r="F61" s="59" t="s">
        <v>92</v>
      </c>
      <c r="G61" s="49">
        <v>60</v>
      </c>
      <c r="H61" s="49">
        <v>60</v>
      </c>
      <c r="I61" s="49">
        <v>0</v>
      </c>
      <c r="J61" s="49">
        <v>0</v>
      </c>
      <c r="K61" s="49">
        <v>0</v>
      </c>
      <c r="L61" s="49">
        <v>60</v>
      </c>
      <c r="M61" s="49">
        <v>60</v>
      </c>
      <c r="N61" s="49">
        <v>0</v>
      </c>
      <c r="O61" s="49">
        <v>0</v>
      </c>
      <c r="P61" s="49">
        <v>0</v>
      </c>
      <c r="Q61" s="49">
        <v>60</v>
      </c>
      <c r="R61" s="49">
        <v>60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49">
        <f t="shared" si="28"/>
        <v>420</v>
      </c>
      <c r="AQ61" s="55">
        <f>H61+M61+R61+W61+AB61+AG61+AL61</f>
        <v>420</v>
      </c>
      <c r="AR61" s="55">
        <f t="shared" si="25"/>
        <v>0</v>
      </c>
      <c r="AS61" s="55">
        <f t="shared" si="26"/>
        <v>0</v>
      </c>
      <c r="AT61" s="55">
        <f t="shared" si="27"/>
        <v>0</v>
      </c>
    </row>
    <row r="62" spans="1:46" s="19" customFormat="1" ht="36.75" customHeight="1" x14ac:dyDescent="0.25">
      <c r="A62" s="29">
        <v>56</v>
      </c>
      <c r="B62" s="50" t="s">
        <v>120</v>
      </c>
      <c r="C62" s="52"/>
      <c r="D62" s="32" t="s">
        <v>81</v>
      </c>
      <c r="E62" s="51" t="s">
        <v>77</v>
      </c>
      <c r="F62" s="29" t="s">
        <v>92</v>
      </c>
      <c r="G62" s="13">
        <v>360</v>
      </c>
      <c r="H62" s="13">
        <v>360</v>
      </c>
      <c r="I62" s="13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">
        <f t="shared" si="28"/>
        <v>2520</v>
      </c>
      <c r="AQ62" s="23">
        <f>H62+M62+R62+W62+AB62+AG62+AL62</f>
        <v>2520</v>
      </c>
      <c r="AR62" s="23">
        <f>I62+N62+S62+X62+AC62+AH62+AM62</f>
        <v>0</v>
      </c>
      <c r="AS62" s="23">
        <f>J62+O62+T62+Y62+AD62+AI62+AN62</f>
        <v>0</v>
      </c>
      <c r="AT62" s="23">
        <f>K62+P62+U62+Z62+AE62+AJ62+AO62</f>
        <v>0</v>
      </c>
    </row>
    <row r="63" spans="1:46" s="19" customFormat="1" ht="22.5" customHeight="1" x14ac:dyDescent="0.25">
      <c r="A63" s="29">
        <v>57</v>
      </c>
      <c r="B63" s="50" t="s">
        <v>122</v>
      </c>
      <c r="C63" s="52"/>
      <c r="D63" s="28" t="s">
        <v>121</v>
      </c>
      <c r="E63" s="51" t="s">
        <v>77</v>
      </c>
      <c r="F63" s="29" t="s">
        <v>92</v>
      </c>
      <c r="G63" s="13">
        <v>10</v>
      </c>
      <c r="H63" s="13">
        <v>10</v>
      </c>
      <c r="I63" s="13">
        <v>0</v>
      </c>
      <c r="J63" s="13">
        <v>0</v>
      </c>
      <c r="K63" s="13">
        <v>0</v>
      </c>
      <c r="L63" s="13">
        <v>10</v>
      </c>
      <c r="M63" s="13">
        <v>10</v>
      </c>
      <c r="N63" s="13">
        <v>0</v>
      </c>
      <c r="O63" s="13">
        <v>0</v>
      </c>
      <c r="P63" s="13">
        <v>0</v>
      </c>
      <c r="Q63" s="13">
        <v>10</v>
      </c>
      <c r="R63" s="13">
        <v>10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3">
        <f t="shared" si="28"/>
        <v>70</v>
      </c>
      <c r="AQ63" s="23">
        <f>H63+M63+R63+W63+AB63+AG63+AL63</f>
        <v>70</v>
      </c>
      <c r="AR63" s="13">
        <v>0</v>
      </c>
      <c r="AS63" s="13">
        <v>0</v>
      </c>
      <c r="AT63" s="13">
        <v>0</v>
      </c>
    </row>
    <row r="64" spans="1:46" s="19" customFormat="1" ht="58.5" customHeight="1" x14ac:dyDescent="0.25">
      <c r="A64" s="29">
        <v>58</v>
      </c>
      <c r="B64" s="50" t="s">
        <v>123</v>
      </c>
      <c r="C64" s="52"/>
      <c r="D64" s="28" t="s">
        <v>125</v>
      </c>
      <c r="E64" s="51" t="s">
        <v>77</v>
      </c>
      <c r="F64" s="29" t="s">
        <v>92</v>
      </c>
      <c r="G64" s="13">
        <v>76.2</v>
      </c>
      <c r="H64" s="13">
        <v>76.2</v>
      </c>
      <c r="I64" s="13">
        <v>0</v>
      </c>
      <c r="J64" s="13">
        <v>0</v>
      </c>
      <c r="K64" s="13">
        <v>0</v>
      </c>
      <c r="L64" s="13">
        <v>76.2</v>
      </c>
      <c r="M64" s="13">
        <v>76.2</v>
      </c>
      <c r="N64" s="13">
        <v>0</v>
      </c>
      <c r="O64" s="13">
        <v>0</v>
      </c>
      <c r="P64" s="13">
        <v>0</v>
      </c>
      <c r="Q64" s="13">
        <v>76.2</v>
      </c>
      <c r="R64" s="13">
        <v>76.2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3">
        <f t="shared" si="28"/>
        <v>533.4</v>
      </c>
      <c r="AQ64" s="23">
        <f t="shared" ref="AQ64:AQ69" si="33">H64+M64+R64+W64+AB64+AG64+AL64</f>
        <v>533.4</v>
      </c>
      <c r="AR64" s="13">
        <v>0</v>
      </c>
      <c r="AS64" s="13">
        <v>0</v>
      </c>
      <c r="AT64" s="13">
        <v>0</v>
      </c>
    </row>
    <row r="65" spans="1:46" s="19" customFormat="1" ht="16.5" customHeight="1" x14ac:dyDescent="0.25">
      <c r="A65" s="29">
        <v>59</v>
      </c>
      <c r="B65" s="50" t="s">
        <v>124</v>
      </c>
      <c r="C65" s="52"/>
      <c r="D65" s="28" t="s">
        <v>126</v>
      </c>
      <c r="E65" s="51" t="s">
        <v>158</v>
      </c>
      <c r="F65" s="29" t="s">
        <v>92</v>
      </c>
      <c r="G65" s="13">
        <v>56</v>
      </c>
      <c r="H65" s="13">
        <v>56</v>
      </c>
      <c r="I65" s="13">
        <v>0</v>
      </c>
      <c r="J65" s="13">
        <v>0</v>
      </c>
      <c r="K65" s="13">
        <v>0</v>
      </c>
      <c r="L65" s="13">
        <v>56</v>
      </c>
      <c r="M65" s="13">
        <v>56</v>
      </c>
      <c r="N65" s="13">
        <v>0</v>
      </c>
      <c r="O65" s="13">
        <v>0</v>
      </c>
      <c r="P65" s="13">
        <v>0</v>
      </c>
      <c r="Q65" s="13">
        <v>56</v>
      </c>
      <c r="R65" s="13">
        <v>56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3">
        <f t="shared" si="28"/>
        <v>392</v>
      </c>
      <c r="AQ65" s="23">
        <f t="shared" si="33"/>
        <v>392</v>
      </c>
      <c r="AR65" s="13">
        <v>0</v>
      </c>
      <c r="AS65" s="13">
        <v>0</v>
      </c>
      <c r="AT65" s="13">
        <v>0</v>
      </c>
    </row>
    <row r="66" spans="1:46" s="19" customFormat="1" ht="37.5" customHeight="1" x14ac:dyDescent="0.25">
      <c r="A66" s="29">
        <v>60</v>
      </c>
      <c r="B66" s="50" t="s">
        <v>129</v>
      </c>
      <c r="C66" s="52"/>
      <c r="D66" s="28" t="s">
        <v>128</v>
      </c>
      <c r="E66" s="51" t="s">
        <v>77</v>
      </c>
      <c r="F66" s="29" t="s">
        <v>92</v>
      </c>
      <c r="G66" s="13">
        <v>16.600000000000001</v>
      </c>
      <c r="H66" s="13">
        <v>16.600000000000001</v>
      </c>
      <c r="I66" s="13">
        <v>0</v>
      </c>
      <c r="J66" s="13">
        <v>0</v>
      </c>
      <c r="K66" s="13">
        <v>0</v>
      </c>
      <c r="L66" s="13">
        <v>16.600000000000001</v>
      </c>
      <c r="M66" s="13">
        <v>16.600000000000001</v>
      </c>
      <c r="N66" s="13">
        <v>0</v>
      </c>
      <c r="O66" s="13">
        <v>0</v>
      </c>
      <c r="P66" s="13">
        <v>0</v>
      </c>
      <c r="Q66" s="13">
        <v>16.600000000000001</v>
      </c>
      <c r="R66" s="13">
        <v>16.600000000000001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3">
        <f t="shared" si="28"/>
        <v>116.19999999999999</v>
      </c>
      <c r="AQ66" s="23">
        <f t="shared" si="33"/>
        <v>116.19999999999999</v>
      </c>
      <c r="AR66" s="13">
        <v>0</v>
      </c>
      <c r="AS66" s="13">
        <v>0</v>
      </c>
      <c r="AT66" s="13">
        <v>0</v>
      </c>
    </row>
    <row r="67" spans="1:46" s="19" customFormat="1" ht="36" customHeight="1" x14ac:dyDescent="0.25">
      <c r="A67" s="29">
        <v>62</v>
      </c>
      <c r="B67" s="53" t="s">
        <v>144</v>
      </c>
      <c r="C67" s="52"/>
      <c r="D67" s="28" t="s">
        <v>127</v>
      </c>
      <c r="E67" s="51" t="s">
        <v>158</v>
      </c>
      <c r="F67" s="29" t="s">
        <v>92</v>
      </c>
      <c r="G67" s="13">
        <v>150</v>
      </c>
      <c r="H67" s="13">
        <v>150</v>
      </c>
      <c r="I67" s="13">
        <v>0</v>
      </c>
      <c r="J67" s="13">
        <v>0</v>
      </c>
      <c r="K67" s="13">
        <v>0</v>
      </c>
      <c r="L67" s="13">
        <v>150</v>
      </c>
      <c r="M67" s="13">
        <v>150</v>
      </c>
      <c r="N67" s="13">
        <v>0</v>
      </c>
      <c r="O67" s="13">
        <v>0</v>
      </c>
      <c r="P67" s="13">
        <v>0</v>
      </c>
      <c r="Q67" s="13">
        <v>150</v>
      </c>
      <c r="R67" s="13">
        <v>150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3">
        <f>AQ67+AR67+AS67+AT67</f>
        <v>1050</v>
      </c>
      <c r="AQ67" s="23">
        <f>H67+M67+R67+W67+AB67+AG67+AL67</f>
        <v>1050</v>
      </c>
      <c r="AR67" s="13">
        <v>0</v>
      </c>
      <c r="AS67" s="13">
        <v>0</v>
      </c>
      <c r="AT67" s="13">
        <v>0</v>
      </c>
    </row>
    <row r="68" spans="1:46" s="19" customFormat="1" ht="28.5" customHeight="1" x14ac:dyDescent="0.25">
      <c r="A68" s="29">
        <v>63</v>
      </c>
      <c r="B68" s="50" t="s">
        <v>145</v>
      </c>
      <c r="C68" s="52"/>
      <c r="D68" s="28" t="s">
        <v>143</v>
      </c>
      <c r="E68" s="51" t="s">
        <v>158</v>
      </c>
      <c r="F68" s="29" t="s">
        <v>92</v>
      </c>
      <c r="G68" s="13">
        <v>200</v>
      </c>
      <c r="H68" s="13">
        <v>200</v>
      </c>
      <c r="I68" s="13">
        <v>0</v>
      </c>
      <c r="J68" s="13">
        <v>0</v>
      </c>
      <c r="K68" s="13">
        <v>0</v>
      </c>
      <c r="L68" s="13">
        <v>200</v>
      </c>
      <c r="M68" s="13">
        <v>200</v>
      </c>
      <c r="N68" s="13">
        <v>0</v>
      </c>
      <c r="O68" s="13">
        <v>0</v>
      </c>
      <c r="P68" s="13">
        <v>0</v>
      </c>
      <c r="Q68" s="13">
        <v>200</v>
      </c>
      <c r="R68" s="13">
        <v>200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13">
        <f t="shared" ref="AP68" si="34">AQ68+AR68+AS68+AT68</f>
        <v>1400</v>
      </c>
      <c r="AQ68" s="23">
        <f t="shared" ref="AQ68" si="35">H68+M68+R68+W68+AB68+AG68+AL68</f>
        <v>1400</v>
      </c>
      <c r="AR68" s="13">
        <v>0</v>
      </c>
      <c r="AS68" s="13">
        <v>0</v>
      </c>
      <c r="AT68" s="13">
        <v>0</v>
      </c>
    </row>
    <row r="69" spans="1:46" s="20" customFormat="1" ht="24.75" customHeight="1" x14ac:dyDescent="0.25">
      <c r="A69" s="29">
        <v>64</v>
      </c>
      <c r="B69" s="50" t="s">
        <v>146</v>
      </c>
      <c r="C69" s="52"/>
      <c r="D69" s="28" t="s">
        <v>140</v>
      </c>
      <c r="E69" s="51" t="s">
        <v>158</v>
      </c>
      <c r="F69" s="29" t="s">
        <v>92</v>
      </c>
      <c r="G69" s="13">
        <v>130</v>
      </c>
      <c r="H69" s="13">
        <v>130</v>
      </c>
      <c r="I69" s="13">
        <v>0</v>
      </c>
      <c r="J69" s="13">
        <v>0</v>
      </c>
      <c r="K69" s="13">
        <v>0</v>
      </c>
      <c r="L69" s="13">
        <v>130</v>
      </c>
      <c r="M69" s="13">
        <v>130</v>
      </c>
      <c r="N69" s="13">
        <v>0</v>
      </c>
      <c r="O69" s="13">
        <v>0</v>
      </c>
      <c r="P69" s="13">
        <v>0</v>
      </c>
      <c r="Q69" s="13">
        <v>130</v>
      </c>
      <c r="R69" s="13">
        <v>130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13">
        <f t="shared" si="28"/>
        <v>910</v>
      </c>
      <c r="AQ69" s="23">
        <f t="shared" si="33"/>
        <v>910</v>
      </c>
      <c r="AR69" s="13">
        <v>0</v>
      </c>
      <c r="AS69" s="13">
        <v>0</v>
      </c>
      <c r="AT69" s="13">
        <v>0</v>
      </c>
    </row>
    <row r="70" spans="1:46" s="15" customFormat="1" ht="12" x14ac:dyDescent="0.25">
      <c r="A70" s="54">
        <v>63</v>
      </c>
      <c r="B70" s="228" t="s">
        <v>139</v>
      </c>
      <c r="C70" s="229"/>
      <c r="D70" s="229"/>
      <c r="G70" s="16">
        <f t="shared" ref="G70:AT70" si="36">G57+SUM(G58:G69)</f>
        <v>56438.8</v>
      </c>
      <c r="H70" s="16">
        <f t="shared" si="36"/>
        <v>24874.799999999999</v>
      </c>
      <c r="I70" s="16">
        <f t="shared" si="36"/>
        <v>31564</v>
      </c>
      <c r="J70" s="16">
        <f t="shared" si="36"/>
        <v>0</v>
      </c>
      <c r="K70" s="16">
        <f t="shared" si="36"/>
        <v>0</v>
      </c>
      <c r="L70" s="16">
        <f t="shared" si="36"/>
        <v>56438.8</v>
      </c>
      <c r="M70" s="16">
        <f t="shared" si="36"/>
        <v>24874.799999999999</v>
      </c>
      <c r="N70" s="16">
        <f t="shared" si="36"/>
        <v>31564</v>
      </c>
      <c r="O70" s="16">
        <f t="shared" si="36"/>
        <v>0</v>
      </c>
      <c r="P70" s="16">
        <f t="shared" si="36"/>
        <v>0</v>
      </c>
      <c r="Q70" s="16">
        <f t="shared" si="36"/>
        <v>24874.799999999999</v>
      </c>
      <c r="R70" s="16">
        <f t="shared" si="36"/>
        <v>24874.799999999999</v>
      </c>
      <c r="S70" s="16">
        <f t="shared" si="36"/>
        <v>0</v>
      </c>
      <c r="T70" s="16">
        <f t="shared" si="36"/>
        <v>0</v>
      </c>
      <c r="U70" s="16">
        <f t="shared" si="36"/>
        <v>0</v>
      </c>
      <c r="V70" s="16">
        <f t="shared" si="36"/>
        <v>24874.799999999999</v>
      </c>
      <c r="W70" s="16">
        <f t="shared" si="36"/>
        <v>24874.799999999999</v>
      </c>
      <c r="X70" s="16">
        <f t="shared" si="36"/>
        <v>0</v>
      </c>
      <c r="Y70" s="16">
        <f t="shared" si="36"/>
        <v>0</v>
      </c>
      <c r="Z70" s="16">
        <f t="shared" si="36"/>
        <v>0</v>
      </c>
      <c r="AA70" s="16">
        <f t="shared" si="36"/>
        <v>24874.799999999999</v>
      </c>
      <c r="AB70" s="16">
        <f t="shared" si="36"/>
        <v>24874.799999999999</v>
      </c>
      <c r="AC70" s="16">
        <f t="shared" si="36"/>
        <v>0</v>
      </c>
      <c r="AD70" s="16">
        <f t="shared" si="36"/>
        <v>0</v>
      </c>
      <c r="AE70" s="16">
        <f t="shared" si="36"/>
        <v>0</v>
      </c>
      <c r="AF70" s="16">
        <f t="shared" si="36"/>
        <v>24874.799999999999</v>
      </c>
      <c r="AG70" s="16">
        <f t="shared" si="36"/>
        <v>24874.799999999999</v>
      </c>
      <c r="AH70" s="16">
        <f t="shared" si="36"/>
        <v>0</v>
      </c>
      <c r="AI70" s="16">
        <f t="shared" si="36"/>
        <v>0</v>
      </c>
      <c r="AJ70" s="16">
        <f t="shared" si="36"/>
        <v>0</v>
      </c>
      <c r="AK70" s="16">
        <f t="shared" si="36"/>
        <v>24874.799999999999</v>
      </c>
      <c r="AL70" s="16">
        <f t="shared" si="36"/>
        <v>24874.799999999999</v>
      </c>
      <c r="AM70" s="16">
        <f t="shared" si="36"/>
        <v>0</v>
      </c>
      <c r="AN70" s="16">
        <f t="shared" si="36"/>
        <v>0</v>
      </c>
      <c r="AO70" s="16">
        <f t="shared" si="36"/>
        <v>0</v>
      </c>
      <c r="AP70" s="16">
        <f t="shared" si="36"/>
        <v>237251.6</v>
      </c>
      <c r="AQ70" s="16">
        <f t="shared" si="36"/>
        <v>174123.6</v>
      </c>
      <c r="AR70" s="16">
        <f t="shared" si="36"/>
        <v>63128</v>
      </c>
      <c r="AS70" s="16">
        <f t="shared" si="36"/>
        <v>0</v>
      </c>
      <c r="AT70" s="16">
        <f t="shared" si="36"/>
        <v>0</v>
      </c>
    </row>
    <row r="71" spans="1:46" s="17" customFormat="1" ht="24" customHeight="1" x14ac:dyDescent="0.25">
      <c r="A71" s="28">
        <v>64</v>
      </c>
      <c r="B71" s="214" t="s">
        <v>98</v>
      </c>
      <c r="C71" s="215"/>
      <c r="D71" s="216"/>
      <c r="E71" s="28"/>
      <c r="F71" s="28"/>
      <c r="G71" s="14">
        <f t="shared" ref="G71:AT71" si="37">G57+SUM(G58:G69)</f>
        <v>56438.8</v>
      </c>
      <c r="H71" s="14">
        <f t="shared" si="37"/>
        <v>24874.799999999999</v>
      </c>
      <c r="I71" s="14">
        <f t="shared" si="37"/>
        <v>31564</v>
      </c>
      <c r="J71" s="14">
        <f t="shared" si="37"/>
        <v>0</v>
      </c>
      <c r="K71" s="14">
        <f t="shared" si="37"/>
        <v>0</v>
      </c>
      <c r="L71" s="14">
        <f t="shared" si="37"/>
        <v>56438.8</v>
      </c>
      <c r="M71" s="14">
        <f t="shared" si="37"/>
        <v>24874.799999999999</v>
      </c>
      <c r="N71" s="14">
        <f t="shared" si="37"/>
        <v>31564</v>
      </c>
      <c r="O71" s="14">
        <f t="shared" si="37"/>
        <v>0</v>
      </c>
      <c r="P71" s="14">
        <f t="shared" si="37"/>
        <v>0</v>
      </c>
      <c r="Q71" s="14">
        <f t="shared" si="37"/>
        <v>24874.799999999999</v>
      </c>
      <c r="R71" s="14">
        <f t="shared" si="37"/>
        <v>24874.799999999999</v>
      </c>
      <c r="S71" s="14">
        <f t="shared" si="37"/>
        <v>0</v>
      </c>
      <c r="T71" s="14">
        <f t="shared" si="37"/>
        <v>0</v>
      </c>
      <c r="U71" s="14">
        <f t="shared" si="37"/>
        <v>0</v>
      </c>
      <c r="V71" s="14">
        <f t="shared" si="37"/>
        <v>24874.799999999999</v>
      </c>
      <c r="W71" s="14">
        <f t="shared" si="37"/>
        <v>24874.799999999999</v>
      </c>
      <c r="X71" s="14">
        <f t="shared" si="37"/>
        <v>0</v>
      </c>
      <c r="Y71" s="14">
        <f t="shared" si="37"/>
        <v>0</v>
      </c>
      <c r="Z71" s="14">
        <f t="shared" si="37"/>
        <v>0</v>
      </c>
      <c r="AA71" s="14">
        <f t="shared" si="37"/>
        <v>24874.799999999999</v>
      </c>
      <c r="AB71" s="14">
        <f t="shared" si="37"/>
        <v>24874.799999999999</v>
      </c>
      <c r="AC71" s="14">
        <f t="shared" si="37"/>
        <v>0</v>
      </c>
      <c r="AD71" s="14">
        <f t="shared" si="37"/>
        <v>0</v>
      </c>
      <c r="AE71" s="14">
        <f t="shared" si="37"/>
        <v>0</v>
      </c>
      <c r="AF71" s="14">
        <f t="shared" si="37"/>
        <v>24874.799999999999</v>
      </c>
      <c r="AG71" s="14">
        <f t="shared" si="37"/>
        <v>24874.799999999999</v>
      </c>
      <c r="AH71" s="14">
        <f t="shared" si="37"/>
        <v>0</v>
      </c>
      <c r="AI71" s="14">
        <f t="shared" si="37"/>
        <v>0</v>
      </c>
      <c r="AJ71" s="14">
        <f t="shared" si="37"/>
        <v>0</v>
      </c>
      <c r="AK71" s="14">
        <f t="shared" si="37"/>
        <v>24874.799999999999</v>
      </c>
      <c r="AL71" s="14">
        <f t="shared" si="37"/>
        <v>24874.799999999999</v>
      </c>
      <c r="AM71" s="14">
        <f t="shared" si="37"/>
        <v>0</v>
      </c>
      <c r="AN71" s="14">
        <f t="shared" si="37"/>
        <v>0</v>
      </c>
      <c r="AO71" s="14">
        <f t="shared" si="37"/>
        <v>0</v>
      </c>
      <c r="AP71" s="14">
        <f t="shared" si="37"/>
        <v>237251.6</v>
      </c>
      <c r="AQ71" s="14">
        <f t="shared" si="37"/>
        <v>174123.6</v>
      </c>
      <c r="AR71" s="14">
        <f t="shared" si="37"/>
        <v>63128</v>
      </c>
      <c r="AS71" s="14">
        <f t="shared" si="37"/>
        <v>0</v>
      </c>
      <c r="AT71" s="14">
        <f t="shared" si="37"/>
        <v>0</v>
      </c>
    </row>
    <row r="72" spans="1:46" s="17" customFormat="1" ht="15.75" customHeight="1" x14ac:dyDescent="0.25">
      <c r="A72" s="28">
        <v>65</v>
      </c>
      <c r="B72" s="214" t="s">
        <v>99</v>
      </c>
      <c r="C72" s="215"/>
      <c r="D72" s="216"/>
      <c r="E72" s="28"/>
      <c r="F72" s="11"/>
      <c r="G72" s="14">
        <f t="shared" ref="G72:AT72" si="38">G21+G71</f>
        <v>68588.800000000003</v>
      </c>
      <c r="H72" s="14">
        <f t="shared" si="38"/>
        <v>37024.800000000003</v>
      </c>
      <c r="I72" s="14">
        <f t="shared" si="38"/>
        <v>31564</v>
      </c>
      <c r="J72" s="14">
        <f t="shared" si="38"/>
        <v>0</v>
      </c>
      <c r="K72" s="14">
        <f t="shared" si="38"/>
        <v>0</v>
      </c>
      <c r="L72" s="14">
        <f t="shared" si="38"/>
        <v>68588.800000000003</v>
      </c>
      <c r="M72" s="14">
        <f t="shared" si="38"/>
        <v>37024.800000000003</v>
      </c>
      <c r="N72" s="14">
        <f t="shared" si="38"/>
        <v>31564</v>
      </c>
      <c r="O72" s="14">
        <f t="shared" si="38"/>
        <v>0</v>
      </c>
      <c r="P72" s="14">
        <f t="shared" si="38"/>
        <v>0</v>
      </c>
      <c r="Q72" s="14">
        <f t="shared" si="38"/>
        <v>37024.800000000003</v>
      </c>
      <c r="R72" s="14">
        <f t="shared" si="38"/>
        <v>37024.800000000003</v>
      </c>
      <c r="S72" s="14">
        <f t="shared" si="38"/>
        <v>0</v>
      </c>
      <c r="T72" s="14">
        <f t="shared" si="38"/>
        <v>0</v>
      </c>
      <c r="U72" s="14">
        <f t="shared" si="38"/>
        <v>0</v>
      </c>
      <c r="V72" s="14">
        <f t="shared" si="38"/>
        <v>37024.800000000003</v>
      </c>
      <c r="W72" s="14">
        <f t="shared" si="38"/>
        <v>37024.800000000003</v>
      </c>
      <c r="X72" s="14">
        <f t="shared" si="38"/>
        <v>0</v>
      </c>
      <c r="Y72" s="14">
        <f t="shared" si="38"/>
        <v>0</v>
      </c>
      <c r="Z72" s="14">
        <f t="shared" si="38"/>
        <v>0</v>
      </c>
      <c r="AA72" s="14">
        <f t="shared" si="38"/>
        <v>37024.800000000003</v>
      </c>
      <c r="AB72" s="14">
        <f t="shared" si="38"/>
        <v>37024.800000000003</v>
      </c>
      <c r="AC72" s="14">
        <f t="shared" si="38"/>
        <v>0</v>
      </c>
      <c r="AD72" s="14">
        <f t="shared" si="38"/>
        <v>0</v>
      </c>
      <c r="AE72" s="14">
        <f t="shared" si="38"/>
        <v>0</v>
      </c>
      <c r="AF72" s="14">
        <f t="shared" si="38"/>
        <v>37024.800000000003</v>
      </c>
      <c r="AG72" s="23">
        <f t="shared" si="38"/>
        <v>37024.800000000003</v>
      </c>
      <c r="AH72" s="23">
        <f t="shared" si="38"/>
        <v>0</v>
      </c>
      <c r="AI72" s="23">
        <f t="shared" si="38"/>
        <v>0</v>
      </c>
      <c r="AJ72" s="23">
        <f t="shared" si="38"/>
        <v>0</v>
      </c>
      <c r="AK72" s="23">
        <f t="shared" si="38"/>
        <v>37024.800000000003</v>
      </c>
      <c r="AL72" s="23">
        <f t="shared" si="38"/>
        <v>37024.800000000003</v>
      </c>
      <c r="AM72" s="23">
        <f t="shared" si="38"/>
        <v>0</v>
      </c>
      <c r="AN72" s="23">
        <f t="shared" si="38"/>
        <v>0</v>
      </c>
      <c r="AO72" s="23">
        <f t="shared" si="38"/>
        <v>0</v>
      </c>
      <c r="AP72" s="14">
        <f t="shared" si="38"/>
        <v>322301.59999999998</v>
      </c>
      <c r="AQ72" s="14">
        <f t="shared" si="38"/>
        <v>259173.6</v>
      </c>
      <c r="AR72" s="14">
        <f t="shared" si="38"/>
        <v>63128</v>
      </c>
      <c r="AS72" s="14">
        <f t="shared" si="38"/>
        <v>0</v>
      </c>
      <c r="AT72" s="14">
        <f t="shared" si="38"/>
        <v>0</v>
      </c>
    </row>
    <row r="73" spans="1:46" s="17" customFormat="1" ht="15" customHeight="1" x14ac:dyDescent="0.25">
      <c r="A73" s="28">
        <v>66</v>
      </c>
      <c r="B73" s="214" t="s">
        <v>82</v>
      </c>
      <c r="C73" s="215"/>
      <c r="D73" s="216"/>
      <c r="E73" s="28"/>
      <c r="F73" s="11"/>
      <c r="G73" s="14">
        <f t="shared" ref="G73:AQ73" si="39">G22</f>
        <v>325</v>
      </c>
      <c r="H73" s="14">
        <f t="shared" si="39"/>
        <v>325</v>
      </c>
      <c r="I73" s="14">
        <f t="shared" si="39"/>
        <v>0</v>
      </c>
      <c r="J73" s="14">
        <f t="shared" si="39"/>
        <v>0</v>
      </c>
      <c r="K73" s="14">
        <f t="shared" si="39"/>
        <v>0</v>
      </c>
      <c r="L73" s="14">
        <f t="shared" si="39"/>
        <v>325</v>
      </c>
      <c r="M73" s="14">
        <f t="shared" si="39"/>
        <v>325</v>
      </c>
      <c r="N73" s="14">
        <f t="shared" si="39"/>
        <v>0</v>
      </c>
      <c r="O73" s="14">
        <f t="shared" si="39"/>
        <v>0</v>
      </c>
      <c r="P73" s="14">
        <f t="shared" si="39"/>
        <v>0</v>
      </c>
      <c r="Q73" s="55">
        <f t="shared" si="39"/>
        <v>325</v>
      </c>
      <c r="R73" s="55">
        <f t="shared" si="39"/>
        <v>325</v>
      </c>
      <c r="S73" s="55">
        <f t="shared" si="39"/>
        <v>0</v>
      </c>
      <c r="T73" s="55">
        <f t="shared" si="39"/>
        <v>0</v>
      </c>
      <c r="U73" s="55">
        <f t="shared" si="39"/>
        <v>0</v>
      </c>
      <c r="V73" s="14">
        <f t="shared" si="39"/>
        <v>325</v>
      </c>
      <c r="W73" s="14">
        <f t="shared" si="39"/>
        <v>325</v>
      </c>
      <c r="X73" s="14">
        <f t="shared" si="39"/>
        <v>0</v>
      </c>
      <c r="Y73" s="14">
        <f t="shared" si="39"/>
        <v>0</v>
      </c>
      <c r="Z73" s="14">
        <f t="shared" si="39"/>
        <v>0</v>
      </c>
      <c r="AA73" s="14">
        <f t="shared" si="39"/>
        <v>325</v>
      </c>
      <c r="AB73" s="14">
        <f t="shared" si="39"/>
        <v>325</v>
      </c>
      <c r="AC73" s="14">
        <f t="shared" si="39"/>
        <v>0</v>
      </c>
      <c r="AD73" s="14">
        <f t="shared" si="39"/>
        <v>0</v>
      </c>
      <c r="AE73" s="14">
        <f t="shared" si="39"/>
        <v>0</v>
      </c>
      <c r="AF73" s="23">
        <f t="shared" si="39"/>
        <v>325</v>
      </c>
      <c r="AG73" s="23">
        <f t="shared" si="39"/>
        <v>325</v>
      </c>
      <c r="AH73" s="23">
        <f t="shared" si="39"/>
        <v>0</v>
      </c>
      <c r="AI73" s="23">
        <f t="shared" si="39"/>
        <v>0</v>
      </c>
      <c r="AJ73" s="23">
        <f t="shared" si="39"/>
        <v>0</v>
      </c>
      <c r="AK73" s="23">
        <f t="shared" si="39"/>
        <v>325</v>
      </c>
      <c r="AL73" s="23">
        <f t="shared" si="39"/>
        <v>325</v>
      </c>
      <c r="AM73" s="23">
        <f t="shared" si="39"/>
        <v>0</v>
      </c>
      <c r="AN73" s="23">
        <f t="shared" si="39"/>
        <v>0</v>
      </c>
      <c r="AO73" s="23">
        <f t="shared" si="39"/>
        <v>0</v>
      </c>
      <c r="AP73" s="14">
        <f t="shared" si="39"/>
        <v>2275</v>
      </c>
      <c r="AQ73" s="14">
        <f t="shared" si="39"/>
        <v>2275</v>
      </c>
      <c r="AR73" s="14">
        <f t="shared" ref="AR73:AT75" si="40">I73+N73+S73+X73+AC73+AH73</f>
        <v>0</v>
      </c>
      <c r="AS73" s="14">
        <f t="shared" si="40"/>
        <v>0</v>
      </c>
      <c r="AT73" s="14">
        <f t="shared" si="40"/>
        <v>0</v>
      </c>
    </row>
    <row r="74" spans="1:46" s="17" customFormat="1" ht="12" x14ac:dyDescent="0.25">
      <c r="A74" s="28">
        <v>67</v>
      </c>
      <c r="B74" s="214" t="s">
        <v>83</v>
      </c>
      <c r="C74" s="215"/>
      <c r="D74" s="216"/>
      <c r="E74" s="28"/>
      <c r="F74" s="11"/>
      <c r="G74" s="14">
        <f t="shared" ref="G74:AQ74" si="41">G23</f>
        <v>1000</v>
      </c>
      <c r="H74" s="14">
        <f t="shared" si="41"/>
        <v>1000</v>
      </c>
      <c r="I74" s="14">
        <f t="shared" si="41"/>
        <v>0</v>
      </c>
      <c r="J74" s="14">
        <f t="shared" si="41"/>
        <v>0</v>
      </c>
      <c r="K74" s="14">
        <f t="shared" si="41"/>
        <v>0</v>
      </c>
      <c r="L74" s="14">
        <f t="shared" si="41"/>
        <v>1000</v>
      </c>
      <c r="M74" s="14">
        <f t="shared" si="41"/>
        <v>1000</v>
      </c>
      <c r="N74" s="14">
        <f t="shared" si="41"/>
        <v>0</v>
      </c>
      <c r="O74" s="14">
        <f t="shared" si="41"/>
        <v>0</v>
      </c>
      <c r="P74" s="14">
        <f t="shared" si="41"/>
        <v>0</v>
      </c>
      <c r="Q74" s="55">
        <f t="shared" si="41"/>
        <v>1000</v>
      </c>
      <c r="R74" s="55">
        <f t="shared" si="41"/>
        <v>1000</v>
      </c>
      <c r="S74" s="55">
        <f t="shared" si="41"/>
        <v>0</v>
      </c>
      <c r="T74" s="55">
        <f t="shared" si="41"/>
        <v>0</v>
      </c>
      <c r="U74" s="55">
        <f t="shared" si="41"/>
        <v>0</v>
      </c>
      <c r="V74" s="14">
        <f t="shared" si="41"/>
        <v>1000</v>
      </c>
      <c r="W74" s="14">
        <f t="shared" si="41"/>
        <v>1000</v>
      </c>
      <c r="X74" s="14">
        <f t="shared" si="41"/>
        <v>0</v>
      </c>
      <c r="Y74" s="14">
        <f t="shared" si="41"/>
        <v>0</v>
      </c>
      <c r="Z74" s="14">
        <f t="shared" si="41"/>
        <v>0</v>
      </c>
      <c r="AA74" s="14">
        <f t="shared" si="41"/>
        <v>1000</v>
      </c>
      <c r="AB74" s="14">
        <f t="shared" si="41"/>
        <v>1000</v>
      </c>
      <c r="AC74" s="14">
        <f t="shared" si="41"/>
        <v>0</v>
      </c>
      <c r="AD74" s="14">
        <f t="shared" si="41"/>
        <v>0</v>
      </c>
      <c r="AE74" s="14">
        <f t="shared" si="41"/>
        <v>0</v>
      </c>
      <c r="AF74" s="23">
        <f t="shared" si="41"/>
        <v>1000</v>
      </c>
      <c r="AG74" s="23">
        <f t="shared" si="41"/>
        <v>1000</v>
      </c>
      <c r="AH74" s="23">
        <f t="shared" si="41"/>
        <v>0</v>
      </c>
      <c r="AI74" s="23">
        <f t="shared" si="41"/>
        <v>0</v>
      </c>
      <c r="AJ74" s="23">
        <f t="shared" si="41"/>
        <v>0</v>
      </c>
      <c r="AK74" s="23">
        <f t="shared" si="41"/>
        <v>1000</v>
      </c>
      <c r="AL74" s="23">
        <f t="shared" si="41"/>
        <v>1000</v>
      </c>
      <c r="AM74" s="23">
        <f t="shared" si="41"/>
        <v>0</v>
      </c>
      <c r="AN74" s="23">
        <f t="shared" si="41"/>
        <v>0</v>
      </c>
      <c r="AO74" s="23">
        <f t="shared" si="41"/>
        <v>0</v>
      </c>
      <c r="AP74" s="14">
        <f t="shared" si="41"/>
        <v>7000</v>
      </c>
      <c r="AQ74" s="23">
        <f t="shared" si="41"/>
        <v>7000</v>
      </c>
      <c r="AR74" s="14">
        <f t="shared" si="40"/>
        <v>0</v>
      </c>
      <c r="AS74" s="14">
        <f t="shared" si="40"/>
        <v>0</v>
      </c>
      <c r="AT74" s="14">
        <f t="shared" si="40"/>
        <v>0</v>
      </c>
    </row>
    <row r="75" spans="1:46" s="17" customFormat="1" ht="12" x14ac:dyDescent="0.25">
      <c r="A75" s="28">
        <v>68</v>
      </c>
      <c r="B75" s="214" t="s">
        <v>84</v>
      </c>
      <c r="C75" s="215"/>
      <c r="D75" s="216"/>
      <c r="E75" s="28"/>
      <c r="F75" s="11"/>
      <c r="G75" s="14">
        <f t="shared" ref="G75:AQ75" si="42">G24</f>
        <v>2000</v>
      </c>
      <c r="H75" s="14">
        <f t="shared" si="42"/>
        <v>2000</v>
      </c>
      <c r="I75" s="14">
        <f t="shared" si="42"/>
        <v>0</v>
      </c>
      <c r="J75" s="14">
        <f t="shared" si="42"/>
        <v>0</v>
      </c>
      <c r="K75" s="14">
        <f t="shared" si="42"/>
        <v>0</v>
      </c>
      <c r="L75" s="14">
        <f t="shared" si="42"/>
        <v>2000</v>
      </c>
      <c r="M75" s="14">
        <f t="shared" si="42"/>
        <v>2000</v>
      </c>
      <c r="N75" s="14">
        <f t="shared" si="42"/>
        <v>0</v>
      </c>
      <c r="O75" s="14">
        <f t="shared" si="42"/>
        <v>0</v>
      </c>
      <c r="P75" s="14">
        <f t="shared" si="42"/>
        <v>0</v>
      </c>
      <c r="Q75" s="55">
        <f t="shared" si="42"/>
        <v>2000</v>
      </c>
      <c r="R75" s="55">
        <f t="shared" si="42"/>
        <v>2000</v>
      </c>
      <c r="S75" s="55">
        <f t="shared" si="42"/>
        <v>0</v>
      </c>
      <c r="T75" s="55">
        <f t="shared" si="42"/>
        <v>0</v>
      </c>
      <c r="U75" s="55">
        <f t="shared" si="42"/>
        <v>0</v>
      </c>
      <c r="V75" s="55">
        <f t="shared" si="42"/>
        <v>2000</v>
      </c>
      <c r="W75" s="55">
        <f t="shared" si="42"/>
        <v>2000</v>
      </c>
      <c r="X75" s="14">
        <f t="shared" si="42"/>
        <v>0</v>
      </c>
      <c r="Y75" s="14">
        <f t="shared" si="42"/>
        <v>0</v>
      </c>
      <c r="Z75" s="14">
        <f t="shared" si="42"/>
        <v>0</v>
      </c>
      <c r="AA75" s="55">
        <f t="shared" si="42"/>
        <v>2000</v>
      </c>
      <c r="AB75" s="55">
        <f t="shared" si="42"/>
        <v>2000</v>
      </c>
      <c r="AC75" s="14">
        <f t="shared" si="42"/>
        <v>0</v>
      </c>
      <c r="AD75" s="14">
        <f t="shared" si="42"/>
        <v>0</v>
      </c>
      <c r="AE75" s="14">
        <f t="shared" si="42"/>
        <v>0</v>
      </c>
      <c r="AF75" s="23">
        <f t="shared" si="42"/>
        <v>2000</v>
      </c>
      <c r="AG75" s="23">
        <f t="shared" si="42"/>
        <v>2000</v>
      </c>
      <c r="AH75" s="23">
        <f t="shared" si="42"/>
        <v>0</v>
      </c>
      <c r="AI75" s="23">
        <f t="shared" si="42"/>
        <v>0</v>
      </c>
      <c r="AJ75" s="23">
        <f t="shared" si="42"/>
        <v>0</v>
      </c>
      <c r="AK75" s="23">
        <f t="shared" si="42"/>
        <v>2000</v>
      </c>
      <c r="AL75" s="23">
        <f t="shared" si="42"/>
        <v>2000</v>
      </c>
      <c r="AM75" s="23">
        <f t="shared" si="42"/>
        <v>0</v>
      </c>
      <c r="AN75" s="23">
        <f t="shared" si="42"/>
        <v>0</v>
      </c>
      <c r="AO75" s="23">
        <f t="shared" si="42"/>
        <v>0</v>
      </c>
      <c r="AP75" s="55">
        <f t="shared" si="42"/>
        <v>14000</v>
      </c>
      <c r="AQ75" s="55">
        <f t="shared" si="42"/>
        <v>14000</v>
      </c>
      <c r="AR75" s="14">
        <f t="shared" si="40"/>
        <v>0</v>
      </c>
      <c r="AS75" s="14">
        <f t="shared" si="40"/>
        <v>0</v>
      </c>
      <c r="AT75" s="14">
        <f t="shared" si="40"/>
        <v>0</v>
      </c>
    </row>
    <row r="76" spans="1:46" s="17" customFormat="1" ht="12" x14ac:dyDescent="0.25">
      <c r="A76" s="102"/>
      <c r="B76" s="103"/>
      <c r="C76" s="104"/>
      <c r="D76" s="105"/>
      <c r="E76" s="102"/>
      <c r="F76" s="107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55"/>
      <c r="R76" s="55"/>
      <c r="S76" s="55"/>
      <c r="T76" s="55"/>
      <c r="U76" s="55"/>
      <c r="V76" s="55"/>
      <c r="W76" s="55"/>
      <c r="X76" s="14"/>
      <c r="Y76" s="14"/>
      <c r="Z76" s="14"/>
      <c r="AA76" s="55"/>
      <c r="AB76" s="55"/>
      <c r="AC76" s="14"/>
      <c r="AD76" s="14"/>
      <c r="AE76" s="14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55"/>
      <c r="AQ76" s="55"/>
      <c r="AR76" s="14"/>
      <c r="AS76" s="14"/>
      <c r="AT76" s="14"/>
    </row>
    <row r="77" spans="1:46" s="24" customFormat="1" ht="37.5" customHeight="1" x14ac:dyDescent="0.25">
      <c r="A77" s="28">
        <v>70</v>
      </c>
      <c r="B77" s="223" t="s">
        <v>141</v>
      </c>
      <c r="C77" s="224"/>
      <c r="D77" s="225"/>
      <c r="E77" s="11"/>
      <c r="F77" s="11"/>
      <c r="G77" s="56">
        <f>SUM(G72:G75)</f>
        <v>71913.8</v>
      </c>
      <c r="H77" s="56">
        <f>SUM(H72:H75)</f>
        <v>40349.800000000003</v>
      </c>
      <c r="I77" s="56">
        <f>SUM(I72:I75)</f>
        <v>31564</v>
      </c>
      <c r="J77" s="56" t="s">
        <v>41</v>
      </c>
      <c r="K77" s="56" t="s">
        <v>41</v>
      </c>
      <c r="L77" s="56">
        <f>SUM(L72:L75)</f>
        <v>71913.8</v>
      </c>
      <c r="M77" s="56">
        <f>SUM(M72:M75)</f>
        <v>40349.800000000003</v>
      </c>
      <c r="N77" s="56">
        <f>SUM(N72:N75)</f>
        <v>31564</v>
      </c>
      <c r="O77" s="56" t="s">
        <v>41</v>
      </c>
      <c r="P77" s="56" t="s">
        <v>41</v>
      </c>
      <c r="Q77" s="56">
        <f>SUM(Q72:Q75)</f>
        <v>40349.800000000003</v>
      </c>
      <c r="R77" s="56">
        <f>SUM(R72:R75)</f>
        <v>40349.800000000003</v>
      </c>
      <c r="S77" s="56">
        <f>SUM(S72:S75)</f>
        <v>0</v>
      </c>
      <c r="T77" s="57" t="s">
        <v>41</v>
      </c>
      <c r="U77" s="57" t="s">
        <v>41</v>
      </c>
      <c r="V77" s="56">
        <f>SUM(V72:V75)</f>
        <v>40349.800000000003</v>
      </c>
      <c r="W77" s="56">
        <f>SUM(W72:W75)</f>
        <v>40349.800000000003</v>
      </c>
      <c r="X77" s="56">
        <f>SUM(X72:X75)</f>
        <v>0</v>
      </c>
      <c r="Y77" s="56" t="s">
        <v>41</v>
      </c>
      <c r="Z77" s="56" t="s">
        <v>41</v>
      </c>
      <c r="AA77" s="56">
        <f>SUM(AA72:AA75)</f>
        <v>40349.800000000003</v>
      </c>
      <c r="AB77" s="56">
        <f>SUM(AB72:AB75)</f>
        <v>40349.800000000003</v>
      </c>
      <c r="AC77" s="56">
        <f>SUM(AC72:AC75)</f>
        <v>0</v>
      </c>
      <c r="AD77" s="56" t="s">
        <v>41</v>
      </c>
      <c r="AE77" s="56" t="s">
        <v>41</v>
      </c>
      <c r="AF77" s="56">
        <f>SUM(AF72:AF75)</f>
        <v>40349.800000000003</v>
      </c>
      <c r="AG77" s="56">
        <f>SUM(AG72:AG75)</f>
        <v>40349.800000000003</v>
      </c>
      <c r="AH77" s="56">
        <f>SUM(AH72:AH75)</f>
        <v>0</v>
      </c>
      <c r="AI77" s="16" t="s">
        <v>41</v>
      </c>
      <c r="AJ77" s="1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16" t="s">
        <v>41</v>
      </c>
      <c r="AO77" s="16" t="s">
        <v>41</v>
      </c>
      <c r="AP77" s="56">
        <f>AP70+AP20</f>
        <v>345576.6</v>
      </c>
      <c r="AQ77" s="56">
        <f>AQ70+AQ20</f>
        <v>282448.59999999998</v>
      </c>
      <c r="AR77" s="56">
        <f>AR70+AR20</f>
        <v>63128</v>
      </c>
      <c r="AS77" s="56">
        <f>AS70+AS20</f>
        <v>0</v>
      </c>
      <c r="AT77" s="56">
        <f>AT70+AT20</f>
        <v>0</v>
      </c>
    </row>
    <row r="78" spans="1:46" s="17" customFormat="1" ht="15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46" s="1" customFormat="1" ht="15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46" s="1" customFormat="1" ht="15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42" s="1" customFormat="1" ht="15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42" s="1" customFormat="1" ht="15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42" s="1" customFormat="1" ht="15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42" s="1" customFormat="1" ht="15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42" s="1" customFormat="1" ht="15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42" s="1" customFormat="1" ht="15" customHeight="1" x14ac:dyDescent="0.25"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</row>
    <row r="87" spans="1:42" s="1" customFormat="1" ht="12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42" s="1" customFormat="1" ht="12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7"/>
    </row>
  </sheetData>
  <mergeCells count="102">
    <mergeCell ref="B57:C57"/>
    <mergeCell ref="B71:D71"/>
    <mergeCell ref="B72:D72"/>
    <mergeCell ref="A82:AP82"/>
    <mergeCell ref="A84:AP84"/>
    <mergeCell ref="A85:AP85"/>
    <mergeCell ref="B86:AP86"/>
    <mergeCell ref="B87:AP87"/>
    <mergeCell ref="A79:AP79"/>
    <mergeCell ref="A80:AP80"/>
    <mergeCell ref="A81:AP81"/>
    <mergeCell ref="B73:D73"/>
    <mergeCell ref="B74:D74"/>
    <mergeCell ref="B75:D75"/>
    <mergeCell ref="B77:D77"/>
    <mergeCell ref="A78:AP78"/>
    <mergeCell ref="A83:AP83"/>
    <mergeCell ref="B48:C48"/>
    <mergeCell ref="B55:D55"/>
    <mergeCell ref="B56:C56"/>
    <mergeCell ref="B45:D45"/>
    <mergeCell ref="B46:C46"/>
    <mergeCell ref="B47:C47"/>
    <mergeCell ref="B70:D70"/>
    <mergeCell ref="B42:C42"/>
    <mergeCell ref="B43:C43"/>
    <mergeCell ref="D46:AT46"/>
    <mergeCell ref="D56:AT56"/>
    <mergeCell ref="AP48:AT48"/>
    <mergeCell ref="AP47:AT47"/>
    <mergeCell ref="AP44:AT44"/>
    <mergeCell ref="AP43:AT43"/>
    <mergeCell ref="AP52:AT52"/>
    <mergeCell ref="AP42:AT42"/>
    <mergeCell ref="B49:C49"/>
    <mergeCell ref="AP49:AT49"/>
    <mergeCell ref="B50:D50"/>
    <mergeCell ref="B51:C51"/>
    <mergeCell ref="D51:AT51"/>
    <mergeCell ref="AP53:AT53"/>
    <mergeCell ref="AP54:AT54"/>
    <mergeCell ref="B40:D40"/>
    <mergeCell ref="B41:C41"/>
    <mergeCell ref="B36:D36"/>
    <mergeCell ref="C38:D38"/>
    <mergeCell ref="B32:D32"/>
    <mergeCell ref="C34:D34"/>
    <mergeCell ref="C35:D35"/>
    <mergeCell ref="D33:AT33"/>
    <mergeCell ref="D37:AT37"/>
    <mergeCell ref="D41:AT41"/>
    <mergeCell ref="AP39:AT39"/>
    <mergeCell ref="AP38:AT38"/>
    <mergeCell ref="AP35:AT35"/>
    <mergeCell ref="C39:D39"/>
    <mergeCell ref="AP34:AT34"/>
    <mergeCell ref="B29:C29"/>
    <mergeCell ref="B30:C30"/>
    <mergeCell ref="B31:C31"/>
    <mergeCell ref="B26:C26"/>
    <mergeCell ref="B27:C27"/>
    <mergeCell ref="B28:C28"/>
    <mergeCell ref="B18:C18"/>
    <mergeCell ref="B20:D20"/>
    <mergeCell ref="B21:D21"/>
    <mergeCell ref="B22:D22"/>
    <mergeCell ref="B23:D23"/>
    <mergeCell ref="B24:D24"/>
    <mergeCell ref="D26:AT26"/>
    <mergeCell ref="AP30:AT30"/>
    <mergeCell ref="AP31:AT31"/>
    <mergeCell ref="AP27:AT27"/>
    <mergeCell ref="AP28:AT28"/>
    <mergeCell ref="AP29:AT29"/>
    <mergeCell ref="B11:C11"/>
    <mergeCell ref="B12:C12"/>
    <mergeCell ref="B13:C13"/>
    <mergeCell ref="B14:C14"/>
    <mergeCell ref="B15:C15"/>
    <mergeCell ref="B16:C16"/>
    <mergeCell ref="B10:C10"/>
    <mergeCell ref="G6:K6"/>
    <mergeCell ref="B9:AT9"/>
    <mergeCell ref="D10:AT10"/>
    <mergeCell ref="A5:A8"/>
    <mergeCell ref="B5:C7"/>
    <mergeCell ref="D5:D7"/>
    <mergeCell ref="E5:E7"/>
    <mergeCell ref="F5:F7"/>
    <mergeCell ref="AP6:AT6"/>
    <mergeCell ref="B8:C8"/>
    <mergeCell ref="AB1:AT1"/>
    <mergeCell ref="B4:AT4"/>
    <mergeCell ref="G5:AT5"/>
    <mergeCell ref="L6:P6"/>
    <mergeCell ref="Q6:U6"/>
    <mergeCell ref="V6:Z6"/>
    <mergeCell ref="AA6:AE6"/>
    <mergeCell ref="AF6:AJ6"/>
    <mergeCell ref="AK6:AO6"/>
    <mergeCell ref="AP3:AT3"/>
    <mergeCell ref="AP2:AT2"/>
  </mergeCells>
  <pageMargins left="0.31496062992125984" right="0.31496062992125984" top="0.35433070866141736" bottom="0.35433070866141736" header="0.31496062992125984" footer="0.19685039370078741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C7A1-709B-46F2-91D7-37CB79F59332}">
  <sheetPr>
    <pageSetUpPr fitToPage="1"/>
  </sheetPr>
  <dimension ref="A1:AX109"/>
  <sheetViews>
    <sheetView topLeftCell="A49" zoomScale="90" zoomScaleNormal="90" workbookViewId="0">
      <selection activeCell="H57" sqref="H57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10.28515625" style="2" customWidth="1"/>
    <col min="14" max="14" width="9.85546875" style="2" customWidth="1"/>
    <col min="15" max="15" width="6.140625" style="2" customWidth="1"/>
    <col min="16" max="16" width="5.28515625" style="2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2" customWidth="1"/>
    <col min="23" max="23" width="9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8554687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7109375" style="2" customWidth="1"/>
    <col min="33" max="33" width="9" style="2" customWidth="1"/>
    <col min="34" max="34" width="4.28515625" style="2" customWidth="1"/>
    <col min="35" max="35" width="6.28515625" style="2" customWidth="1"/>
    <col min="36" max="36" width="3.5703125" style="2" customWidth="1"/>
    <col min="37" max="38" width="9.42578125" style="2" customWidth="1"/>
    <col min="39" max="39" width="4.42578125" style="2" customWidth="1"/>
    <col min="40" max="40" width="5.7109375" style="2" customWidth="1"/>
    <col min="41" max="41" width="7.42578125" style="2" customWidth="1"/>
    <col min="42" max="42" width="9.85546875" style="2" customWidth="1"/>
    <col min="43" max="43" width="10.5703125" style="9" customWidth="1"/>
    <col min="44" max="44" width="10" style="9" customWidth="1"/>
    <col min="45" max="45" width="6.42578125" style="9" customWidth="1"/>
    <col min="46" max="46" width="9.7109375" style="9" customWidth="1"/>
    <col min="47" max="52" width="9.140625" style="2"/>
    <col min="53" max="53" width="11.140625" style="2" bestFit="1" customWidth="1"/>
    <col min="54" max="16384" width="9.140625" style="2"/>
  </cols>
  <sheetData>
    <row r="1" spans="1:48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8" ht="76.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220" t="s">
        <v>171</v>
      </c>
      <c r="AQ2" s="220"/>
      <c r="AR2" s="220"/>
      <c r="AS2" s="220"/>
      <c r="AT2" s="220"/>
    </row>
    <row r="3" spans="1:48" ht="152.25" customHeight="1" x14ac:dyDescent="0.25">
      <c r="W3" s="6"/>
      <c r="X3" s="6"/>
      <c r="Y3" s="6"/>
      <c r="Z3" s="6"/>
      <c r="AA3" s="6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234" t="s">
        <v>173</v>
      </c>
      <c r="AQ3" s="234"/>
      <c r="AR3" s="234"/>
      <c r="AS3" s="234"/>
      <c r="AT3" s="234"/>
    </row>
    <row r="4" spans="1:48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8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0" t="s">
        <v>6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</row>
    <row r="6" spans="1:48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0" t="s">
        <v>91</v>
      </c>
      <c r="AG6" s="210"/>
      <c r="AH6" s="210"/>
      <c r="AI6" s="210"/>
      <c r="AJ6" s="210"/>
      <c r="AK6" s="210" t="s">
        <v>107</v>
      </c>
      <c r="AL6" s="210"/>
      <c r="AM6" s="210"/>
      <c r="AN6" s="210"/>
      <c r="AO6" s="210"/>
      <c r="AP6" s="210" t="s">
        <v>7</v>
      </c>
      <c r="AQ6" s="210"/>
      <c r="AR6" s="210"/>
      <c r="AS6" s="210"/>
      <c r="AT6" s="210"/>
    </row>
    <row r="7" spans="1:48" s="17" customFormat="1" ht="98.25" x14ac:dyDescent="0.25">
      <c r="A7" s="210"/>
      <c r="B7" s="210"/>
      <c r="C7" s="210"/>
      <c r="D7" s="210"/>
      <c r="E7" s="210"/>
      <c r="F7" s="210"/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8</v>
      </c>
      <c r="M7" s="76" t="s">
        <v>9</v>
      </c>
      <c r="N7" s="76" t="s">
        <v>10</v>
      </c>
      <c r="O7" s="76" t="s">
        <v>11</v>
      </c>
      <c r="P7" s="7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76" t="s">
        <v>8</v>
      </c>
      <c r="W7" s="76" t="s">
        <v>9</v>
      </c>
      <c r="X7" s="76" t="s">
        <v>10</v>
      </c>
      <c r="Y7" s="76" t="s">
        <v>11</v>
      </c>
      <c r="Z7" s="76" t="s">
        <v>12</v>
      </c>
      <c r="AA7" s="76" t="s">
        <v>8</v>
      </c>
      <c r="AB7" s="76" t="s">
        <v>9</v>
      </c>
      <c r="AC7" s="76" t="s">
        <v>10</v>
      </c>
      <c r="AD7" s="76" t="s">
        <v>11</v>
      </c>
      <c r="AE7" s="76" t="s">
        <v>12</v>
      </c>
      <c r="AF7" s="76" t="s">
        <v>8</v>
      </c>
      <c r="AG7" s="76" t="s">
        <v>9</v>
      </c>
      <c r="AH7" s="76" t="s">
        <v>10</v>
      </c>
      <c r="AI7" s="76" t="s">
        <v>11</v>
      </c>
      <c r="AJ7" s="76" t="s">
        <v>12</v>
      </c>
      <c r="AK7" s="76" t="s">
        <v>8</v>
      </c>
      <c r="AL7" s="76" t="s">
        <v>9</v>
      </c>
      <c r="AM7" s="76" t="s">
        <v>10</v>
      </c>
      <c r="AN7" s="76" t="s">
        <v>11</v>
      </c>
      <c r="AO7" s="76" t="s">
        <v>12</v>
      </c>
      <c r="AP7" s="76" t="s">
        <v>8</v>
      </c>
      <c r="AQ7" s="76" t="s">
        <v>9</v>
      </c>
      <c r="AR7" s="76" t="s">
        <v>10</v>
      </c>
      <c r="AS7" s="76" t="s">
        <v>11</v>
      </c>
      <c r="AT7" s="76" t="s">
        <v>12</v>
      </c>
    </row>
    <row r="8" spans="1:48" s="17" customFormat="1" ht="12" x14ac:dyDescent="0.2">
      <c r="A8" s="210"/>
      <c r="B8" s="210">
        <v>1</v>
      </c>
      <c r="C8" s="235"/>
      <c r="D8" s="72">
        <v>2</v>
      </c>
      <c r="E8" s="72">
        <v>3</v>
      </c>
      <c r="F8" s="72">
        <v>4</v>
      </c>
      <c r="G8" s="72">
        <v>5</v>
      </c>
      <c r="H8" s="72">
        <v>6</v>
      </c>
      <c r="I8" s="72">
        <v>7</v>
      </c>
      <c r="J8" s="72">
        <v>8</v>
      </c>
      <c r="K8" s="72">
        <v>9</v>
      </c>
      <c r="L8" s="72">
        <v>10</v>
      </c>
      <c r="M8" s="72">
        <v>11</v>
      </c>
      <c r="N8" s="72">
        <v>12</v>
      </c>
      <c r="O8" s="72">
        <v>13</v>
      </c>
      <c r="P8" s="72">
        <v>14</v>
      </c>
      <c r="Q8" s="74">
        <v>15</v>
      </c>
      <c r="R8" s="74">
        <v>16</v>
      </c>
      <c r="S8" s="74">
        <v>17</v>
      </c>
      <c r="T8" s="74">
        <v>18</v>
      </c>
      <c r="U8" s="74">
        <v>19</v>
      </c>
      <c r="V8" s="72">
        <v>20</v>
      </c>
      <c r="W8" s="72">
        <v>21</v>
      </c>
      <c r="X8" s="72">
        <v>22</v>
      </c>
      <c r="Y8" s="72">
        <v>23</v>
      </c>
      <c r="Z8" s="72">
        <v>24</v>
      </c>
      <c r="AA8" s="72">
        <v>25</v>
      </c>
      <c r="AB8" s="72">
        <v>26</v>
      </c>
      <c r="AC8" s="72">
        <v>27</v>
      </c>
      <c r="AD8" s="72">
        <v>28</v>
      </c>
      <c r="AE8" s="72">
        <v>29</v>
      </c>
      <c r="AF8" s="72">
        <v>30</v>
      </c>
      <c r="AG8" s="72">
        <v>31</v>
      </c>
      <c r="AH8" s="72">
        <v>32</v>
      </c>
      <c r="AI8" s="72">
        <v>33</v>
      </c>
      <c r="AJ8" s="72">
        <v>34</v>
      </c>
      <c r="AK8" s="72">
        <v>35</v>
      </c>
      <c r="AL8" s="72">
        <v>36</v>
      </c>
      <c r="AM8" s="72">
        <v>37</v>
      </c>
      <c r="AN8" s="72">
        <v>38</v>
      </c>
      <c r="AO8" s="72">
        <v>39</v>
      </c>
      <c r="AP8" s="72">
        <v>40</v>
      </c>
      <c r="AQ8" s="72">
        <v>41</v>
      </c>
      <c r="AR8" s="72">
        <v>42</v>
      </c>
      <c r="AS8" s="72">
        <v>43</v>
      </c>
      <c r="AT8" s="72">
        <v>44</v>
      </c>
    </row>
    <row r="9" spans="1:48" s="18" customFormat="1" ht="15.75" customHeight="1" x14ac:dyDescent="0.25">
      <c r="A9" s="72">
        <v>1</v>
      </c>
      <c r="B9" s="222" t="s">
        <v>167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</row>
    <row r="10" spans="1:48" s="18" customFormat="1" ht="15" customHeight="1" x14ac:dyDescent="0.2">
      <c r="A10" s="72">
        <v>2</v>
      </c>
      <c r="B10" s="222" t="s">
        <v>13</v>
      </c>
      <c r="C10" s="235"/>
      <c r="D10" s="222" t="s">
        <v>168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</row>
    <row r="11" spans="1:48" s="17" customFormat="1" ht="198" customHeight="1" x14ac:dyDescent="0.2">
      <c r="A11" s="72">
        <v>3</v>
      </c>
      <c r="B11" s="210" t="s">
        <v>14</v>
      </c>
      <c r="C11" s="235"/>
      <c r="D11" s="72" t="s">
        <v>16</v>
      </c>
      <c r="E11" s="72" t="s">
        <v>17</v>
      </c>
      <c r="F11" s="72" t="s">
        <v>92</v>
      </c>
      <c r="G11" s="68">
        <f>325-325</f>
        <v>0</v>
      </c>
      <c r="H11" s="68">
        <f>325-325</f>
        <v>0</v>
      </c>
      <c r="I11" s="38">
        <v>0</v>
      </c>
      <c r="J11" s="38">
        <v>0</v>
      </c>
      <c r="K11" s="38">
        <v>0</v>
      </c>
      <c r="L11" s="68">
        <f>325-325</f>
        <v>0</v>
      </c>
      <c r="M11" s="68">
        <f>325-325</f>
        <v>0</v>
      </c>
      <c r="N11" s="38">
        <v>0</v>
      </c>
      <c r="O11" s="38">
        <v>0</v>
      </c>
      <c r="P11" s="38">
        <v>0</v>
      </c>
      <c r="Q11" s="68">
        <f>325-325</f>
        <v>0</v>
      </c>
      <c r="R11" s="68">
        <f>325-325</f>
        <v>0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68">
        <f>AQ11+AR11+AS11+AT11</f>
        <v>1300</v>
      </c>
      <c r="AQ11" s="68">
        <f t="shared" ref="AQ11:AT19" si="0">H11+M11+R11+W11+AB11+AG11+AL11</f>
        <v>1300</v>
      </c>
      <c r="AR11" s="38">
        <f t="shared" si="0"/>
        <v>0</v>
      </c>
      <c r="AS11" s="38">
        <f t="shared" si="0"/>
        <v>0</v>
      </c>
      <c r="AT11" s="38">
        <f t="shared" si="0"/>
        <v>0</v>
      </c>
      <c r="AV11" s="98">
        <f>AP11-'19.03.2020 первонач '!AP11</f>
        <v>-975</v>
      </c>
    </row>
    <row r="12" spans="1:48" s="17" customFormat="1" ht="71.25" customHeight="1" x14ac:dyDescent="0.2">
      <c r="A12" s="72">
        <v>4</v>
      </c>
      <c r="B12" s="210" t="s">
        <v>15</v>
      </c>
      <c r="C12" s="235"/>
      <c r="D12" s="72" t="s">
        <v>19</v>
      </c>
      <c r="E12" s="72" t="s">
        <v>20</v>
      </c>
      <c r="F12" s="72" t="s">
        <v>92</v>
      </c>
      <c r="G12" s="64">
        <f>1000-1000</f>
        <v>0</v>
      </c>
      <c r="H12" s="64">
        <f>1000-1000</f>
        <v>0</v>
      </c>
      <c r="I12" s="40">
        <v>0</v>
      </c>
      <c r="J12" s="40">
        <v>0</v>
      </c>
      <c r="K12" s="40">
        <v>0</v>
      </c>
      <c r="L12" s="64">
        <f>1000-1000</f>
        <v>0</v>
      </c>
      <c r="M12" s="64">
        <f>1000-1000</f>
        <v>0</v>
      </c>
      <c r="N12" s="40">
        <v>0</v>
      </c>
      <c r="O12" s="40">
        <v>0</v>
      </c>
      <c r="P12" s="40">
        <v>0</v>
      </c>
      <c r="Q12" s="64">
        <f>1000-1000</f>
        <v>0</v>
      </c>
      <c r="R12" s="64">
        <f>1000-1000</f>
        <v>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64">
        <f t="shared" ref="AP12:AP14" si="1">AQ12+AR12+AS12+AT12</f>
        <v>4000</v>
      </c>
      <c r="AQ12" s="64">
        <f t="shared" si="0"/>
        <v>4000</v>
      </c>
      <c r="AR12" s="40">
        <f t="shared" si="0"/>
        <v>0</v>
      </c>
      <c r="AS12" s="40">
        <f t="shared" si="0"/>
        <v>0</v>
      </c>
      <c r="AT12" s="40">
        <f t="shared" si="0"/>
        <v>0</v>
      </c>
      <c r="AV12" s="98">
        <f>AP12-'19.03.2020 первонач '!AP12</f>
        <v>-3000</v>
      </c>
    </row>
    <row r="13" spans="1:48" s="17" customFormat="1" ht="113.25" customHeight="1" x14ac:dyDescent="0.2">
      <c r="A13" s="72">
        <v>5</v>
      </c>
      <c r="B13" s="210" t="s">
        <v>18</v>
      </c>
      <c r="C13" s="235"/>
      <c r="D13" s="72" t="s">
        <v>22</v>
      </c>
      <c r="E13" s="72" t="s">
        <v>23</v>
      </c>
      <c r="F13" s="72" t="s">
        <v>92</v>
      </c>
      <c r="G13" s="64">
        <f>2000-2000</f>
        <v>0</v>
      </c>
      <c r="H13" s="64">
        <f>2000-2000</f>
        <v>0</v>
      </c>
      <c r="I13" s="40">
        <v>0</v>
      </c>
      <c r="J13" s="40">
        <v>0</v>
      </c>
      <c r="K13" s="40">
        <v>0</v>
      </c>
      <c r="L13" s="64">
        <f>2000-2000</f>
        <v>0</v>
      </c>
      <c r="M13" s="64">
        <f>2000-2000</f>
        <v>0</v>
      </c>
      <c r="N13" s="40">
        <v>0</v>
      </c>
      <c r="O13" s="40">
        <v>0</v>
      </c>
      <c r="P13" s="40">
        <v>0</v>
      </c>
      <c r="Q13" s="64">
        <f>2000-2000</f>
        <v>0</v>
      </c>
      <c r="R13" s="64">
        <f>2000-2000</f>
        <v>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64">
        <f t="shared" si="1"/>
        <v>8000</v>
      </c>
      <c r="AQ13" s="64">
        <f t="shared" si="0"/>
        <v>8000</v>
      </c>
      <c r="AR13" s="40">
        <f t="shared" si="0"/>
        <v>0</v>
      </c>
      <c r="AS13" s="40">
        <f t="shared" si="0"/>
        <v>0</v>
      </c>
      <c r="AT13" s="40">
        <f t="shared" si="0"/>
        <v>0</v>
      </c>
      <c r="AV13" s="98">
        <f>AP13-'19.03.2020 первонач '!AP13</f>
        <v>-6000</v>
      </c>
    </row>
    <row r="14" spans="1:48" s="17" customFormat="1" ht="47.25" customHeight="1" x14ac:dyDescent="0.2">
      <c r="A14" s="72">
        <v>6</v>
      </c>
      <c r="B14" s="210" t="s">
        <v>21</v>
      </c>
      <c r="C14" s="235"/>
      <c r="D14" s="72" t="s">
        <v>26</v>
      </c>
      <c r="E14" s="72" t="s">
        <v>27</v>
      </c>
      <c r="F14" s="72" t="s">
        <v>92</v>
      </c>
      <c r="G14" s="64">
        <f>2000-1000</f>
        <v>1000</v>
      </c>
      <c r="H14" s="64">
        <f>2000-1000</f>
        <v>1000</v>
      </c>
      <c r="I14" s="40">
        <v>0</v>
      </c>
      <c r="J14" s="40">
        <v>0</v>
      </c>
      <c r="K14" s="40">
        <v>0</v>
      </c>
      <c r="L14" s="64">
        <f>2000-1000</f>
        <v>1000</v>
      </c>
      <c r="M14" s="64">
        <f>2000-1000</f>
        <v>1000</v>
      </c>
      <c r="N14" s="40">
        <v>0</v>
      </c>
      <c r="O14" s="40">
        <v>0</v>
      </c>
      <c r="P14" s="40">
        <v>0</v>
      </c>
      <c r="Q14" s="64">
        <f>2000-1000</f>
        <v>1000</v>
      </c>
      <c r="R14" s="64">
        <f>2000-1000</f>
        <v>1000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64">
        <f t="shared" si="1"/>
        <v>11000</v>
      </c>
      <c r="AQ14" s="64">
        <f t="shared" si="0"/>
        <v>11000</v>
      </c>
      <c r="AR14" s="40">
        <f t="shared" si="0"/>
        <v>0</v>
      </c>
      <c r="AS14" s="40">
        <f t="shared" si="0"/>
        <v>0</v>
      </c>
      <c r="AT14" s="40">
        <f t="shared" si="0"/>
        <v>0</v>
      </c>
      <c r="AV14" s="98">
        <f>AP14-'19.03.2020 первонач '!AP14</f>
        <v>-3000</v>
      </c>
    </row>
    <row r="15" spans="1:48" s="77" customFormat="1" ht="81.75" customHeight="1" x14ac:dyDescent="0.2">
      <c r="A15" s="72">
        <v>7</v>
      </c>
      <c r="B15" s="210" t="s">
        <v>25</v>
      </c>
      <c r="C15" s="235"/>
      <c r="D15" s="72" t="s">
        <v>29</v>
      </c>
      <c r="E15" s="72" t="s">
        <v>27</v>
      </c>
      <c r="F15" s="72" t="s">
        <v>92</v>
      </c>
      <c r="G15" s="40">
        <v>1840</v>
      </c>
      <c r="H15" s="40">
        <v>1840</v>
      </c>
      <c r="I15" s="40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40">
        <f>AQ15+AR15+AS15+AT15</f>
        <v>12880</v>
      </c>
      <c r="AQ15" s="38">
        <f t="shared" si="0"/>
        <v>12880</v>
      </c>
      <c r="AR15" s="38">
        <f t="shared" si="0"/>
        <v>0</v>
      </c>
      <c r="AS15" s="38">
        <f t="shared" si="0"/>
        <v>0</v>
      </c>
      <c r="AT15" s="38">
        <f t="shared" si="0"/>
        <v>0</v>
      </c>
      <c r="AV15" s="98">
        <f>AP15-'19.03.2020 первонач '!AP15</f>
        <v>0</v>
      </c>
    </row>
    <row r="16" spans="1:48" s="17" customFormat="1" ht="93.75" customHeight="1" x14ac:dyDescent="0.2">
      <c r="A16" s="72">
        <v>8</v>
      </c>
      <c r="B16" s="210" t="s">
        <v>28</v>
      </c>
      <c r="C16" s="235"/>
      <c r="D16" s="72" t="s">
        <v>31</v>
      </c>
      <c r="E16" s="72" t="s">
        <v>27</v>
      </c>
      <c r="F16" s="72" t="s">
        <v>92</v>
      </c>
      <c r="G16" s="68">
        <f>3000-3000</f>
        <v>0</v>
      </c>
      <c r="H16" s="68">
        <f>3000-3000</f>
        <v>0</v>
      </c>
      <c r="I16" s="38">
        <v>0</v>
      </c>
      <c r="J16" s="38">
        <v>0</v>
      </c>
      <c r="K16" s="38">
        <v>0</v>
      </c>
      <c r="L16" s="68">
        <f>3000-3000</f>
        <v>0</v>
      </c>
      <c r="M16" s="68">
        <f>3000-3000</f>
        <v>0</v>
      </c>
      <c r="N16" s="38">
        <v>0</v>
      </c>
      <c r="O16" s="38">
        <v>0</v>
      </c>
      <c r="P16" s="38">
        <v>0</v>
      </c>
      <c r="Q16" s="68">
        <f>3000-3000</f>
        <v>0</v>
      </c>
      <c r="R16" s="68">
        <f>3000-3000</f>
        <v>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64">
        <f t="shared" ref="AP16:AP17" si="2">AQ16+AR16+AS16+AT16</f>
        <v>12000</v>
      </c>
      <c r="AQ16" s="68">
        <f t="shared" si="0"/>
        <v>12000</v>
      </c>
      <c r="AR16" s="38">
        <f t="shared" si="0"/>
        <v>0</v>
      </c>
      <c r="AS16" s="38">
        <f t="shared" si="0"/>
        <v>0</v>
      </c>
      <c r="AT16" s="38">
        <f t="shared" si="0"/>
        <v>0</v>
      </c>
      <c r="AV16" s="98">
        <f>AP16-'19.03.2020 первонач '!AP16</f>
        <v>-9000</v>
      </c>
    </row>
    <row r="17" spans="1:48" s="17" customFormat="1" ht="105.75" customHeight="1" x14ac:dyDescent="0.2">
      <c r="A17" s="72">
        <v>9</v>
      </c>
      <c r="B17" s="78" t="s">
        <v>30</v>
      </c>
      <c r="C17" s="79"/>
      <c r="D17" s="72" t="s">
        <v>161</v>
      </c>
      <c r="E17" s="72" t="s">
        <v>27</v>
      </c>
      <c r="F17" s="72" t="s">
        <v>92</v>
      </c>
      <c r="G17" s="64">
        <f>1000-1000</f>
        <v>0</v>
      </c>
      <c r="H17" s="64">
        <f>1000-1000</f>
        <v>0</v>
      </c>
      <c r="I17" s="40">
        <v>0</v>
      </c>
      <c r="J17" s="40">
        <v>0</v>
      </c>
      <c r="K17" s="40">
        <v>0</v>
      </c>
      <c r="L17" s="64">
        <f>1000-1000</f>
        <v>0</v>
      </c>
      <c r="M17" s="64">
        <f>1000-1000</f>
        <v>0</v>
      </c>
      <c r="N17" s="40">
        <v>0</v>
      </c>
      <c r="O17" s="40">
        <v>0</v>
      </c>
      <c r="P17" s="40">
        <v>0</v>
      </c>
      <c r="Q17" s="64">
        <f>1000-1000</f>
        <v>0</v>
      </c>
      <c r="R17" s="64">
        <f>1000-1000</f>
        <v>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64">
        <f t="shared" si="2"/>
        <v>4000</v>
      </c>
      <c r="AQ17" s="64">
        <f t="shared" si="0"/>
        <v>4000</v>
      </c>
      <c r="AR17" s="40">
        <f t="shared" si="0"/>
        <v>0</v>
      </c>
      <c r="AS17" s="40">
        <f t="shared" si="0"/>
        <v>0</v>
      </c>
      <c r="AT17" s="40">
        <f t="shared" si="0"/>
        <v>0</v>
      </c>
      <c r="AV17" s="98">
        <f>AP17-'19.03.2020 первонач '!AP17</f>
        <v>-3000</v>
      </c>
    </row>
    <row r="18" spans="1:48" s="77" customFormat="1" ht="80.25" customHeight="1" x14ac:dyDescent="0.2">
      <c r="A18" s="72">
        <v>10</v>
      </c>
      <c r="B18" s="230" t="s">
        <v>32</v>
      </c>
      <c r="C18" s="235"/>
      <c r="D18" s="72" t="s">
        <v>34</v>
      </c>
      <c r="E18" s="72" t="s">
        <v>27</v>
      </c>
      <c r="F18" s="72" t="s">
        <v>92</v>
      </c>
      <c r="G18" s="40">
        <v>4310</v>
      </c>
      <c r="H18" s="40">
        <v>4310</v>
      </c>
      <c r="I18" s="40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40">
        <f>AQ18+AR18+AS18+AT18</f>
        <v>30170</v>
      </c>
      <c r="AQ18" s="38">
        <f t="shared" si="0"/>
        <v>30170</v>
      </c>
      <c r="AR18" s="38">
        <f t="shared" si="0"/>
        <v>0</v>
      </c>
      <c r="AS18" s="38">
        <f t="shared" si="0"/>
        <v>0</v>
      </c>
      <c r="AT18" s="38">
        <f t="shared" si="0"/>
        <v>0</v>
      </c>
      <c r="AV18" s="98">
        <f>AP18-'19.03.2020 первонач '!AP18</f>
        <v>0</v>
      </c>
    </row>
    <row r="19" spans="1:48" s="77" customFormat="1" ht="48" x14ac:dyDescent="0.2">
      <c r="A19" s="72">
        <v>11</v>
      </c>
      <c r="B19" s="80" t="s">
        <v>162</v>
      </c>
      <c r="C19" s="81"/>
      <c r="D19" s="69" t="s">
        <v>166</v>
      </c>
      <c r="E19" s="69" t="s">
        <v>163</v>
      </c>
      <c r="F19" s="69" t="s">
        <v>92</v>
      </c>
      <c r="G19" s="64">
        <v>1500</v>
      </c>
      <c r="H19" s="64">
        <v>1500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0</v>
      </c>
      <c r="AN19" s="64">
        <v>0</v>
      </c>
      <c r="AO19" s="64">
        <v>0</v>
      </c>
      <c r="AP19" s="64">
        <f>AQ19+AR19+AS19+AT19</f>
        <v>1500</v>
      </c>
      <c r="AQ19" s="68">
        <f t="shared" si="0"/>
        <v>1500</v>
      </c>
      <c r="AR19" s="68">
        <f t="shared" si="0"/>
        <v>0</v>
      </c>
      <c r="AS19" s="38">
        <v>0</v>
      </c>
      <c r="AT19" s="38">
        <v>0</v>
      </c>
      <c r="AV19" s="77">
        <v>1500</v>
      </c>
    </row>
    <row r="20" spans="1:48" s="17" customFormat="1" ht="12" x14ac:dyDescent="0.2">
      <c r="A20" s="72">
        <v>12</v>
      </c>
      <c r="B20" s="236" t="s">
        <v>35</v>
      </c>
      <c r="C20" s="236"/>
      <c r="D20" s="236"/>
      <c r="E20" s="79"/>
      <c r="F20" s="72"/>
      <c r="G20" s="82">
        <f>SUM(G11:G19)</f>
        <v>8650</v>
      </c>
      <c r="H20" s="82">
        <f>SUM(H11:H19)</f>
        <v>8650</v>
      </c>
      <c r="I20" s="43">
        <f t="shared" ref="I20:P20" si="3">SUM(I11:I18)</f>
        <v>0</v>
      </c>
      <c r="J20" s="43">
        <f t="shared" si="3"/>
        <v>0</v>
      </c>
      <c r="K20" s="43">
        <f t="shared" si="3"/>
        <v>0</v>
      </c>
      <c r="L20" s="82">
        <f t="shared" ref="L20:M20" si="4">SUM(L11:L19)</f>
        <v>7150</v>
      </c>
      <c r="M20" s="82">
        <f t="shared" si="4"/>
        <v>7150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82">
        <f t="shared" ref="Q20:R20" si="5">SUM(Q11:Q19)</f>
        <v>7150</v>
      </c>
      <c r="R20" s="82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3">
        <f t="shared" si="6"/>
        <v>15475</v>
      </c>
      <c r="W20" s="43">
        <f t="shared" si="6"/>
        <v>15475</v>
      </c>
      <c r="X20" s="43">
        <f t="shared" si="6"/>
        <v>0</v>
      </c>
      <c r="Y20" s="43">
        <f t="shared" si="6"/>
        <v>0</v>
      </c>
      <c r="Z20" s="43">
        <f t="shared" si="6"/>
        <v>0</v>
      </c>
      <c r="AA20" s="43">
        <f t="shared" si="6"/>
        <v>15475</v>
      </c>
      <c r="AB20" s="43">
        <f t="shared" si="6"/>
        <v>15475</v>
      </c>
      <c r="AC20" s="43">
        <f t="shared" si="6"/>
        <v>0</v>
      </c>
      <c r="AD20" s="43">
        <f t="shared" si="6"/>
        <v>0</v>
      </c>
      <c r="AE20" s="43">
        <f t="shared" si="6"/>
        <v>0</v>
      </c>
      <c r="AF20" s="45">
        <f t="shared" si="6"/>
        <v>15475</v>
      </c>
      <c r="AG20" s="45">
        <f t="shared" si="6"/>
        <v>15475</v>
      </c>
      <c r="AH20" s="45">
        <f t="shared" si="6"/>
        <v>0</v>
      </c>
      <c r="AI20" s="45">
        <f t="shared" si="6"/>
        <v>0</v>
      </c>
      <c r="AJ20" s="45">
        <f t="shared" si="6"/>
        <v>0</v>
      </c>
      <c r="AK20" s="45">
        <f t="shared" si="6"/>
        <v>15475</v>
      </c>
      <c r="AL20" s="45">
        <f t="shared" si="6"/>
        <v>15475</v>
      </c>
      <c r="AM20" s="45">
        <f t="shared" si="6"/>
        <v>0</v>
      </c>
      <c r="AN20" s="45">
        <f t="shared" si="6"/>
        <v>0</v>
      </c>
      <c r="AO20" s="45">
        <f t="shared" si="6"/>
        <v>0</v>
      </c>
      <c r="AP20" s="82">
        <f t="shared" ref="AP20:AQ20" si="7">SUM(AP11:AP19)</f>
        <v>84850</v>
      </c>
      <c r="AQ20" s="82">
        <f t="shared" si="7"/>
        <v>84850</v>
      </c>
      <c r="AR20" s="43">
        <f t="shared" si="6"/>
        <v>0</v>
      </c>
      <c r="AS20" s="43">
        <f t="shared" si="6"/>
        <v>0</v>
      </c>
      <c r="AT20" s="43">
        <f t="shared" si="6"/>
        <v>0</v>
      </c>
    </row>
    <row r="21" spans="1:48" s="17" customFormat="1" ht="18.75" customHeight="1" x14ac:dyDescent="0.2">
      <c r="A21" s="72">
        <v>13</v>
      </c>
      <c r="B21" s="210" t="s">
        <v>27</v>
      </c>
      <c r="C21" s="210"/>
      <c r="D21" s="210"/>
      <c r="E21" s="79"/>
      <c r="F21" s="72"/>
      <c r="G21" s="83">
        <f>SUM(G14:G18)</f>
        <v>7150</v>
      </c>
      <c r="H21" s="83">
        <f>SUM(H14:H18)</f>
        <v>7150</v>
      </c>
      <c r="I21" s="39">
        <f t="shared" ref="I21:AO21" si="8">SUM(I14:I18)</f>
        <v>0</v>
      </c>
      <c r="J21" s="39">
        <f t="shared" si="8"/>
        <v>0</v>
      </c>
      <c r="K21" s="39">
        <f t="shared" si="8"/>
        <v>0</v>
      </c>
      <c r="L21" s="83">
        <f t="shared" si="8"/>
        <v>7150</v>
      </c>
      <c r="M21" s="83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83">
        <f t="shared" si="8"/>
        <v>7150</v>
      </c>
      <c r="R21" s="83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83">
        <f>SUM(AP14:AP18)</f>
        <v>70050</v>
      </c>
      <c r="AQ21" s="83">
        <f>SUM(AQ14:AQ18)</f>
        <v>70050</v>
      </c>
      <c r="AR21" s="39">
        <f>SUM(AR14:AR18)</f>
        <v>0</v>
      </c>
      <c r="AS21" s="39">
        <f t="shared" ref="AS21:AT21" si="9">SUM(AS14:AS18)</f>
        <v>0</v>
      </c>
      <c r="AT21" s="39">
        <f t="shared" si="9"/>
        <v>0</v>
      </c>
    </row>
    <row r="22" spans="1:48" s="17" customFormat="1" ht="12" x14ac:dyDescent="0.2">
      <c r="A22" s="72">
        <v>14</v>
      </c>
      <c r="B22" s="210" t="s">
        <v>36</v>
      </c>
      <c r="C22" s="210"/>
      <c r="D22" s="210"/>
      <c r="E22" s="79"/>
      <c r="F22" s="72"/>
      <c r="G22" s="68">
        <f t="shared" ref="G22:AT24" si="10">G11</f>
        <v>0</v>
      </c>
      <c r="H22" s="68">
        <f t="shared" si="10"/>
        <v>0</v>
      </c>
      <c r="I22" s="38">
        <f t="shared" si="10"/>
        <v>0</v>
      </c>
      <c r="J22" s="38">
        <f t="shared" si="10"/>
        <v>0</v>
      </c>
      <c r="K22" s="38">
        <f t="shared" si="10"/>
        <v>0</v>
      </c>
      <c r="L22" s="68">
        <f t="shared" si="10"/>
        <v>0</v>
      </c>
      <c r="M22" s="68">
        <f t="shared" si="10"/>
        <v>0</v>
      </c>
      <c r="N22" s="38">
        <f t="shared" si="10"/>
        <v>0</v>
      </c>
      <c r="O22" s="38">
        <f t="shared" si="10"/>
        <v>0</v>
      </c>
      <c r="P22" s="38">
        <f t="shared" si="10"/>
        <v>0</v>
      </c>
      <c r="Q22" s="83">
        <f t="shared" si="10"/>
        <v>0</v>
      </c>
      <c r="R22" s="83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8">
        <f t="shared" si="10"/>
        <v>325</v>
      </c>
      <c r="W22" s="38">
        <f t="shared" si="10"/>
        <v>325</v>
      </c>
      <c r="X22" s="38">
        <f t="shared" si="10"/>
        <v>0</v>
      </c>
      <c r="Y22" s="38">
        <f t="shared" si="10"/>
        <v>0</v>
      </c>
      <c r="Z22" s="38">
        <f t="shared" si="10"/>
        <v>0</v>
      </c>
      <c r="AA22" s="38">
        <f t="shared" si="10"/>
        <v>325</v>
      </c>
      <c r="AB22" s="38">
        <f t="shared" si="10"/>
        <v>325</v>
      </c>
      <c r="AC22" s="38">
        <f t="shared" si="10"/>
        <v>0</v>
      </c>
      <c r="AD22" s="38">
        <f t="shared" si="10"/>
        <v>0</v>
      </c>
      <c r="AE22" s="38">
        <f t="shared" si="10"/>
        <v>0</v>
      </c>
      <c r="AF22" s="40">
        <f t="shared" si="10"/>
        <v>325</v>
      </c>
      <c r="AG22" s="40">
        <f t="shared" si="10"/>
        <v>325</v>
      </c>
      <c r="AH22" s="40">
        <f t="shared" si="10"/>
        <v>0</v>
      </c>
      <c r="AI22" s="40">
        <f t="shared" si="10"/>
        <v>0</v>
      </c>
      <c r="AJ22" s="40">
        <f t="shared" si="10"/>
        <v>0</v>
      </c>
      <c r="AK22" s="40">
        <f t="shared" si="10"/>
        <v>325</v>
      </c>
      <c r="AL22" s="40">
        <f t="shared" si="10"/>
        <v>325</v>
      </c>
      <c r="AM22" s="40">
        <f t="shared" si="10"/>
        <v>0</v>
      </c>
      <c r="AN22" s="40">
        <f t="shared" si="10"/>
        <v>0</v>
      </c>
      <c r="AO22" s="40">
        <f t="shared" si="10"/>
        <v>0</v>
      </c>
      <c r="AP22" s="68">
        <f t="shared" si="10"/>
        <v>1300</v>
      </c>
      <c r="AQ22" s="68">
        <f t="shared" si="10"/>
        <v>1300</v>
      </c>
      <c r="AR22" s="38">
        <f t="shared" si="10"/>
        <v>0</v>
      </c>
      <c r="AS22" s="38">
        <f t="shared" si="10"/>
        <v>0</v>
      </c>
      <c r="AT22" s="38">
        <f t="shared" si="10"/>
        <v>0</v>
      </c>
    </row>
    <row r="23" spans="1:48" s="17" customFormat="1" ht="12" x14ac:dyDescent="0.2">
      <c r="A23" s="72">
        <v>15</v>
      </c>
      <c r="B23" s="210" t="s">
        <v>37</v>
      </c>
      <c r="C23" s="210"/>
      <c r="D23" s="210"/>
      <c r="E23" s="79"/>
      <c r="F23" s="72"/>
      <c r="G23" s="68">
        <f t="shared" si="10"/>
        <v>0</v>
      </c>
      <c r="H23" s="68">
        <f t="shared" si="10"/>
        <v>0</v>
      </c>
      <c r="I23" s="38">
        <f t="shared" si="10"/>
        <v>0</v>
      </c>
      <c r="J23" s="38">
        <f t="shared" si="10"/>
        <v>0</v>
      </c>
      <c r="K23" s="38">
        <f t="shared" si="10"/>
        <v>0</v>
      </c>
      <c r="L23" s="68">
        <f t="shared" si="10"/>
        <v>0</v>
      </c>
      <c r="M23" s="6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83">
        <f t="shared" si="10"/>
        <v>0</v>
      </c>
      <c r="R23" s="83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8">
        <f t="shared" si="10"/>
        <v>1000</v>
      </c>
      <c r="W23" s="38">
        <f t="shared" si="10"/>
        <v>1000</v>
      </c>
      <c r="X23" s="38">
        <f t="shared" si="10"/>
        <v>0</v>
      </c>
      <c r="Y23" s="38">
        <f t="shared" si="10"/>
        <v>0</v>
      </c>
      <c r="Z23" s="38">
        <f t="shared" si="10"/>
        <v>0</v>
      </c>
      <c r="AA23" s="38">
        <f t="shared" si="10"/>
        <v>1000</v>
      </c>
      <c r="AB23" s="38">
        <f t="shared" si="10"/>
        <v>1000</v>
      </c>
      <c r="AC23" s="38">
        <f t="shared" si="10"/>
        <v>0</v>
      </c>
      <c r="AD23" s="38">
        <f t="shared" si="10"/>
        <v>0</v>
      </c>
      <c r="AE23" s="38">
        <f t="shared" si="10"/>
        <v>0</v>
      </c>
      <c r="AF23" s="40">
        <f t="shared" si="10"/>
        <v>1000</v>
      </c>
      <c r="AG23" s="40">
        <f t="shared" si="10"/>
        <v>1000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1000</v>
      </c>
      <c r="AL23" s="40">
        <f t="shared" si="10"/>
        <v>1000</v>
      </c>
      <c r="AM23" s="40">
        <f t="shared" si="10"/>
        <v>0</v>
      </c>
      <c r="AN23" s="40">
        <f t="shared" si="10"/>
        <v>0</v>
      </c>
      <c r="AO23" s="40">
        <f t="shared" si="10"/>
        <v>0</v>
      </c>
      <c r="AP23" s="68">
        <f t="shared" si="10"/>
        <v>4000</v>
      </c>
      <c r="AQ23" s="68">
        <f t="shared" si="10"/>
        <v>4000</v>
      </c>
      <c r="AR23" s="38">
        <f t="shared" si="10"/>
        <v>0</v>
      </c>
      <c r="AS23" s="38">
        <f t="shared" si="10"/>
        <v>0</v>
      </c>
      <c r="AT23" s="38">
        <f t="shared" si="10"/>
        <v>0</v>
      </c>
    </row>
    <row r="24" spans="1:48" s="17" customFormat="1" ht="12" x14ac:dyDescent="0.2">
      <c r="A24" s="72">
        <v>16</v>
      </c>
      <c r="B24" s="210" t="s">
        <v>38</v>
      </c>
      <c r="C24" s="210"/>
      <c r="D24" s="210"/>
      <c r="E24" s="79"/>
      <c r="F24" s="72"/>
      <c r="G24" s="68">
        <f t="shared" si="10"/>
        <v>0</v>
      </c>
      <c r="H24" s="68">
        <f t="shared" si="10"/>
        <v>0</v>
      </c>
      <c r="I24" s="38">
        <f t="shared" si="10"/>
        <v>0</v>
      </c>
      <c r="J24" s="38">
        <f t="shared" si="10"/>
        <v>0</v>
      </c>
      <c r="K24" s="38">
        <f t="shared" si="10"/>
        <v>0</v>
      </c>
      <c r="L24" s="68">
        <f t="shared" si="10"/>
        <v>0</v>
      </c>
      <c r="M24" s="6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0</v>
      </c>
      <c r="Q24" s="83">
        <f t="shared" si="10"/>
        <v>0</v>
      </c>
      <c r="R24" s="83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8">
        <f t="shared" si="10"/>
        <v>2000</v>
      </c>
      <c r="W24" s="38">
        <f t="shared" si="10"/>
        <v>2000</v>
      </c>
      <c r="X24" s="38">
        <f t="shared" si="10"/>
        <v>0</v>
      </c>
      <c r="Y24" s="38">
        <f t="shared" si="10"/>
        <v>0</v>
      </c>
      <c r="Z24" s="38">
        <f t="shared" si="10"/>
        <v>0</v>
      </c>
      <c r="AA24" s="38">
        <f t="shared" si="10"/>
        <v>2000</v>
      </c>
      <c r="AB24" s="38">
        <f t="shared" si="10"/>
        <v>2000</v>
      </c>
      <c r="AC24" s="38">
        <f t="shared" si="10"/>
        <v>0</v>
      </c>
      <c r="AD24" s="38">
        <f t="shared" si="10"/>
        <v>0</v>
      </c>
      <c r="AE24" s="38">
        <f t="shared" si="10"/>
        <v>0</v>
      </c>
      <c r="AF24" s="40">
        <f t="shared" si="10"/>
        <v>2000</v>
      </c>
      <c r="AG24" s="40">
        <f t="shared" si="10"/>
        <v>2000</v>
      </c>
      <c r="AH24" s="40">
        <f t="shared" si="10"/>
        <v>0</v>
      </c>
      <c r="AI24" s="40">
        <f t="shared" si="10"/>
        <v>0</v>
      </c>
      <c r="AJ24" s="40">
        <f t="shared" si="10"/>
        <v>0</v>
      </c>
      <c r="AK24" s="40">
        <f t="shared" si="10"/>
        <v>2000</v>
      </c>
      <c r="AL24" s="40">
        <f t="shared" si="10"/>
        <v>2000</v>
      </c>
      <c r="AM24" s="40">
        <f t="shared" si="10"/>
        <v>0</v>
      </c>
      <c r="AN24" s="40">
        <f t="shared" si="10"/>
        <v>0</v>
      </c>
      <c r="AO24" s="40">
        <f t="shared" si="10"/>
        <v>0</v>
      </c>
      <c r="AP24" s="68">
        <f t="shared" si="10"/>
        <v>8000</v>
      </c>
      <c r="AQ24" s="68">
        <f t="shared" si="10"/>
        <v>8000</v>
      </c>
      <c r="AR24" s="38">
        <f t="shared" si="10"/>
        <v>0</v>
      </c>
      <c r="AS24" s="38">
        <f t="shared" si="10"/>
        <v>0</v>
      </c>
      <c r="AT24" s="38">
        <f t="shared" si="10"/>
        <v>0</v>
      </c>
    </row>
    <row r="25" spans="1:48" s="17" customFormat="1" ht="12" x14ac:dyDescent="0.2">
      <c r="A25" s="69">
        <v>17</v>
      </c>
      <c r="B25" s="237" t="s">
        <v>163</v>
      </c>
      <c r="C25" s="237"/>
      <c r="D25" s="237"/>
      <c r="E25" s="79"/>
      <c r="F25" s="72"/>
      <c r="G25" s="68">
        <f>G19</f>
        <v>1500</v>
      </c>
      <c r="H25" s="68">
        <f>H19</f>
        <v>1500</v>
      </c>
      <c r="I25" s="68">
        <f t="shared" ref="I25:AR25" si="11">I19</f>
        <v>0</v>
      </c>
      <c r="J25" s="68">
        <f t="shared" si="11"/>
        <v>0</v>
      </c>
      <c r="K25" s="68">
        <f t="shared" si="11"/>
        <v>0</v>
      </c>
      <c r="L25" s="68">
        <f t="shared" si="11"/>
        <v>0</v>
      </c>
      <c r="M25" s="68">
        <f t="shared" si="11"/>
        <v>0</v>
      </c>
      <c r="N25" s="68">
        <f t="shared" si="11"/>
        <v>0</v>
      </c>
      <c r="O25" s="68">
        <f t="shared" si="11"/>
        <v>0</v>
      </c>
      <c r="P25" s="68">
        <f t="shared" si="11"/>
        <v>0</v>
      </c>
      <c r="Q25" s="68">
        <f t="shared" si="11"/>
        <v>0</v>
      </c>
      <c r="R25" s="68">
        <f t="shared" si="11"/>
        <v>0</v>
      </c>
      <c r="S25" s="68">
        <f t="shared" si="11"/>
        <v>0</v>
      </c>
      <c r="T25" s="68">
        <f t="shared" si="11"/>
        <v>0</v>
      </c>
      <c r="U25" s="68">
        <f t="shared" si="11"/>
        <v>0</v>
      </c>
      <c r="V25" s="68">
        <f t="shared" si="11"/>
        <v>0</v>
      </c>
      <c r="W25" s="68">
        <f t="shared" si="11"/>
        <v>0</v>
      </c>
      <c r="X25" s="68">
        <f t="shared" si="11"/>
        <v>0</v>
      </c>
      <c r="Y25" s="68">
        <f t="shared" si="11"/>
        <v>0</v>
      </c>
      <c r="Z25" s="68">
        <f t="shared" si="11"/>
        <v>0</v>
      </c>
      <c r="AA25" s="68">
        <f t="shared" si="11"/>
        <v>0</v>
      </c>
      <c r="AB25" s="68">
        <f t="shared" si="11"/>
        <v>0</v>
      </c>
      <c r="AC25" s="68">
        <f t="shared" si="11"/>
        <v>0</v>
      </c>
      <c r="AD25" s="68">
        <f t="shared" si="11"/>
        <v>0</v>
      </c>
      <c r="AE25" s="68">
        <f t="shared" si="11"/>
        <v>0</v>
      </c>
      <c r="AF25" s="68">
        <f t="shared" si="11"/>
        <v>0</v>
      </c>
      <c r="AG25" s="68">
        <f t="shared" si="11"/>
        <v>0</v>
      </c>
      <c r="AH25" s="68">
        <f t="shared" si="11"/>
        <v>0</v>
      </c>
      <c r="AI25" s="68">
        <f t="shared" si="11"/>
        <v>0</v>
      </c>
      <c r="AJ25" s="68">
        <f t="shared" si="11"/>
        <v>0</v>
      </c>
      <c r="AK25" s="68">
        <f t="shared" si="11"/>
        <v>0</v>
      </c>
      <c r="AL25" s="68">
        <f t="shared" si="11"/>
        <v>0</v>
      </c>
      <c r="AM25" s="68">
        <f t="shared" si="11"/>
        <v>0</v>
      </c>
      <c r="AN25" s="68">
        <f t="shared" si="11"/>
        <v>0</v>
      </c>
      <c r="AO25" s="68">
        <f t="shared" si="11"/>
        <v>0</v>
      </c>
      <c r="AP25" s="68">
        <f t="shared" si="11"/>
        <v>1500</v>
      </c>
      <c r="AQ25" s="68">
        <f t="shared" si="11"/>
        <v>1500</v>
      </c>
      <c r="AR25" s="68">
        <f t="shared" si="11"/>
        <v>0</v>
      </c>
      <c r="AS25" s="38"/>
      <c r="AT25" s="38"/>
    </row>
    <row r="26" spans="1:48" s="18" customFormat="1" ht="15" customHeight="1" x14ac:dyDescent="0.2">
      <c r="A26" s="69">
        <v>18</v>
      </c>
      <c r="B26" s="222" t="s">
        <v>39</v>
      </c>
      <c r="C26" s="235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</row>
    <row r="27" spans="1:48" s="17" customFormat="1" ht="93" customHeight="1" x14ac:dyDescent="0.2">
      <c r="A27" s="69">
        <v>19</v>
      </c>
      <c r="B27" s="210" t="s">
        <v>40</v>
      </c>
      <c r="C27" s="235"/>
      <c r="D27" s="72" t="s">
        <v>147</v>
      </c>
      <c r="E27" s="72" t="s">
        <v>132</v>
      </c>
      <c r="F27" s="72" t="s">
        <v>92</v>
      </c>
      <c r="G27" s="72" t="s">
        <v>41</v>
      </c>
      <c r="H27" s="72" t="s">
        <v>41</v>
      </c>
      <c r="I27" s="72" t="s">
        <v>41</v>
      </c>
      <c r="J27" s="72" t="s">
        <v>41</v>
      </c>
      <c r="K27" s="72" t="s">
        <v>41</v>
      </c>
      <c r="L27" s="72" t="s">
        <v>41</v>
      </c>
      <c r="M27" s="72" t="s">
        <v>41</v>
      </c>
      <c r="N27" s="72" t="s">
        <v>41</v>
      </c>
      <c r="O27" s="72" t="s">
        <v>41</v>
      </c>
      <c r="P27" s="72" t="s">
        <v>41</v>
      </c>
      <c r="Q27" s="74" t="s">
        <v>41</v>
      </c>
      <c r="R27" s="74" t="s">
        <v>41</v>
      </c>
      <c r="S27" s="74" t="s">
        <v>41</v>
      </c>
      <c r="T27" s="74" t="s">
        <v>41</v>
      </c>
      <c r="U27" s="74" t="s">
        <v>41</v>
      </c>
      <c r="V27" s="72" t="s">
        <v>41</v>
      </c>
      <c r="W27" s="72" t="s">
        <v>41</v>
      </c>
      <c r="X27" s="72" t="s">
        <v>41</v>
      </c>
      <c r="Y27" s="72" t="s">
        <v>41</v>
      </c>
      <c r="Z27" s="72" t="s">
        <v>41</v>
      </c>
      <c r="AA27" s="72" t="s">
        <v>41</v>
      </c>
      <c r="AB27" s="72" t="s">
        <v>41</v>
      </c>
      <c r="AC27" s="72" t="s">
        <v>41</v>
      </c>
      <c r="AD27" s="72" t="s">
        <v>41</v>
      </c>
      <c r="AE27" s="72" t="s">
        <v>41</v>
      </c>
      <c r="AF27" s="72" t="s">
        <v>41</v>
      </c>
      <c r="AG27" s="72" t="s">
        <v>41</v>
      </c>
      <c r="AH27" s="72" t="s">
        <v>41</v>
      </c>
      <c r="AI27" s="72" t="s">
        <v>41</v>
      </c>
      <c r="AJ27" s="72" t="s">
        <v>41</v>
      </c>
      <c r="AK27" s="72" t="s">
        <v>41</v>
      </c>
      <c r="AL27" s="72" t="s">
        <v>41</v>
      </c>
      <c r="AM27" s="72" t="s">
        <v>41</v>
      </c>
      <c r="AN27" s="72" t="s">
        <v>41</v>
      </c>
      <c r="AO27" s="72" t="s">
        <v>41</v>
      </c>
      <c r="AP27" s="210" t="s">
        <v>42</v>
      </c>
      <c r="AQ27" s="210"/>
      <c r="AR27" s="210"/>
      <c r="AS27" s="210"/>
      <c r="AT27" s="210"/>
    </row>
    <row r="28" spans="1:48" s="17" customFormat="1" ht="90" customHeight="1" x14ac:dyDescent="0.2">
      <c r="A28" s="69">
        <v>20</v>
      </c>
      <c r="B28" s="210" t="s">
        <v>43</v>
      </c>
      <c r="C28" s="235"/>
      <c r="D28" s="72" t="s">
        <v>148</v>
      </c>
      <c r="E28" s="72" t="s">
        <v>133</v>
      </c>
      <c r="F28" s="72" t="s">
        <v>92</v>
      </c>
      <c r="G28" s="72" t="s">
        <v>41</v>
      </c>
      <c r="H28" s="72" t="s">
        <v>41</v>
      </c>
      <c r="I28" s="72" t="s">
        <v>41</v>
      </c>
      <c r="J28" s="72" t="s">
        <v>41</v>
      </c>
      <c r="K28" s="72" t="s">
        <v>41</v>
      </c>
      <c r="L28" s="72" t="s">
        <v>41</v>
      </c>
      <c r="M28" s="72" t="s">
        <v>41</v>
      </c>
      <c r="N28" s="72" t="s">
        <v>41</v>
      </c>
      <c r="O28" s="72" t="s">
        <v>41</v>
      </c>
      <c r="P28" s="72" t="s">
        <v>41</v>
      </c>
      <c r="Q28" s="74" t="s">
        <v>41</v>
      </c>
      <c r="R28" s="74" t="s">
        <v>41</v>
      </c>
      <c r="S28" s="74" t="s">
        <v>41</v>
      </c>
      <c r="T28" s="74" t="s">
        <v>41</v>
      </c>
      <c r="U28" s="74" t="s">
        <v>41</v>
      </c>
      <c r="V28" s="72" t="s">
        <v>41</v>
      </c>
      <c r="W28" s="72" t="s">
        <v>41</v>
      </c>
      <c r="X28" s="72" t="s">
        <v>41</v>
      </c>
      <c r="Y28" s="72" t="s">
        <v>41</v>
      </c>
      <c r="Z28" s="72" t="s">
        <v>41</v>
      </c>
      <c r="AA28" s="72" t="s">
        <v>41</v>
      </c>
      <c r="AB28" s="72" t="s">
        <v>41</v>
      </c>
      <c r="AC28" s="72" t="s">
        <v>41</v>
      </c>
      <c r="AD28" s="72" t="s">
        <v>41</v>
      </c>
      <c r="AE28" s="72" t="s">
        <v>41</v>
      </c>
      <c r="AF28" s="72" t="s">
        <v>41</v>
      </c>
      <c r="AG28" s="72" t="s">
        <v>41</v>
      </c>
      <c r="AH28" s="72" t="s">
        <v>41</v>
      </c>
      <c r="AI28" s="72" t="s">
        <v>41</v>
      </c>
      <c r="AJ28" s="72" t="s">
        <v>41</v>
      </c>
      <c r="AK28" s="72" t="s">
        <v>41</v>
      </c>
      <c r="AL28" s="72" t="s">
        <v>41</v>
      </c>
      <c r="AM28" s="72" t="s">
        <v>41</v>
      </c>
      <c r="AN28" s="72" t="s">
        <v>41</v>
      </c>
      <c r="AO28" s="72" t="s">
        <v>41</v>
      </c>
      <c r="AP28" s="210" t="s">
        <v>42</v>
      </c>
      <c r="AQ28" s="210"/>
      <c r="AR28" s="210"/>
      <c r="AS28" s="210"/>
      <c r="AT28" s="210"/>
    </row>
    <row r="29" spans="1:48" s="17" customFormat="1" ht="82.5" customHeight="1" x14ac:dyDescent="0.2">
      <c r="A29" s="69">
        <v>21</v>
      </c>
      <c r="B29" s="210" t="s">
        <v>44</v>
      </c>
      <c r="C29" s="235"/>
      <c r="D29" s="72" t="s">
        <v>149</v>
      </c>
      <c r="E29" s="72" t="s">
        <v>132</v>
      </c>
      <c r="F29" s="72" t="s">
        <v>24</v>
      </c>
      <c r="G29" s="72" t="s">
        <v>41</v>
      </c>
      <c r="H29" s="72" t="s">
        <v>41</v>
      </c>
      <c r="I29" s="72" t="s">
        <v>41</v>
      </c>
      <c r="J29" s="72" t="s">
        <v>41</v>
      </c>
      <c r="K29" s="72" t="s">
        <v>41</v>
      </c>
      <c r="L29" s="72" t="s">
        <v>41</v>
      </c>
      <c r="M29" s="72" t="s">
        <v>41</v>
      </c>
      <c r="N29" s="72" t="s">
        <v>41</v>
      </c>
      <c r="O29" s="72" t="s">
        <v>41</v>
      </c>
      <c r="P29" s="72" t="s">
        <v>41</v>
      </c>
      <c r="Q29" s="74" t="s">
        <v>41</v>
      </c>
      <c r="R29" s="74" t="s">
        <v>41</v>
      </c>
      <c r="S29" s="74" t="s">
        <v>41</v>
      </c>
      <c r="T29" s="74" t="s">
        <v>41</v>
      </c>
      <c r="U29" s="74" t="s">
        <v>41</v>
      </c>
      <c r="V29" s="72" t="s">
        <v>41</v>
      </c>
      <c r="W29" s="72" t="s">
        <v>41</v>
      </c>
      <c r="X29" s="72" t="s">
        <v>41</v>
      </c>
      <c r="Y29" s="72" t="s">
        <v>41</v>
      </c>
      <c r="Z29" s="72" t="s">
        <v>41</v>
      </c>
      <c r="AA29" s="72" t="s">
        <v>41</v>
      </c>
      <c r="AB29" s="72" t="s">
        <v>41</v>
      </c>
      <c r="AC29" s="72" t="s">
        <v>41</v>
      </c>
      <c r="AD29" s="72" t="s">
        <v>41</v>
      </c>
      <c r="AE29" s="72" t="s">
        <v>41</v>
      </c>
      <c r="AF29" s="72" t="s">
        <v>41</v>
      </c>
      <c r="AG29" s="72" t="s">
        <v>41</v>
      </c>
      <c r="AH29" s="72" t="s">
        <v>41</v>
      </c>
      <c r="AI29" s="72" t="s">
        <v>41</v>
      </c>
      <c r="AJ29" s="72" t="s">
        <v>41</v>
      </c>
      <c r="AK29" s="72" t="s">
        <v>41</v>
      </c>
      <c r="AL29" s="72" t="s">
        <v>41</v>
      </c>
      <c r="AM29" s="72" t="s">
        <v>41</v>
      </c>
      <c r="AN29" s="72" t="s">
        <v>41</v>
      </c>
      <c r="AO29" s="72" t="s">
        <v>41</v>
      </c>
      <c r="AP29" s="210" t="s">
        <v>42</v>
      </c>
      <c r="AQ29" s="210"/>
      <c r="AR29" s="210"/>
      <c r="AS29" s="210"/>
      <c r="AT29" s="210"/>
    </row>
    <row r="30" spans="1:48" s="17" customFormat="1" ht="90.75" customHeight="1" x14ac:dyDescent="0.2">
      <c r="A30" s="69">
        <v>22</v>
      </c>
      <c r="B30" s="210" t="s">
        <v>45</v>
      </c>
      <c r="C30" s="235"/>
      <c r="D30" s="72" t="s">
        <v>150</v>
      </c>
      <c r="E30" s="72" t="s">
        <v>133</v>
      </c>
      <c r="F30" s="72" t="s">
        <v>92</v>
      </c>
      <c r="G30" s="72" t="s">
        <v>41</v>
      </c>
      <c r="H30" s="72" t="s">
        <v>41</v>
      </c>
      <c r="I30" s="72" t="s">
        <v>41</v>
      </c>
      <c r="J30" s="72" t="s">
        <v>41</v>
      </c>
      <c r="K30" s="72" t="s">
        <v>41</v>
      </c>
      <c r="L30" s="72" t="s">
        <v>41</v>
      </c>
      <c r="M30" s="72" t="s">
        <v>41</v>
      </c>
      <c r="N30" s="72" t="s">
        <v>41</v>
      </c>
      <c r="O30" s="72" t="s">
        <v>41</v>
      </c>
      <c r="P30" s="72" t="s">
        <v>41</v>
      </c>
      <c r="Q30" s="74" t="s">
        <v>41</v>
      </c>
      <c r="R30" s="74" t="s">
        <v>41</v>
      </c>
      <c r="S30" s="74" t="s">
        <v>41</v>
      </c>
      <c r="T30" s="74" t="s">
        <v>41</v>
      </c>
      <c r="U30" s="74" t="s">
        <v>41</v>
      </c>
      <c r="V30" s="72" t="s">
        <v>41</v>
      </c>
      <c r="W30" s="72" t="s">
        <v>41</v>
      </c>
      <c r="X30" s="72" t="s">
        <v>41</v>
      </c>
      <c r="Y30" s="72" t="s">
        <v>41</v>
      </c>
      <c r="Z30" s="72" t="s">
        <v>41</v>
      </c>
      <c r="AA30" s="72" t="s">
        <v>41</v>
      </c>
      <c r="AB30" s="72" t="s">
        <v>41</v>
      </c>
      <c r="AC30" s="72" t="s">
        <v>41</v>
      </c>
      <c r="AD30" s="72" t="s">
        <v>41</v>
      </c>
      <c r="AE30" s="72" t="s">
        <v>41</v>
      </c>
      <c r="AF30" s="72" t="s">
        <v>41</v>
      </c>
      <c r="AG30" s="72" t="s">
        <v>41</v>
      </c>
      <c r="AH30" s="72" t="s">
        <v>41</v>
      </c>
      <c r="AI30" s="72" t="s">
        <v>41</v>
      </c>
      <c r="AJ30" s="72" t="s">
        <v>41</v>
      </c>
      <c r="AK30" s="72" t="s">
        <v>41</v>
      </c>
      <c r="AL30" s="72" t="s">
        <v>41</v>
      </c>
      <c r="AM30" s="72" t="s">
        <v>41</v>
      </c>
      <c r="AN30" s="72" t="s">
        <v>41</v>
      </c>
      <c r="AO30" s="72" t="s">
        <v>41</v>
      </c>
      <c r="AP30" s="210" t="s">
        <v>42</v>
      </c>
      <c r="AQ30" s="210"/>
      <c r="AR30" s="210"/>
      <c r="AS30" s="210"/>
      <c r="AT30" s="210"/>
    </row>
    <row r="31" spans="1:48" s="21" customFormat="1" ht="82.5" customHeight="1" x14ac:dyDescent="0.2">
      <c r="A31" s="69">
        <v>23</v>
      </c>
      <c r="B31" s="210" t="s">
        <v>46</v>
      </c>
      <c r="C31" s="235"/>
      <c r="D31" s="72" t="s">
        <v>47</v>
      </c>
      <c r="E31" s="72" t="s">
        <v>134</v>
      </c>
      <c r="F31" s="72" t="s">
        <v>92</v>
      </c>
      <c r="G31" s="72" t="s">
        <v>41</v>
      </c>
      <c r="H31" s="72" t="s">
        <v>41</v>
      </c>
      <c r="I31" s="72" t="s">
        <v>41</v>
      </c>
      <c r="J31" s="72" t="s">
        <v>41</v>
      </c>
      <c r="K31" s="72" t="s">
        <v>41</v>
      </c>
      <c r="L31" s="72" t="s">
        <v>41</v>
      </c>
      <c r="M31" s="72" t="s">
        <v>41</v>
      </c>
      <c r="N31" s="72" t="s">
        <v>41</v>
      </c>
      <c r="O31" s="72" t="s">
        <v>41</v>
      </c>
      <c r="P31" s="72" t="s">
        <v>41</v>
      </c>
      <c r="Q31" s="74" t="s">
        <v>41</v>
      </c>
      <c r="R31" s="74" t="s">
        <v>41</v>
      </c>
      <c r="S31" s="74" t="s">
        <v>41</v>
      </c>
      <c r="T31" s="74" t="s">
        <v>41</v>
      </c>
      <c r="U31" s="74" t="s">
        <v>41</v>
      </c>
      <c r="V31" s="72" t="s">
        <v>41</v>
      </c>
      <c r="W31" s="72" t="s">
        <v>41</v>
      </c>
      <c r="X31" s="72" t="s">
        <v>41</v>
      </c>
      <c r="Y31" s="72" t="s">
        <v>41</v>
      </c>
      <c r="Z31" s="72" t="s">
        <v>41</v>
      </c>
      <c r="AA31" s="72" t="s">
        <v>41</v>
      </c>
      <c r="AB31" s="72" t="s">
        <v>41</v>
      </c>
      <c r="AC31" s="72" t="s">
        <v>41</v>
      </c>
      <c r="AD31" s="72" t="s">
        <v>41</v>
      </c>
      <c r="AE31" s="72" t="s">
        <v>41</v>
      </c>
      <c r="AF31" s="72" t="s">
        <v>41</v>
      </c>
      <c r="AG31" s="72" t="s">
        <v>41</v>
      </c>
      <c r="AH31" s="72" t="s">
        <v>41</v>
      </c>
      <c r="AI31" s="72" t="s">
        <v>41</v>
      </c>
      <c r="AJ31" s="72" t="s">
        <v>41</v>
      </c>
      <c r="AK31" s="72" t="s">
        <v>41</v>
      </c>
      <c r="AL31" s="72" t="s">
        <v>41</v>
      </c>
      <c r="AM31" s="72" t="s">
        <v>41</v>
      </c>
      <c r="AN31" s="72" t="s">
        <v>41</v>
      </c>
      <c r="AO31" s="72" t="s">
        <v>41</v>
      </c>
      <c r="AP31" s="210" t="s">
        <v>42</v>
      </c>
      <c r="AQ31" s="210"/>
      <c r="AR31" s="210"/>
      <c r="AS31" s="210"/>
      <c r="AT31" s="210"/>
    </row>
    <row r="32" spans="1:48" s="17" customFormat="1" ht="12" x14ac:dyDescent="0.2">
      <c r="A32" s="69">
        <v>24</v>
      </c>
      <c r="B32" s="236" t="s">
        <v>48</v>
      </c>
      <c r="C32" s="236"/>
      <c r="D32" s="236"/>
      <c r="E32" s="22"/>
      <c r="F32" s="73"/>
      <c r="G32" s="72" t="s">
        <v>41</v>
      </c>
      <c r="H32" s="72" t="s">
        <v>41</v>
      </c>
      <c r="I32" s="72" t="s">
        <v>41</v>
      </c>
      <c r="J32" s="72" t="s">
        <v>41</v>
      </c>
      <c r="K32" s="72" t="s">
        <v>41</v>
      </c>
      <c r="L32" s="72" t="s">
        <v>41</v>
      </c>
      <c r="M32" s="72" t="s">
        <v>41</v>
      </c>
      <c r="N32" s="72" t="s">
        <v>41</v>
      </c>
      <c r="O32" s="72" t="s">
        <v>41</v>
      </c>
      <c r="P32" s="72" t="s">
        <v>41</v>
      </c>
      <c r="Q32" s="74" t="s">
        <v>41</v>
      </c>
      <c r="R32" s="74" t="s">
        <v>41</v>
      </c>
      <c r="S32" s="74" t="s">
        <v>41</v>
      </c>
      <c r="T32" s="74" t="s">
        <v>41</v>
      </c>
      <c r="U32" s="74" t="s">
        <v>41</v>
      </c>
      <c r="V32" s="72" t="s">
        <v>41</v>
      </c>
      <c r="W32" s="72" t="s">
        <v>41</v>
      </c>
      <c r="X32" s="72" t="s">
        <v>41</v>
      </c>
      <c r="Y32" s="72" t="s">
        <v>41</v>
      </c>
      <c r="Z32" s="72" t="s">
        <v>41</v>
      </c>
      <c r="AA32" s="72" t="s">
        <v>41</v>
      </c>
      <c r="AB32" s="72" t="s">
        <v>41</v>
      </c>
      <c r="AC32" s="72" t="s">
        <v>41</v>
      </c>
      <c r="AD32" s="72" t="s">
        <v>41</v>
      </c>
      <c r="AE32" s="72" t="s">
        <v>41</v>
      </c>
      <c r="AF32" s="72" t="s">
        <v>41</v>
      </c>
      <c r="AG32" s="72" t="s">
        <v>41</v>
      </c>
      <c r="AH32" s="72" t="s">
        <v>41</v>
      </c>
      <c r="AI32" s="72" t="s">
        <v>41</v>
      </c>
      <c r="AJ32" s="72" t="s">
        <v>41</v>
      </c>
      <c r="AK32" s="72" t="s">
        <v>41</v>
      </c>
      <c r="AL32" s="72" t="s">
        <v>41</v>
      </c>
      <c r="AM32" s="72" t="s">
        <v>41</v>
      </c>
      <c r="AN32" s="72" t="s">
        <v>41</v>
      </c>
      <c r="AO32" s="72" t="s">
        <v>41</v>
      </c>
      <c r="AP32" s="73" t="s">
        <v>41</v>
      </c>
      <c r="AQ32" s="72" t="s">
        <v>41</v>
      </c>
      <c r="AR32" s="72" t="s">
        <v>41</v>
      </c>
      <c r="AS32" s="72" t="s">
        <v>41</v>
      </c>
      <c r="AT32" s="72" t="s">
        <v>41</v>
      </c>
    </row>
    <row r="33" spans="1:46" s="18" customFormat="1" ht="15" customHeight="1" x14ac:dyDescent="0.25">
      <c r="A33" s="69">
        <v>25</v>
      </c>
      <c r="B33" s="73" t="s">
        <v>49</v>
      </c>
      <c r="C33" s="73" t="s">
        <v>50</v>
      </c>
      <c r="D33" s="222" t="s">
        <v>50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</row>
    <row r="34" spans="1:46" s="17" customFormat="1" ht="56.25" customHeight="1" x14ac:dyDescent="0.25">
      <c r="A34" s="69">
        <v>26</v>
      </c>
      <c r="B34" s="72" t="s">
        <v>51</v>
      </c>
      <c r="C34" s="210" t="s">
        <v>151</v>
      </c>
      <c r="D34" s="210"/>
      <c r="E34" s="72" t="s">
        <v>135</v>
      </c>
      <c r="F34" s="72" t="s">
        <v>92</v>
      </c>
      <c r="G34" s="72" t="s">
        <v>41</v>
      </c>
      <c r="H34" s="72" t="s">
        <v>41</v>
      </c>
      <c r="I34" s="72" t="s">
        <v>41</v>
      </c>
      <c r="J34" s="72" t="s">
        <v>41</v>
      </c>
      <c r="K34" s="72" t="s">
        <v>41</v>
      </c>
      <c r="L34" s="72" t="s">
        <v>41</v>
      </c>
      <c r="M34" s="72" t="s">
        <v>41</v>
      </c>
      <c r="N34" s="72" t="s">
        <v>41</v>
      </c>
      <c r="O34" s="72" t="s">
        <v>41</v>
      </c>
      <c r="P34" s="72" t="s">
        <v>41</v>
      </c>
      <c r="Q34" s="74" t="s">
        <v>41</v>
      </c>
      <c r="R34" s="74" t="s">
        <v>41</v>
      </c>
      <c r="S34" s="74" t="s">
        <v>41</v>
      </c>
      <c r="T34" s="74" t="s">
        <v>41</v>
      </c>
      <c r="U34" s="74" t="s">
        <v>41</v>
      </c>
      <c r="V34" s="72" t="s">
        <v>41</v>
      </c>
      <c r="W34" s="72" t="s">
        <v>41</v>
      </c>
      <c r="X34" s="72" t="s">
        <v>41</v>
      </c>
      <c r="Y34" s="72" t="s">
        <v>41</v>
      </c>
      <c r="Z34" s="72" t="s">
        <v>41</v>
      </c>
      <c r="AA34" s="72" t="s">
        <v>41</v>
      </c>
      <c r="AB34" s="72" t="s">
        <v>41</v>
      </c>
      <c r="AC34" s="72" t="s">
        <v>41</v>
      </c>
      <c r="AD34" s="72" t="s">
        <v>41</v>
      </c>
      <c r="AE34" s="72" t="s">
        <v>41</v>
      </c>
      <c r="AF34" s="72" t="s">
        <v>41</v>
      </c>
      <c r="AG34" s="72" t="s">
        <v>41</v>
      </c>
      <c r="AH34" s="72" t="s">
        <v>41</v>
      </c>
      <c r="AI34" s="72" t="s">
        <v>41</v>
      </c>
      <c r="AJ34" s="72" t="s">
        <v>41</v>
      </c>
      <c r="AK34" s="72" t="s">
        <v>41</v>
      </c>
      <c r="AL34" s="72" t="s">
        <v>41</v>
      </c>
      <c r="AM34" s="72" t="s">
        <v>41</v>
      </c>
      <c r="AN34" s="72" t="s">
        <v>41</v>
      </c>
      <c r="AO34" s="72" t="s">
        <v>41</v>
      </c>
      <c r="AP34" s="210" t="s">
        <v>42</v>
      </c>
      <c r="AQ34" s="210"/>
      <c r="AR34" s="210"/>
      <c r="AS34" s="210"/>
      <c r="AT34" s="210"/>
    </row>
    <row r="35" spans="1:46" s="17" customFormat="1" ht="84" x14ac:dyDescent="0.25">
      <c r="A35" s="69">
        <v>27</v>
      </c>
      <c r="B35" s="72" t="s">
        <v>52</v>
      </c>
      <c r="C35" s="210" t="s">
        <v>152</v>
      </c>
      <c r="D35" s="210"/>
      <c r="E35" s="72" t="s">
        <v>93</v>
      </c>
      <c r="F35" s="72" t="s">
        <v>92</v>
      </c>
      <c r="G35" s="72" t="s">
        <v>41</v>
      </c>
      <c r="H35" s="72" t="s">
        <v>41</v>
      </c>
      <c r="I35" s="72" t="s">
        <v>41</v>
      </c>
      <c r="J35" s="72" t="s">
        <v>41</v>
      </c>
      <c r="K35" s="72" t="s">
        <v>41</v>
      </c>
      <c r="L35" s="72" t="s">
        <v>41</v>
      </c>
      <c r="M35" s="72" t="s">
        <v>41</v>
      </c>
      <c r="N35" s="72" t="s">
        <v>41</v>
      </c>
      <c r="O35" s="72" t="s">
        <v>41</v>
      </c>
      <c r="P35" s="72" t="s">
        <v>41</v>
      </c>
      <c r="Q35" s="74" t="s">
        <v>41</v>
      </c>
      <c r="R35" s="74" t="s">
        <v>41</v>
      </c>
      <c r="S35" s="74" t="s">
        <v>41</v>
      </c>
      <c r="T35" s="74" t="s">
        <v>41</v>
      </c>
      <c r="U35" s="74" t="s">
        <v>41</v>
      </c>
      <c r="V35" s="72" t="s">
        <v>41</v>
      </c>
      <c r="W35" s="72" t="s">
        <v>41</v>
      </c>
      <c r="X35" s="72" t="s">
        <v>41</v>
      </c>
      <c r="Y35" s="72" t="s">
        <v>41</v>
      </c>
      <c r="Z35" s="72" t="s">
        <v>41</v>
      </c>
      <c r="AA35" s="72" t="s">
        <v>41</v>
      </c>
      <c r="AB35" s="72" t="s">
        <v>41</v>
      </c>
      <c r="AC35" s="72" t="s">
        <v>41</v>
      </c>
      <c r="AD35" s="72" t="s">
        <v>41</v>
      </c>
      <c r="AE35" s="72" t="s">
        <v>41</v>
      </c>
      <c r="AF35" s="72" t="s">
        <v>41</v>
      </c>
      <c r="AG35" s="72" t="s">
        <v>41</v>
      </c>
      <c r="AH35" s="72" t="s">
        <v>41</v>
      </c>
      <c r="AI35" s="72" t="s">
        <v>41</v>
      </c>
      <c r="AJ35" s="72" t="s">
        <v>41</v>
      </c>
      <c r="AK35" s="72" t="s">
        <v>41</v>
      </c>
      <c r="AL35" s="72" t="s">
        <v>41</v>
      </c>
      <c r="AM35" s="72" t="s">
        <v>41</v>
      </c>
      <c r="AN35" s="72" t="s">
        <v>41</v>
      </c>
      <c r="AO35" s="72" t="s">
        <v>41</v>
      </c>
      <c r="AP35" s="210" t="s">
        <v>42</v>
      </c>
      <c r="AQ35" s="210"/>
      <c r="AR35" s="210"/>
      <c r="AS35" s="210"/>
      <c r="AT35" s="210"/>
    </row>
    <row r="36" spans="1:46" s="17" customFormat="1" ht="18.75" customHeight="1" x14ac:dyDescent="0.2">
      <c r="A36" s="69">
        <v>28</v>
      </c>
      <c r="B36" s="236" t="s">
        <v>53</v>
      </c>
      <c r="C36" s="236"/>
      <c r="D36" s="236"/>
      <c r="E36" s="22"/>
      <c r="F36" s="72"/>
      <c r="G36" s="72" t="s">
        <v>41</v>
      </c>
      <c r="H36" s="72" t="s">
        <v>41</v>
      </c>
      <c r="I36" s="72" t="s">
        <v>41</v>
      </c>
      <c r="J36" s="72" t="s">
        <v>41</v>
      </c>
      <c r="K36" s="72" t="s">
        <v>41</v>
      </c>
      <c r="L36" s="72" t="s">
        <v>41</v>
      </c>
      <c r="M36" s="72" t="s">
        <v>41</v>
      </c>
      <c r="N36" s="72" t="s">
        <v>41</v>
      </c>
      <c r="O36" s="72" t="s">
        <v>41</v>
      </c>
      <c r="P36" s="72" t="s">
        <v>41</v>
      </c>
      <c r="Q36" s="74" t="s">
        <v>41</v>
      </c>
      <c r="R36" s="74" t="s">
        <v>41</v>
      </c>
      <c r="S36" s="74" t="s">
        <v>41</v>
      </c>
      <c r="T36" s="74" t="s">
        <v>41</v>
      </c>
      <c r="U36" s="74" t="s">
        <v>41</v>
      </c>
      <c r="V36" s="72" t="s">
        <v>41</v>
      </c>
      <c r="W36" s="72" t="s">
        <v>41</v>
      </c>
      <c r="X36" s="72" t="s">
        <v>41</v>
      </c>
      <c r="Y36" s="72" t="s">
        <v>41</v>
      </c>
      <c r="Z36" s="72" t="s">
        <v>41</v>
      </c>
      <c r="AA36" s="72" t="s">
        <v>41</v>
      </c>
      <c r="AB36" s="72" t="s">
        <v>41</v>
      </c>
      <c r="AC36" s="72" t="s">
        <v>41</v>
      </c>
      <c r="AD36" s="72" t="s">
        <v>41</v>
      </c>
      <c r="AE36" s="72" t="s">
        <v>41</v>
      </c>
      <c r="AF36" s="72" t="s">
        <v>41</v>
      </c>
      <c r="AG36" s="72" t="s">
        <v>41</v>
      </c>
      <c r="AH36" s="72" t="s">
        <v>41</v>
      </c>
      <c r="AI36" s="72" t="s">
        <v>41</v>
      </c>
      <c r="AJ36" s="72" t="s">
        <v>41</v>
      </c>
      <c r="AK36" s="72" t="s">
        <v>41</v>
      </c>
      <c r="AL36" s="72" t="s">
        <v>41</v>
      </c>
      <c r="AM36" s="72" t="s">
        <v>41</v>
      </c>
      <c r="AN36" s="72" t="s">
        <v>41</v>
      </c>
      <c r="AO36" s="72" t="s">
        <v>41</v>
      </c>
      <c r="AP36" s="73" t="s">
        <v>41</v>
      </c>
      <c r="AQ36" s="72" t="s">
        <v>41</v>
      </c>
      <c r="AR36" s="72" t="s">
        <v>41</v>
      </c>
      <c r="AS36" s="72" t="s">
        <v>41</v>
      </c>
      <c r="AT36" s="72" t="s">
        <v>41</v>
      </c>
    </row>
    <row r="37" spans="1:46" s="17" customFormat="1" ht="15" customHeight="1" x14ac:dyDescent="0.25">
      <c r="A37" s="69">
        <v>29</v>
      </c>
      <c r="B37" s="73" t="s">
        <v>54</v>
      </c>
      <c r="C37" s="73" t="s">
        <v>55</v>
      </c>
      <c r="D37" s="222" t="s">
        <v>108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</row>
    <row r="38" spans="1:46" s="17" customFormat="1" ht="68.25" customHeight="1" x14ac:dyDescent="0.25">
      <c r="A38" s="69">
        <v>30</v>
      </c>
      <c r="B38" s="71" t="s">
        <v>56</v>
      </c>
      <c r="C38" s="210" t="s">
        <v>153</v>
      </c>
      <c r="D38" s="210"/>
      <c r="E38" s="72" t="s">
        <v>136</v>
      </c>
      <c r="F38" s="72" t="s">
        <v>92</v>
      </c>
      <c r="G38" s="72" t="s">
        <v>41</v>
      </c>
      <c r="H38" s="72" t="s">
        <v>41</v>
      </c>
      <c r="I38" s="72" t="s">
        <v>41</v>
      </c>
      <c r="J38" s="72" t="s">
        <v>41</v>
      </c>
      <c r="K38" s="72" t="s">
        <v>41</v>
      </c>
      <c r="L38" s="72" t="s">
        <v>41</v>
      </c>
      <c r="M38" s="72" t="s">
        <v>41</v>
      </c>
      <c r="N38" s="72" t="s">
        <v>41</v>
      </c>
      <c r="O38" s="72" t="s">
        <v>41</v>
      </c>
      <c r="P38" s="72" t="s">
        <v>41</v>
      </c>
      <c r="Q38" s="74" t="s">
        <v>41</v>
      </c>
      <c r="R38" s="74" t="s">
        <v>41</v>
      </c>
      <c r="S38" s="74" t="s">
        <v>41</v>
      </c>
      <c r="T38" s="74" t="s">
        <v>41</v>
      </c>
      <c r="U38" s="74" t="s">
        <v>41</v>
      </c>
      <c r="V38" s="72" t="s">
        <v>41</v>
      </c>
      <c r="W38" s="72" t="s">
        <v>41</v>
      </c>
      <c r="X38" s="72" t="s">
        <v>41</v>
      </c>
      <c r="Y38" s="72" t="s">
        <v>41</v>
      </c>
      <c r="Z38" s="72" t="s">
        <v>41</v>
      </c>
      <c r="AA38" s="72" t="s">
        <v>41</v>
      </c>
      <c r="AB38" s="72" t="s">
        <v>41</v>
      </c>
      <c r="AC38" s="72" t="s">
        <v>41</v>
      </c>
      <c r="AD38" s="72" t="s">
        <v>41</v>
      </c>
      <c r="AE38" s="72" t="s">
        <v>41</v>
      </c>
      <c r="AF38" s="72" t="s">
        <v>41</v>
      </c>
      <c r="AG38" s="72" t="s">
        <v>41</v>
      </c>
      <c r="AH38" s="72" t="s">
        <v>41</v>
      </c>
      <c r="AI38" s="72" t="s">
        <v>41</v>
      </c>
      <c r="AJ38" s="72" t="s">
        <v>41</v>
      </c>
      <c r="AK38" s="72" t="s">
        <v>41</v>
      </c>
      <c r="AL38" s="72" t="s">
        <v>41</v>
      </c>
      <c r="AM38" s="72" t="s">
        <v>41</v>
      </c>
      <c r="AN38" s="72" t="s">
        <v>41</v>
      </c>
      <c r="AO38" s="72" t="s">
        <v>41</v>
      </c>
      <c r="AP38" s="210" t="s">
        <v>42</v>
      </c>
      <c r="AQ38" s="210"/>
      <c r="AR38" s="210"/>
      <c r="AS38" s="210"/>
      <c r="AT38" s="210"/>
    </row>
    <row r="39" spans="1:46" s="17" customFormat="1" ht="58.5" customHeight="1" x14ac:dyDescent="0.25">
      <c r="A39" s="69">
        <v>31</v>
      </c>
      <c r="B39" s="71" t="s">
        <v>57</v>
      </c>
      <c r="C39" s="210" t="s">
        <v>58</v>
      </c>
      <c r="D39" s="210"/>
      <c r="E39" s="72" t="s">
        <v>137</v>
      </c>
      <c r="F39" s="72" t="s">
        <v>92</v>
      </c>
      <c r="G39" s="72" t="s">
        <v>41</v>
      </c>
      <c r="H39" s="72" t="s">
        <v>41</v>
      </c>
      <c r="I39" s="72" t="s">
        <v>41</v>
      </c>
      <c r="J39" s="72" t="s">
        <v>41</v>
      </c>
      <c r="K39" s="72" t="s">
        <v>41</v>
      </c>
      <c r="L39" s="72" t="s">
        <v>41</v>
      </c>
      <c r="M39" s="72" t="s">
        <v>41</v>
      </c>
      <c r="N39" s="72" t="s">
        <v>41</v>
      </c>
      <c r="O39" s="72" t="s">
        <v>41</v>
      </c>
      <c r="P39" s="72" t="s">
        <v>41</v>
      </c>
      <c r="Q39" s="74" t="s">
        <v>41</v>
      </c>
      <c r="R39" s="74" t="s">
        <v>41</v>
      </c>
      <c r="S39" s="74" t="s">
        <v>41</v>
      </c>
      <c r="T39" s="74" t="s">
        <v>41</v>
      </c>
      <c r="U39" s="74" t="s">
        <v>41</v>
      </c>
      <c r="V39" s="72" t="s">
        <v>41</v>
      </c>
      <c r="W39" s="72" t="s">
        <v>41</v>
      </c>
      <c r="X39" s="72" t="s">
        <v>41</v>
      </c>
      <c r="Y39" s="72" t="s">
        <v>41</v>
      </c>
      <c r="Z39" s="72" t="s">
        <v>41</v>
      </c>
      <c r="AA39" s="72" t="s">
        <v>41</v>
      </c>
      <c r="AB39" s="72" t="s">
        <v>41</v>
      </c>
      <c r="AC39" s="72" t="s">
        <v>41</v>
      </c>
      <c r="AD39" s="72" t="s">
        <v>41</v>
      </c>
      <c r="AE39" s="72" t="s">
        <v>41</v>
      </c>
      <c r="AF39" s="72" t="s">
        <v>41</v>
      </c>
      <c r="AG39" s="72" t="s">
        <v>41</v>
      </c>
      <c r="AH39" s="72" t="s">
        <v>41</v>
      </c>
      <c r="AI39" s="72" t="s">
        <v>41</v>
      </c>
      <c r="AJ39" s="72" t="s">
        <v>41</v>
      </c>
      <c r="AK39" s="72" t="s">
        <v>41</v>
      </c>
      <c r="AL39" s="72" t="s">
        <v>41</v>
      </c>
      <c r="AM39" s="72" t="s">
        <v>41</v>
      </c>
      <c r="AN39" s="72" t="s">
        <v>41</v>
      </c>
      <c r="AO39" s="72" t="s">
        <v>41</v>
      </c>
      <c r="AP39" s="210" t="s">
        <v>42</v>
      </c>
      <c r="AQ39" s="210"/>
      <c r="AR39" s="210"/>
      <c r="AS39" s="210"/>
      <c r="AT39" s="210"/>
    </row>
    <row r="40" spans="1:46" s="17" customFormat="1" ht="12" x14ac:dyDescent="0.2">
      <c r="A40" s="69">
        <v>32</v>
      </c>
      <c r="B40" s="236" t="s">
        <v>59</v>
      </c>
      <c r="C40" s="236"/>
      <c r="D40" s="236"/>
      <c r="E40" s="22"/>
      <c r="F40" s="72"/>
      <c r="G40" s="72" t="s">
        <v>41</v>
      </c>
      <c r="H40" s="72" t="s">
        <v>41</v>
      </c>
      <c r="I40" s="72" t="s">
        <v>41</v>
      </c>
      <c r="J40" s="72" t="s">
        <v>41</v>
      </c>
      <c r="K40" s="72" t="s">
        <v>41</v>
      </c>
      <c r="L40" s="72" t="s">
        <v>41</v>
      </c>
      <c r="M40" s="72" t="s">
        <v>41</v>
      </c>
      <c r="N40" s="72" t="s">
        <v>41</v>
      </c>
      <c r="O40" s="72" t="s">
        <v>41</v>
      </c>
      <c r="P40" s="72" t="s">
        <v>41</v>
      </c>
      <c r="Q40" s="74" t="s">
        <v>41</v>
      </c>
      <c r="R40" s="74" t="s">
        <v>41</v>
      </c>
      <c r="S40" s="74" t="s">
        <v>41</v>
      </c>
      <c r="T40" s="74" t="s">
        <v>41</v>
      </c>
      <c r="U40" s="74" t="s">
        <v>41</v>
      </c>
      <c r="V40" s="72" t="s">
        <v>41</v>
      </c>
      <c r="W40" s="72" t="s">
        <v>41</v>
      </c>
      <c r="X40" s="72" t="s">
        <v>41</v>
      </c>
      <c r="Y40" s="72" t="s">
        <v>41</v>
      </c>
      <c r="Z40" s="72" t="s">
        <v>41</v>
      </c>
      <c r="AA40" s="72" t="s">
        <v>41</v>
      </c>
      <c r="AB40" s="72" t="s">
        <v>41</v>
      </c>
      <c r="AC40" s="72" t="s">
        <v>41</v>
      </c>
      <c r="AD40" s="72" t="s">
        <v>41</v>
      </c>
      <c r="AE40" s="72" t="s">
        <v>41</v>
      </c>
      <c r="AF40" s="72" t="s">
        <v>41</v>
      </c>
      <c r="AG40" s="72" t="s">
        <v>41</v>
      </c>
      <c r="AH40" s="72" t="s">
        <v>41</v>
      </c>
      <c r="AI40" s="72" t="s">
        <v>41</v>
      </c>
      <c r="AJ40" s="72" t="s">
        <v>41</v>
      </c>
      <c r="AK40" s="72" t="s">
        <v>41</v>
      </c>
      <c r="AL40" s="72" t="s">
        <v>41</v>
      </c>
      <c r="AM40" s="72" t="s">
        <v>41</v>
      </c>
      <c r="AN40" s="72" t="s">
        <v>41</v>
      </c>
      <c r="AO40" s="72" t="s">
        <v>41</v>
      </c>
      <c r="AP40" s="73" t="s">
        <v>41</v>
      </c>
      <c r="AQ40" s="72" t="s">
        <v>41</v>
      </c>
      <c r="AR40" s="72" t="s">
        <v>41</v>
      </c>
      <c r="AS40" s="72" t="s">
        <v>41</v>
      </c>
      <c r="AT40" s="72" t="s">
        <v>41</v>
      </c>
    </row>
    <row r="41" spans="1:46" s="17" customFormat="1" ht="15" customHeight="1" x14ac:dyDescent="0.25">
      <c r="A41" s="69">
        <v>33</v>
      </c>
      <c r="B41" s="222" t="s">
        <v>60</v>
      </c>
      <c r="C41" s="222"/>
      <c r="D41" s="222" t="s">
        <v>61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</row>
    <row r="42" spans="1:46" s="17" customFormat="1" ht="71.25" customHeight="1" x14ac:dyDescent="0.25">
      <c r="A42" s="69">
        <v>34</v>
      </c>
      <c r="B42" s="210" t="s">
        <v>62</v>
      </c>
      <c r="C42" s="210"/>
      <c r="D42" s="72" t="s">
        <v>94</v>
      </c>
      <c r="E42" s="72" t="s">
        <v>63</v>
      </c>
      <c r="F42" s="72" t="s">
        <v>92</v>
      </c>
      <c r="G42" s="72" t="s">
        <v>41</v>
      </c>
      <c r="H42" s="72" t="s">
        <v>41</v>
      </c>
      <c r="I42" s="72" t="s">
        <v>41</v>
      </c>
      <c r="J42" s="72" t="s">
        <v>41</v>
      </c>
      <c r="K42" s="72" t="s">
        <v>41</v>
      </c>
      <c r="L42" s="72" t="s">
        <v>41</v>
      </c>
      <c r="M42" s="72" t="s">
        <v>41</v>
      </c>
      <c r="N42" s="72" t="s">
        <v>41</v>
      </c>
      <c r="O42" s="72" t="s">
        <v>41</v>
      </c>
      <c r="P42" s="72" t="s">
        <v>41</v>
      </c>
      <c r="Q42" s="74" t="s">
        <v>41</v>
      </c>
      <c r="R42" s="74" t="s">
        <v>41</v>
      </c>
      <c r="S42" s="74" t="s">
        <v>41</v>
      </c>
      <c r="T42" s="74" t="s">
        <v>41</v>
      </c>
      <c r="U42" s="74" t="s">
        <v>41</v>
      </c>
      <c r="V42" s="72" t="s">
        <v>41</v>
      </c>
      <c r="W42" s="72" t="s">
        <v>41</v>
      </c>
      <c r="X42" s="72" t="s">
        <v>41</v>
      </c>
      <c r="Y42" s="72" t="s">
        <v>41</v>
      </c>
      <c r="Z42" s="72" t="s">
        <v>41</v>
      </c>
      <c r="AA42" s="72" t="s">
        <v>41</v>
      </c>
      <c r="AB42" s="72" t="s">
        <v>41</v>
      </c>
      <c r="AC42" s="72" t="s">
        <v>41</v>
      </c>
      <c r="AD42" s="72" t="s">
        <v>41</v>
      </c>
      <c r="AE42" s="72" t="s">
        <v>41</v>
      </c>
      <c r="AF42" s="72" t="s">
        <v>41</v>
      </c>
      <c r="AG42" s="72" t="s">
        <v>41</v>
      </c>
      <c r="AH42" s="72" t="s">
        <v>41</v>
      </c>
      <c r="AI42" s="72" t="s">
        <v>41</v>
      </c>
      <c r="AJ42" s="72" t="s">
        <v>41</v>
      </c>
      <c r="AK42" s="72" t="s">
        <v>41</v>
      </c>
      <c r="AL42" s="72" t="s">
        <v>41</v>
      </c>
      <c r="AM42" s="72" t="s">
        <v>41</v>
      </c>
      <c r="AN42" s="72" t="s">
        <v>41</v>
      </c>
      <c r="AO42" s="72" t="s">
        <v>41</v>
      </c>
      <c r="AP42" s="210" t="s">
        <v>64</v>
      </c>
      <c r="AQ42" s="210"/>
      <c r="AR42" s="210"/>
      <c r="AS42" s="210"/>
      <c r="AT42" s="210"/>
    </row>
    <row r="43" spans="1:46" s="17" customFormat="1" ht="35.25" customHeight="1" x14ac:dyDescent="0.25">
      <c r="A43" s="69">
        <v>35</v>
      </c>
      <c r="B43" s="210" t="s">
        <v>110</v>
      </c>
      <c r="C43" s="210"/>
      <c r="D43" s="72" t="s">
        <v>97</v>
      </c>
      <c r="E43" s="72" t="s">
        <v>156</v>
      </c>
      <c r="F43" s="72" t="s">
        <v>92</v>
      </c>
      <c r="G43" s="72" t="s">
        <v>41</v>
      </c>
      <c r="H43" s="72" t="s">
        <v>41</v>
      </c>
      <c r="I43" s="72" t="s">
        <v>41</v>
      </c>
      <c r="J43" s="72" t="s">
        <v>41</v>
      </c>
      <c r="K43" s="72" t="s">
        <v>41</v>
      </c>
      <c r="L43" s="72" t="s">
        <v>41</v>
      </c>
      <c r="M43" s="72" t="s">
        <v>41</v>
      </c>
      <c r="N43" s="72" t="s">
        <v>41</v>
      </c>
      <c r="O43" s="72" t="s">
        <v>41</v>
      </c>
      <c r="P43" s="72" t="s">
        <v>41</v>
      </c>
      <c r="Q43" s="74" t="s">
        <v>41</v>
      </c>
      <c r="R43" s="74" t="s">
        <v>41</v>
      </c>
      <c r="S43" s="74" t="s">
        <v>41</v>
      </c>
      <c r="T43" s="74" t="s">
        <v>41</v>
      </c>
      <c r="U43" s="74" t="s">
        <v>41</v>
      </c>
      <c r="V43" s="72" t="s">
        <v>41</v>
      </c>
      <c r="W43" s="72" t="s">
        <v>41</v>
      </c>
      <c r="X43" s="72" t="s">
        <v>41</v>
      </c>
      <c r="Y43" s="72" t="s">
        <v>41</v>
      </c>
      <c r="Z43" s="72" t="s">
        <v>41</v>
      </c>
      <c r="AA43" s="72" t="s">
        <v>41</v>
      </c>
      <c r="AB43" s="72" t="s">
        <v>41</v>
      </c>
      <c r="AC43" s="72" t="s">
        <v>41</v>
      </c>
      <c r="AD43" s="72" t="s">
        <v>41</v>
      </c>
      <c r="AE43" s="72" t="s">
        <v>41</v>
      </c>
      <c r="AF43" s="72" t="s">
        <v>41</v>
      </c>
      <c r="AG43" s="72" t="s">
        <v>41</v>
      </c>
      <c r="AH43" s="72" t="s">
        <v>41</v>
      </c>
      <c r="AI43" s="72" t="s">
        <v>41</v>
      </c>
      <c r="AJ43" s="72" t="s">
        <v>41</v>
      </c>
      <c r="AK43" s="72" t="s">
        <v>41</v>
      </c>
      <c r="AL43" s="72" t="s">
        <v>41</v>
      </c>
      <c r="AM43" s="72" t="s">
        <v>41</v>
      </c>
      <c r="AN43" s="72" t="s">
        <v>41</v>
      </c>
      <c r="AO43" s="72" t="s">
        <v>41</v>
      </c>
      <c r="AP43" s="210" t="s">
        <v>42</v>
      </c>
      <c r="AQ43" s="210"/>
      <c r="AR43" s="210"/>
      <c r="AS43" s="210"/>
      <c r="AT43" s="210"/>
    </row>
    <row r="44" spans="1:46" s="17" customFormat="1" ht="24" x14ac:dyDescent="0.25">
      <c r="A44" s="69">
        <v>36</v>
      </c>
      <c r="B44" s="72" t="s">
        <v>65</v>
      </c>
      <c r="C44" s="72"/>
      <c r="D44" s="72" t="s">
        <v>66</v>
      </c>
      <c r="E44" s="72" t="s">
        <v>27</v>
      </c>
      <c r="F44" s="72" t="s">
        <v>92</v>
      </c>
      <c r="G44" s="72" t="s">
        <v>41</v>
      </c>
      <c r="H44" s="72" t="s">
        <v>41</v>
      </c>
      <c r="I44" s="72" t="s">
        <v>41</v>
      </c>
      <c r="J44" s="72" t="s">
        <v>41</v>
      </c>
      <c r="K44" s="72" t="s">
        <v>41</v>
      </c>
      <c r="L44" s="72" t="s">
        <v>41</v>
      </c>
      <c r="M44" s="72" t="s">
        <v>41</v>
      </c>
      <c r="N44" s="72" t="s">
        <v>41</v>
      </c>
      <c r="O44" s="72" t="s">
        <v>41</v>
      </c>
      <c r="P44" s="72" t="s">
        <v>41</v>
      </c>
      <c r="Q44" s="72" t="s">
        <v>41</v>
      </c>
      <c r="R44" s="72" t="s">
        <v>41</v>
      </c>
      <c r="S44" s="72" t="s">
        <v>41</v>
      </c>
      <c r="T44" s="72" t="s">
        <v>41</v>
      </c>
      <c r="U44" s="72" t="s">
        <v>41</v>
      </c>
      <c r="V44" s="72" t="s">
        <v>41</v>
      </c>
      <c r="W44" s="72" t="s">
        <v>41</v>
      </c>
      <c r="X44" s="72" t="s">
        <v>41</v>
      </c>
      <c r="Y44" s="72" t="s">
        <v>41</v>
      </c>
      <c r="Z44" s="72" t="s">
        <v>41</v>
      </c>
      <c r="AA44" s="72" t="s">
        <v>41</v>
      </c>
      <c r="AB44" s="72" t="s">
        <v>41</v>
      </c>
      <c r="AC44" s="72" t="s">
        <v>41</v>
      </c>
      <c r="AD44" s="72" t="s">
        <v>41</v>
      </c>
      <c r="AE44" s="72" t="s">
        <v>41</v>
      </c>
      <c r="AF44" s="72" t="s">
        <v>41</v>
      </c>
      <c r="AG44" s="72" t="s">
        <v>41</v>
      </c>
      <c r="AH44" s="72" t="s">
        <v>41</v>
      </c>
      <c r="AI44" s="72" t="s">
        <v>41</v>
      </c>
      <c r="AJ44" s="72" t="s">
        <v>41</v>
      </c>
      <c r="AK44" s="72" t="s">
        <v>41</v>
      </c>
      <c r="AL44" s="72" t="s">
        <v>41</v>
      </c>
      <c r="AM44" s="72" t="s">
        <v>41</v>
      </c>
      <c r="AN44" s="72" t="s">
        <v>41</v>
      </c>
      <c r="AO44" s="72" t="s">
        <v>41</v>
      </c>
      <c r="AP44" s="210" t="s">
        <v>42</v>
      </c>
      <c r="AQ44" s="210"/>
      <c r="AR44" s="210"/>
      <c r="AS44" s="210"/>
      <c r="AT44" s="210"/>
    </row>
    <row r="45" spans="1:46" s="17" customFormat="1" ht="12" x14ac:dyDescent="0.2">
      <c r="A45" s="69">
        <v>37</v>
      </c>
      <c r="B45" s="236" t="s">
        <v>67</v>
      </c>
      <c r="C45" s="236"/>
      <c r="D45" s="236"/>
      <c r="E45" s="22"/>
      <c r="F45" s="72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 t="s">
        <v>41</v>
      </c>
      <c r="AI45" s="14" t="s">
        <v>41</v>
      </c>
      <c r="AJ45" s="14" t="s">
        <v>41</v>
      </c>
      <c r="AK45" s="14" t="s">
        <v>41</v>
      </c>
      <c r="AL45" s="14" t="s">
        <v>41</v>
      </c>
      <c r="AM45" s="14" t="s">
        <v>41</v>
      </c>
      <c r="AN45" s="14" t="s">
        <v>41</v>
      </c>
      <c r="AO45" s="14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</row>
    <row r="46" spans="1:46" s="18" customFormat="1" ht="15" customHeight="1" x14ac:dyDescent="0.25">
      <c r="A46" s="69">
        <v>38</v>
      </c>
      <c r="B46" s="222" t="s">
        <v>68</v>
      </c>
      <c r="C46" s="222"/>
      <c r="D46" s="222" t="s">
        <v>154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</row>
    <row r="47" spans="1:46" s="17" customFormat="1" ht="93" customHeight="1" x14ac:dyDescent="0.25">
      <c r="A47" s="69">
        <v>39</v>
      </c>
      <c r="B47" s="210" t="s">
        <v>69</v>
      </c>
      <c r="C47" s="210"/>
      <c r="D47" s="72" t="s">
        <v>70</v>
      </c>
      <c r="E47" s="72" t="s">
        <v>138</v>
      </c>
      <c r="F47" s="72" t="s">
        <v>92</v>
      </c>
      <c r="G47" s="72" t="s">
        <v>41</v>
      </c>
      <c r="H47" s="72" t="s">
        <v>41</v>
      </c>
      <c r="I47" s="72" t="s">
        <v>41</v>
      </c>
      <c r="J47" s="72" t="s">
        <v>41</v>
      </c>
      <c r="K47" s="72" t="s">
        <v>41</v>
      </c>
      <c r="L47" s="72" t="s">
        <v>41</v>
      </c>
      <c r="M47" s="72" t="s">
        <v>41</v>
      </c>
      <c r="N47" s="72" t="s">
        <v>41</v>
      </c>
      <c r="O47" s="72" t="s">
        <v>41</v>
      </c>
      <c r="P47" s="72" t="s">
        <v>41</v>
      </c>
      <c r="Q47" s="74" t="s">
        <v>41</v>
      </c>
      <c r="R47" s="74" t="s">
        <v>41</v>
      </c>
      <c r="S47" s="74" t="s">
        <v>41</v>
      </c>
      <c r="T47" s="74" t="s">
        <v>41</v>
      </c>
      <c r="U47" s="74" t="s">
        <v>41</v>
      </c>
      <c r="V47" s="72" t="s">
        <v>41</v>
      </c>
      <c r="W47" s="72" t="s">
        <v>41</v>
      </c>
      <c r="X47" s="72" t="s">
        <v>41</v>
      </c>
      <c r="Y47" s="72" t="s">
        <v>41</v>
      </c>
      <c r="Z47" s="72" t="s">
        <v>41</v>
      </c>
      <c r="AA47" s="72" t="s">
        <v>41</v>
      </c>
      <c r="AB47" s="72" t="s">
        <v>41</v>
      </c>
      <c r="AC47" s="72" t="s">
        <v>41</v>
      </c>
      <c r="AD47" s="72" t="s">
        <v>41</v>
      </c>
      <c r="AE47" s="72" t="s">
        <v>41</v>
      </c>
      <c r="AF47" s="72" t="s">
        <v>41</v>
      </c>
      <c r="AG47" s="72" t="s">
        <v>41</v>
      </c>
      <c r="AH47" s="72" t="s">
        <v>41</v>
      </c>
      <c r="AI47" s="72" t="s">
        <v>41</v>
      </c>
      <c r="AJ47" s="72" t="s">
        <v>41</v>
      </c>
      <c r="AK47" s="72" t="s">
        <v>41</v>
      </c>
      <c r="AL47" s="72" t="s">
        <v>41</v>
      </c>
      <c r="AM47" s="72" t="s">
        <v>41</v>
      </c>
      <c r="AN47" s="72" t="s">
        <v>41</v>
      </c>
      <c r="AO47" s="72" t="s">
        <v>41</v>
      </c>
      <c r="AP47" s="210" t="s">
        <v>42</v>
      </c>
      <c r="AQ47" s="210"/>
      <c r="AR47" s="210"/>
      <c r="AS47" s="210"/>
      <c r="AT47" s="210"/>
    </row>
    <row r="48" spans="1:46" s="17" customFormat="1" ht="84" x14ac:dyDescent="0.25">
      <c r="A48" s="69">
        <v>40</v>
      </c>
      <c r="B48" s="210" t="s">
        <v>71</v>
      </c>
      <c r="C48" s="210"/>
      <c r="D48" s="72" t="s">
        <v>72</v>
      </c>
      <c r="E48" s="72" t="s">
        <v>160</v>
      </c>
      <c r="F48" s="72" t="s">
        <v>92</v>
      </c>
      <c r="G48" s="72" t="s">
        <v>41</v>
      </c>
      <c r="H48" s="72" t="s">
        <v>41</v>
      </c>
      <c r="I48" s="72" t="s">
        <v>41</v>
      </c>
      <c r="J48" s="72" t="s">
        <v>41</v>
      </c>
      <c r="K48" s="72" t="s">
        <v>41</v>
      </c>
      <c r="L48" s="72" t="s">
        <v>41</v>
      </c>
      <c r="M48" s="72" t="s">
        <v>41</v>
      </c>
      <c r="N48" s="72" t="s">
        <v>41</v>
      </c>
      <c r="O48" s="72" t="s">
        <v>41</v>
      </c>
      <c r="P48" s="72" t="s">
        <v>41</v>
      </c>
      <c r="Q48" s="74" t="s">
        <v>41</v>
      </c>
      <c r="R48" s="74" t="s">
        <v>41</v>
      </c>
      <c r="S48" s="74" t="s">
        <v>41</v>
      </c>
      <c r="T48" s="74" t="s">
        <v>41</v>
      </c>
      <c r="U48" s="74" t="s">
        <v>41</v>
      </c>
      <c r="V48" s="72" t="s">
        <v>41</v>
      </c>
      <c r="W48" s="72" t="s">
        <v>41</v>
      </c>
      <c r="X48" s="72" t="s">
        <v>41</v>
      </c>
      <c r="Y48" s="72" t="s">
        <v>41</v>
      </c>
      <c r="Z48" s="72" t="s">
        <v>41</v>
      </c>
      <c r="AA48" s="72" t="s">
        <v>41</v>
      </c>
      <c r="AB48" s="72" t="s">
        <v>41</v>
      </c>
      <c r="AC48" s="72" t="s">
        <v>41</v>
      </c>
      <c r="AD48" s="72" t="s">
        <v>41</v>
      </c>
      <c r="AE48" s="72" t="s">
        <v>41</v>
      </c>
      <c r="AF48" s="72" t="s">
        <v>41</v>
      </c>
      <c r="AG48" s="72" t="s">
        <v>41</v>
      </c>
      <c r="AH48" s="72" t="s">
        <v>41</v>
      </c>
      <c r="AI48" s="72" t="s">
        <v>41</v>
      </c>
      <c r="AJ48" s="72" t="s">
        <v>41</v>
      </c>
      <c r="AK48" s="72" t="s">
        <v>41</v>
      </c>
      <c r="AL48" s="72" t="s">
        <v>41</v>
      </c>
      <c r="AM48" s="72" t="s">
        <v>41</v>
      </c>
      <c r="AN48" s="72" t="s">
        <v>41</v>
      </c>
      <c r="AO48" s="72" t="s">
        <v>41</v>
      </c>
      <c r="AP48" s="210" t="s">
        <v>42</v>
      </c>
      <c r="AQ48" s="210"/>
      <c r="AR48" s="210"/>
      <c r="AS48" s="210"/>
      <c r="AT48" s="210"/>
    </row>
    <row r="49" spans="1:48" s="17" customFormat="1" ht="84" x14ac:dyDescent="0.25">
      <c r="A49" s="69">
        <v>41</v>
      </c>
      <c r="B49" s="210" t="s">
        <v>73</v>
      </c>
      <c r="C49" s="210"/>
      <c r="D49" s="72" t="s">
        <v>170</v>
      </c>
      <c r="E49" s="72" t="s">
        <v>160</v>
      </c>
      <c r="F49" s="72" t="s">
        <v>92</v>
      </c>
      <c r="G49" s="72" t="s">
        <v>41</v>
      </c>
      <c r="H49" s="72" t="s">
        <v>41</v>
      </c>
      <c r="I49" s="72" t="s">
        <v>41</v>
      </c>
      <c r="J49" s="72" t="s">
        <v>41</v>
      </c>
      <c r="K49" s="72" t="s">
        <v>41</v>
      </c>
      <c r="L49" s="72" t="s">
        <v>41</v>
      </c>
      <c r="M49" s="72" t="s">
        <v>41</v>
      </c>
      <c r="N49" s="72" t="s">
        <v>41</v>
      </c>
      <c r="O49" s="72" t="s">
        <v>41</v>
      </c>
      <c r="P49" s="72" t="s">
        <v>41</v>
      </c>
      <c r="Q49" s="74" t="s">
        <v>41</v>
      </c>
      <c r="R49" s="74" t="s">
        <v>41</v>
      </c>
      <c r="S49" s="74" t="s">
        <v>41</v>
      </c>
      <c r="T49" s="74" t="s">
        <v>41</v>
      </c>
      <c r="U49" s="74" t="s">
        <v>41</v>
      </c>
      <c r="V49" s="72" t="s">
        <v>41</v>
      </c>
      <c r="W49" s="72" t="s">
        <v>41</v>
      </c>
      <c r="X49" s="72" t="s">
        <v>41</v>
      </c>
      <c r="Y49" s="72" t="s">
        <v>41</v>
      </c>
      <c r="Z49" s="72" t="s">
        <v>41</v>
      </c>
      <c r="AA49" s="72" t="s">
        <v>41</v>
      </c>
      <c r="AB49" s="72" t="s">
        <v>41</v>
      </c>
      <c r="AC49" s="72" t="s">
        <v>41</v>
      </c>
      <c r="AD49" s="72" t="s">
        <v>41</v>
      </c>
      <c r="AE49" s="72" t="s">
        <v>41</v>
      </c>
      <c r="AF49" s="72" t="s">
        <v>41</v>
      </c>
      <c r="AG49" s="72" t="s">
        <v>41</v>
      </c>
      <c r="AH49" s="72" t="s">
        <v>41</v>
      </c>
      <c r="AI49" s="72" t="s">
        <v>41</v>
      </c>
      <c r="AJ49" s="72" t="s">
        <v>41</v>
      </c>
      <c r="AK49" s="72" t="s">
        <v>41</v>
      </c>
      <c r="AL49" s="72" t="s">
        <v>41</v>
      </c>
      <c r="AM49" s="72" t="s">
        <v>41</v>
      </c>
      <c r="AN49" s="72" t="s">
        <v>41</v>
      </c>
      <c r="AO49" s="72" t="s">
        <v>41</v>
      </c>
      <c r="AP49" s="210" t="s">
        <v>42</v>
      </c>
      <c r="AQ49" s="210"/>
      <c r="AR49" s="210"/>
      <c r="AS49" s="210"/>
      <c r="AT49" s="210"/>
    </row>
    <row r="50" spans="1:48" s="17" customFormat="1" ht="18" customHeight="1" x14ac:dyDescent="0.2">
      <c r="A50" s="69">
        <v>42</v>
      </c>
      <c r="B50" s="236" t="s">
        <v>74</v>
      </c>
      <c r="C50" s="236"/>
      <c r="D50" s="236"/>
      <c r="E50" s="22"/>
      <c r="F50" s="72"/>
      <c r="G50" s="72" t="s">
        <v>41</v>
      </c>
      <c r="H50" s="72" t="s">
        <v>41</v>
      </c>
      <c r="I50" s="72" t="s">
        <v>41</v>
      </c>
      <c r="J50" s="72" t="s">
        <v>41</v>
      </c>
      <c r="K50" s="72" t="s">
        <v>41</v>
      </c>
      <c r="L50" s="72" t="s">
        <v>41</v>
      </c>
      <c r="M50" s="72" t="s">
        <v>41</v>
      </c>
      <c r="N50" s="72" t="s">
        <v>41</v>
      </c>
      <c r="O50" s="72" t="s">
        <v>41</v>
      </c>
      <c r="P50" s="72" t="s">
        <v>41</v>
      </c>
      <c r="Q50" s="74" t="s">
        <v>41</v>
      </c>
      <c r="R50" s="74" t="s">
        <v>41</v>
      </c>
      <c r="S50" s="74" t="s">
        <v>41</v>
      </c>
      <c r="T50" s="74" t="s">
        <v>41</v>
      </c>
      <c r="U50" s="74" t="s">
        <v>41</v>
      </c>
      <c r="V50" s="72" t="s">
        <v>41</v>
      </c>
      <c r="W50" s="72" t="s">
        <v>41</v>
      </c>
      <c r="X50" s="72" t="s">
        <v>41</v>
      </c>
      <c r="Y50" s="72" t="s">
        <v>41</v>
      </c>
      <c r="Z50" s="72" t="s">
        <v>41</v>
      </c>
      <c r="AA50" s="72" t="s">
        <v>41</v>
      </c>
      <c r="AB50" s="72" t="s">
        <v>41</v>
      </c>
      <c r="AC50" s="72" t="s">
        <v>41</v>
      </c>
      <c r="AD50" s="72" t="s">
        <v>41</v>
      </c>
      <c r="AE50" s="72" t="s">
        <v>41</v>
      </c>
      <c r="AF50" s="72" t="s">
        <v>41</v>
      </c>
      <c r="AG50" s="72" t="s">
        <v>41</v>
      </c>
      <c r="AH50" s="72" t="s">
        <v>41</v>
      </c>
      <c r="AI50" s="72" t="s">
        <v>41</v>
      </c>
      <c r="AJ50" s="72" t="s">
        <v>41</v>
      </c>
      <c r="AK50" s="72" t="s">
        <v>41</v>
      </c>
      <c r="AL50" s="72" t="s">
        <v>41</v>
      </c>
      <c r="AM50" s="72" t="s">
        <v>41</v>
      </c>
      <c r="AN50" s="72" t="s">
        <v>41</v>
      </c>
      <c r="AO50" s="72" t="s">
        <v>41</v>
      </c>
      <c r="AP50" s="73" t="s">
        <v>41</v>
      </c>
      <c r="AQ50" s="72" t="s">
        <v>41</v>
      </c>
      <c r="AR50" s="72" t="s">
        <v>41</v>
      </c>
      <c r="AS50" s="72" t="s">
        <v>41</v>
      </c>
      <c r="AT50" s="72" t="s">
        <v>41</v>
      </c>
    </row>
    <row r="51" spans="1:48" s="17" customFormat="1" ht="16.5" customHeight="1" x14ac:dyDescent="0.25">
      <c r="A51" s="69">
        <v>43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</row>
    <row r="52" spans="1:48" s="17" customFormat="1" ht="59.25" customHeight="1" x14ac:dyDescent="0.25">
      <c r="A52" s="69">
        <v>44</v>
      </c>
      <c r="B52" s="72" t="s">
        <v>75</v>
      </c>
      <c r="C52" s="72"/>
      <c r="D52" s="72" t="s">
        <v>95</v>
      </c>
      <c r="E52" s="72" t="s">
        <v>96</v>
      </c>
      <c r="F52" s="72" t="s">
        <v>92</v>
      </c>
      <c r="G52" s="72" t="s">
        <v>41</v>
      </c>
      <c r="H52" s="72" t="s">
        <v>41</v>
      </c>
      <c r="I52" s="72" t="s">
        <v>41</v>
      </c>
      <c r="J52" s="72" t="s">
        <v>41</v>
      </c>
      <c r="K52" s="72" t="s">
        <v>41</v>
      </c>
      <c r="L52" s="72" t="s">
        <v>41</v>
      </c>
      <c r="M52" s="72" t="s">
        <v>41</v>
      </c>
      <c r="N52" s="72" t="s">
        <v>41</v>
      </c>
      <c r="O52" s="72" t="s">
        <v>41</v>
      </c>
      <c r="P52" s="72" t="s">
        <v>41</v>
      </c>
      <c r="Q52" s="74" t="s">
        <v>41</v>
      </c>
      <c r="R52" s="74" t="s">
        <v>41</v>
      </c>
      <c r="S52" s="74" t="s">
        <v>41</v>
      </c>
      <c r="T52" s="74" t="s">
        <v>41</v>
      </c>
      <c r="U52" s="74" t="s">
        <v>41</v>
      </c>
      <c r="V52" s="72" t="s">
        <v>41</v>
      </c>
      <c r="W52" s="72" t="s">
        <v>41</v>
      </c>
      <c r="X52" s="72" t="s">
        <v>41</v>
      </c>
      <c r="Y52" s="72" t="s">
        <v>41</v>
      </c>
      <c r="Z52" s="72" t="s">
        <v>41</v>
      </c>
      <c r="AA52" s="72" t="s">
        <v>41</v>
      </c>
      <c r="AB52" s="72" t="s">
        <v>41</v>
      </c>
      <c r="AC52" s="72" t="s">
        <v>41</v>
      </c>
      <c r="AD52" s="72" t="s">
        <v>41</v>
      </c>
      <c r="AE52" s="72" t="s">
        <v>41</v>
      </c>
      <c r="AF52" s="72" t="s">
        <v>41</v>
      </c>
      <c r="AG52" s="72" t="s">
        <v>41</v>
      </c>
      <c r="AH52" s="72" t="s">
        <v>41</v>
      </c>
      <c r="AI52" s="72" t="s">
        <v>41</v>
      </c>
      <c r="AJ52" s="72" t="s">
        <v>41</v>
      </c>
      <c r="AK52" s="72" t="s">
        <v>41</v>
      </c>
      <c r="AL52" s="72" t="s">
        <v>41</v>
      </c>
      <c r="AM52" s="72" t="s">
        <v>41</v>
      </c>
      <c r="AN52" s="72" t="s">
        <v>41</v>
      </c>
      <c r="AO52" s="72" t="s">
        <v>41</v>
      </c>
      <c r="AP52" s="210" t="s">
        <v>42</v>
      </c>
      <c r="AQ52" s="210"/>
      <c r="AR52" s="210"/>
      <c r="AS52" s="210"/>
      <c r="AT52" s="210"/>
    </row>
    <row r="53" spans="1:48" s="17" customFormat="1" ht="69" customHeight="1" x14ac:dyDescent="0.25">
      <c r="A53" s="69">
        <v>45</v>
      </c>
      <c r="B53" s="72" t="s">
        <v>76</v>
      </c>
      <c r="C53" s="72"/>
      <c r="D53" s="31" t="s">
        <v>111</v>
      </c>
      <c r="E53" s="72" t="s">
        <v>96</v>
      </c>
      <c r="F53" s="72" t="s">
        <v>92</v>
      </c>
      <c r="G53" s="72" t="s">
        <v>41</v>
      </c>
      <c r="H53" s="72" t="s">
        <v>41</v>
      </c>
      <c r="I53" s="72" t="s">
        <v>41</v>
      </c>
      <c r="J53" s="72" t="s">
        <v>41</v>
      </c>
      <c r="K53" s="72" t="s">
        <v>41</v>
      </c>
      <c r="L53" s="72" t="s">
        <v>41</v>
      </c>
      <c r="M53" s="72" t="s">
        <v>41</v>
      </c>
      <c r="N53" s="72" t="s">
        <v>41</v>
      </c>
      <c r="O53" s="72" t="s">
        <v>41</v>
      </c>
      <c r="P53" s="72" t="s">
        <v>41</v>
      </c>
      <c r="Q53" s="74" t="s">
        <v>41</v>
      </c>
      <c r="R53" s="74" t="s">
        <v>41</v>
      </c>
      <c r="S53" s="74" t="s">
        <v>41</v>
      </c>
      <c r="T53" s="74" t="s">
        <v>41</v>
      </c>
      <c r="U53" s="74" t="s">
        <v>41</v>
      </c>
      <c r="V53" s="72" t="s">
        <v>41</v>
      </c>
      <c r="W53" s="72" t="s">
        <v>41</v>
      </c>
      <c r="X53" s="72" t="s">
        <v>41</v>
      </c>
      <c r="Y53" s="72" t="s">
        <v>41</v>
      </c>
      <c r="Z53" s="72" t="s">
        <v>41</v>
      </c>
      <c r="AA53" s="72" t="s">
        <v>41</v>
      </c>
      <c r="AB53" s="72" t="s">
        <v>41</v>
      </c>
      <c r="AC53" s="72" t="s">
        <v>41</v>
      </c>
      <c r="AD53" s="72" t="s">
        <v>41</v>
      </c>
      <c r="AE53" s="72" t="s">
        <v>41</v>
      </c>
      <c r="AF53" s="72" t="s">
        <v>41</v>
      </c>
      <c r="AG53" s="72" t="s">
        <v>41</v>
      </c>
      <c r="AH53" s="72" t="s">
        <v>41</v>
      </c>
      <c r="AI53" s="72" t="s">
        <v>41</v>
      </c>
      <c r="AJ53" s="72" t="s">
        <v>41</v>
      </c>
      <c r="AK53" s="72" t="s">
        <v>41</v>
      </c>
      <c r="AL53" s="72" t="s">
        <v>41</v>
      </c>
      <c r="AM53" s="72" t="s">
        <v>41</v>
      </c>
      <c r="AN53" s="72" t="s">
        <v>41</v>
      </c>
      <c r="AO53" s="72" t="s">
        <v>41</v>
      </c>
      <c r="AP53" s="210" t="s">
        <v>42</v>
      </c>
      <c r="AQ53" s="210"/>
      <c r="AR53" s="210"/>
      <c r="AS53" s="210"/>
      <c r="AT53" s="210"/>
    </row>
    <row r="54" spans="1:48" s="17" customFormat="1" ht="81" customHeight="1" x14ac:dyDescent="0.25">
      <c r="A54" s="69">
        <v>46</v>
      </c>
      <c r="B54" s="72" t="s">
        <v>78</v>
      </c>
      <c r="C54" s="72"/>
      <c r="D54" s="72" t="s">
        <v>112</v>
      </c>
      <c r="E54" s="72" t="s">
        <v>96</v>
      </c>
      <c r="F54" s="72" t="s">
        <v>92</v>
      </c>
      <c r="G54" s="72" t="s">
        <v>41</v>
      </c>
      <c r="H54" s="72" t="s">
        <v>41</v>
      </c>
      <c r="I54" s="72" t="s">
        <v>41</v>
      </c>
      <c r="J54" s="72" t="s">
        <v>41</v>
      </c>
      <c r="K54" s="72" t="s">
        <v>41</v>
      </c>
      <c r="L54" s="72" t="s">
        <v>41</v>
      </c>
      <c r="M54" s="72" t="s">
        <v>41</v>
      </c>
      <c r="N54" s="72" t="s">
        <v>41</v>
      </c>
      <c r="O54" s="72" t="s">
        <v>41</v>
      </c>
      <c r="P54" s="72" t="s">
        <v>41</v>
      </c>
      <c r="Q54" s="74" t="s">
        <v>41</v>
      </c>
      <c r="R54" s="74" t="s">
        <v>41</v>
      </c>
      <c r="S54" s="74" t="s">
        <v>41</v>
      </c>
      <c r="T54" s="74" t="s">
        <v>41</v>
      </c>
      <c r="U54" s="74" t="s">
        <v>41</v>
      </c>
      <c r="V54" s="72" t="s">
        <v>41</v>
      </c>
      <c r="W54" s="72" t="s">
        <v>41</v>
      </c>
      <c r="X54" s="72" t="s">
        <v>41</v>
      </c>
      <c r="Y54" s="72" t="s">
        <v>41</v>
      </c>
      <c r="Z54" s="72" t="s">
        <v>41</v>
      </c>
      <c r="AA54" s="72" t="s">
        <v>41</v>
      </c>
      <c r="AB54" s="72" t="s">
        <v>41</v>
      </c>
      <c r="AC54" s="72" t="s">
        <v>41</v>
      </c>
      <c r="AD54" s="72" t="s">
        <v>41</v>
      </c>
      <c r="AE54" s="72" t="s">
        <v>41</v>
      </c>
      <c r="AF54" s="72" t="s">
        <v>41</v>
      </c>
      <c r="AG54" s="72" t="s">
        <v>41</v>
      </c>
      <c r="AH54" s="72" t="s">
        <v>41</v>
      </c>
      <c r="AI54" s="72" t="s">
        <v>41</v>
      </c>
      <c r="AJ54" s="72" t="s">
        <v>41</v>
      </c>
      <c r="AK54" s="72" t="s">
        <v>41</v>
      </c>
      <c r="AL54" s="72" t="s">
        <v>41</v>
      </c>
      <c r="AM54" s="72" t="s">
        <v>41</v>
      </c>
      <c r="AN54" s="72" t="s">
        <v>41</v>
      </c>
      <c r="AO54" s="72" t="s">
        <v>41</v>
      </c>
      <c r="AP54" s="210" t="s">
        <v>42</v>
      </c>
      <c r="AQ54" s="210"/>
      <c r="AR54" s="210"/>
      <c r="AS54" s="210"/>
      <c r="AT54" s="210"/>
    </row>
    <row r="55" spans="1:48" s="17" customFormat="1" ht="12" x14ac:dyDescent="0.2">
      <c r="A55" s="69">
        <v>47</v>
      </c>
      <c r="B55" s="236" t="s">
        <v>113</v>
      </c>
      <c r="C55" s="236"/>
      <c r="D55" s="236"/>
      <c r="E55" s="22"/>
      <c r="F55" s="72"/>
      <c r="G55" s="72" t="s">
        <v>41</v>
      </c>
      <c r="H55" s="72" t="s">
        <v>41</v>
      </c>
      <c r="I55" s="72" t="s">
        <v>41</v>
      </c>
      <c r="J55" s="72" t="s">
        <v>41</v>
      </c>
      <c r="K55" s="72" t="s">
        <v>41</v>
      </c>
      <c r="L55" s="72" t="s">
        <v>41</v>
      </c>
      <c r="M55" s="72" t="s">
        <v>41</v>
      </c>
      <c r="N55" s="72" t="s">
        <v>41</v>
      </c>
      <c r="O55" s="72" t="s">
        <v>41</v>
      </c>
      <c r="P55" s="72" t="s">
        <v>41</v>
      </c>
      <c r="Q55" s="74" t="s">
        <v>41</v>
      </c>
      <c r="R55" s="74" t="s">
        <v>41</v>
      </c>
      <c r="S55" s="74" t="s">
        <v>41</v>
      </c>
      <c r="T55" s="74" t="s">
        <v>41</v>
      </c>
      <c r="U55" s="74" t="s">
        <v>41</v>
      </c>
      <c r="V55" s="72" t="s">
        <v>41</v>
      </c>
      <c r="W55" s="72" t="s">
        <v>41</v>
      </c>
      <c r="X55" s="72" t="s">
        <v>41</v>
      </c>
      <c r="Y55" s="72" t="s">
        <v>41</v>
      </c>
      <c r="Z55" s="72" t="s">
        <v>41</v>
      </c>
      <c r="AA55" s="72" t="s">
        <v>41</v>
      </c>
      <c r="AB55" s="72" t="s">
        <v>41</v>
      </c>
      <c r="AC55" s="72" t="s">
        <v>41</v>
      </c>
      <c r="AD55" s="72" t="s">
        <v>41</v>
      </c>
      <c r="AE55" s="72" t="s">
        <v>41</v>
      </c>
      <c r="AF55" s="72" t="s">
        <v>41</v>
      </c>
      <c r="AG55" s="72" t="s">
        <v>41</v>
      </c>
      <c r="AH55" s="72" t="s">
        <v>41</v>
      </c>
      <c r="AI55" s="72" t="s">
        <v>41</v>
      </c>
      <c r="AJ55" s="72" t="s">
        <v>41</v>
      </c>
      <c r="AK55" s="72" t="s">
        <v>41</v>
      </c>
      <c r="AL55" s="72" t="s">
        <v>41</v>
      </c>
      <c r="AM55" s="72" t="s">
        <v>41</v>
      </c>
      <c r="AN55" s="72" t="s">
        <v>41</v>
      </c>
      <c r="AO55" s="72" t="s">
        <v>41</v>
      </c>
      <c r="AP55" s="73" t="s">
        <v>41</v>
      </c>
      <c r="AQ55" s="72" t="s">
        <v>41</v>
      </c>
      <c r="AR55" s="72" t="s">
        <v>41</v>
      </c>
      <c r="AS55" s="72" t="s">
        <v>41</v>
      </c>
      <c r="AT55" s="72" t="s">
        <v>41</v>
      </c>
    </row>
    <row r="56" spans="1:48" s="18" customFormat="1" ht="15" customHeight="1" x14ac:dyDescent="0.25">
      <c r="A56" s="69">
        <v>48</v>
      </c>
      <c r="B56" s="222" t="s">
        <v>114</v>
      </c>
      <c r="C56" s="222"/>
      <c r="D56" s="222" t="s">
        <v>115</v>
      </c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</row>
    <row r="57" spans="1:48" s="17" customFormat="1" ht="68.25" customHeight="1" x14ac:dyDescent="0.25">
      <c r="A57" s="69">
        <v>49</v>
      </c>
      <c r="B57" s="230" t="s">
        <v>116</v>
      </c>
      <c r="C57" s="230"/>
      <c r="D57" s="72" t="s">
        <v>155</v>
      </c>
      <c r="E57" s="72" t="s">
        <v>100</v>
      </c>
      <c r="F57" s="72" t="s">
        <v>92</v>
      </c>
      <c r="G57" s="84">
        <f>H57+I57</f>
        <v>8965</v>
      </c>
      <c r="H57" s="84">
        <f>(23832-300)-14567</f>
        <v>8965</v>
      </c>
      <c r="I57" s="84">
        <f>31564-31564</f>
        <v>0</v>
      </c>
      <c r="J57" s="48">
        <v>0</v>
      </c>
      <c r="K57" s="48">
        <v>0</v>
      </c>
      <c r="L57" s="84">
        <f>M57+N57</f>
        <v>8960</v>
      </c>
      <c r="M57" s="84">
        <f>23532-14572</f>
        <v>8960</v>
      </c>
      <c r="N57" s="84">
        <f>31564-31564</f>
        <v>0</v>
      </c>
      <c r="O57" s="48">
        <v>0</v>
      </c>
      <c r="P57" s="48">
        <v>0</v>
      </c>
      <c r="Q57" s="84">
        <f>23532-14572</f>
        <v>8960</v>
      </c>
      <c r="R57" s="84">
        <f>23532-14572</f>
        <v>8960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84">
        <f>AQ57+AR57+AS57+AT57</f>
        <v>121013</v>
      </c>
      <c r="AQ57" s="66">
        <f t="shared" ref="AQ57:AT61" si="12">H57+M57+R57+W57+AB57+AG57+AL57</f>
        <v>121013</v>
      </c>
      <c r="AR57" s="66">
        <f t="shared" si="12"/>
        <v>0</v>
      </c>
      <c r="AS57" s="14">
        <f t="shared" si="12"/>
        <v>0</v>
      </c>
      <c r="AT57" s="14">
        <f t="shared" si="12"/>
        <v>0</v>
      </c>
      <c r="AU57" s="85"/>
      <c r="AV57" s="98">
        <f>AP57-'19.03.2020 первонач '!AP57</f>
        <v>-106839</v>
      </c>
    </row>
    <row r="58" spans="1:48" s="17" customFormat="1" ht="60" customHeight="1" x14ac:dyDescent="0.25">
      <c r="A58" s="69">
        <v>50</v>
      </c>
      <c r="B58" s="71" t="s">
        <v>117</v>
      </c>
      <c r="C58" s="71" t="s">
        <v>77</v>
      </c>
      <c r="D58" s="72" t="s">
        <v>130</v>
      </c>
      <c r="E58" s="72" t="s">
        <v>77</v>
      </c>
      <c r="F58" s="72" t="s">
        <v>92</v>
      </c>
      <c r="G58" s="13">
        <v>93</v>
      </c>
      <c r="H58" s="13">
        <v>93</v>
      </c>
      <c r="I58" s="13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">
        <f>AQ58+AR58+AS58+AT58</f>
        <v>651</v>
      </c>
      <c r="AQ58" s="14">
        <f t="shared" si="12"/>
        <v>651</v>
      </c>
      <c r="AR58" s="14">
        <f t="shared" si="12"/>
        <v>0</v>
      </c>
      <c r="AS58" s="14">
        <f t="shared" si="12"/>
        <v>0</v>
      </c>
      <c r="AT58" s="14">
        <f t="shared" si="12"/>
        <v>0</v>
      </c>
      <c r="AU58" s="85"/>
      <c r="AV58" s="98">
        <f>AP58-'19.03.2020 первонач '!AP58</f>
        <v>0</v>
      </c>
    </row>
    <row r="59" spans="1:48" s="17" customFormat="1" ht="92.25" customHeight="1" x14ac:dyDescent="0.25">
      <c r="A59" s="69">
        <v>51</v>
      </c>
      <c r="B59" s="71" t="s">
        <v>118</v>
      </c>
      <c r="C59" s="71" t="s">
        <v>77</v>
      </c>
      <c r="D59" s="74" t="s">
        <v>79</v>
      </c>
      <c r="E59" s="74" t="s">
        <v>159</v>
      </c>
      <c r="F59" s="74" t="s">
        <v>92</v>
      </c>
      <c r="G59" s="63">
        <f>185-85</f>
        <v>100</v>
      </c>
      <c r="H59" s="63">
        <f>185-85</f>
        <v>100</v>
      </c>
      <c r="I59" s="49">
        <v>0</v>
      </c>
      <c r="J59" s="49">
        <v>0</v>
      </c>
      <c r="K59" s="49">
        <v>0</v>
      </c>
      <c r="L59" s="63">
        <f>185-85</f>
        <v>100</v>
      </c>
      <c r="M59" s="63">
        <f>185-85</f>
        <v>100</v>
      </c>
      <c r="N59" s="49">
        <v>0</v>
      </c>
      <c r="O59" s="49">
        <v>0</v>
      </c>
      <c r="P59" s="49">
        <v>0</v>
      </c>
      <c r="Q59" s="63">
        <f>185-85</f>
        <v>100</v>
      </c>
      <c r="R59" s="63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63">
        <f t="shared" ref="AP59:AP69" si="13">AQ59+AR59+AS59+AT59</f>
        <v>1040</v>
      </c>
      <c r="AQ59" s="66">
        <f t="shared" si="12"/>
        <v>1040</v>
      </c>
      <c r="AR59" s="14">
        <f t="shared" si="12"/>
        <v>0</v>
      </c>
      <c r="AS59" s="14">
        <f t="shared" si="12"/>
        <v>0</v>
      </c>
      <c r="AT59" s="14">
        <f t="shared" si="12"/>
        <v>0</v>
      </c>
      <c r="AU59" s="85"/>
      <c r="AV59" s="98">
        <f>AP59-'19.03.2020 первонач '!AP59</f>
        <v>-255</v>
      </c>
    </row>
    <row r="60" spans="1:48" s="17" customFormat="1" ht="38.25" customHeight="1" x14ac:dyDescent="0.25">
      <c r="A60" s="69">
        <v>52</v>
      </c>
      <c r="B60" s="71" t="s">
        <v>119</v>
      </c>
      <c r="C60" s="71" t="s">
        <v>77</v>
      </c>
      <c r="D60" s="72" t="s">
        <v>131</v>
      </c>
      <c r="E60" s="72" t="s">
        <v>77</v>
      </c>
      <c r="F60" s="72" t="s">
        <v>92</v>
      </c>
      <c r="G60" s="13">
        <v>6</v>
      </c>
      <c r="H60" s="13">
        <v>6</v>
      </c>
      <c r="I60" s="13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">
        <f t="shared" si="13"/>
        <v>42</v>
      </c>
      <c r="AQ60" s="14">
        <f t="shared" si="12"/>
        <v>42</v>
      </c>
      <c r="AR60" s="14">
        <f t="shared" si="12"/>
        <v>0</v>
      </c>
      <c r="AS60" s="14">
        <f t="shared" si="12"/>
        <v>0</v>
      </c>
      <c r="AT60" s="14">
        <f t="shared" si="12"/>
        <v>0</v>
      </c>
      <c r="AU60" s="85"/>
      <c r="AV60" s="98">
        <f>AP60-'19.03.2020 первонач '!AP60</f>
        <v>0</v>
      </c>
    </row>
    <row r="61" spans="1:48" s="17" customFormat="1" ht="101.25" customHeight="1" x14ac:dyDescent="0.25">
      <c r="A61" s="69">
        <v>53</v>
      </c>
      <c r="B61" s="71" t="s">
        <v>119</v>
      </c>
      <c r="C61" s="71" t="s">
        <v>77</v>
      </c>
      <c r="D61" s="72" t="s">
        <v>80</v>
      </c>
      <c r="E61" s="74" t="s">
        <v>77</v>
      </c>
      <c r="F61" s="74" t="s">
        <v>92</v>
      </c>
      <c r="G61" s="63">
        <f>60-28</f>
        <v>32</v>
      </c>
      <c r="H61" s="63">
        <f>60-28</f>
        <v>32</v>
      </c>
      <c r="I61" s="49">
        <v>0</v>
      </c>
      <c r="J61" s="49">
        <v>0</v>
      </c>
      <c r="K61" s="49">
        <v>0</v>
      </c>
      <c r="L61" s="63">
        <f>60-28</f>
        <v>32</v>
      </c>
      <c r="M61" s="63">
        <f>60-28</f>
        <v>32</v>
      </c>
      <c r="N61" s="49">
        <v>0</v>
      </c>
      <c r="O61" s="49">
        <v>0</v>
      </c>
      <c r="P61" s="49">
        <v>0</v>
      </c>
      <c r="Q61" s="63">
        <f>60-28</f>
        <v>32</v>
      </c>
      <c r="R61" s="63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63">
        <f t="shared" si="13"/>
        <v>336</v>
      </c>
      <c r="AQ61" s="86">
        <f>H61+M61+R61+W61+AB61+AG61+AL61</f>
        <v>336</v>
      </c>
      <c r="AR61" s="55">
        <f t="shared" si="12"/>
        <v>0</v>
      </c>
      <c r="AS61" s="55">
        <f t="shared" si="12"/>
        <v>0</v>
      </c>
      <c r="AT61" s="55">
        <f t="shared" si="12"/>
        <v>0</v>
      </c>
      <c r="AU61" s="85"/>
      <c r="AV61" s="98">
        <f>AP61-'19.03.2020 первонач '!AP61</f>
        <v>-84</v>
      </c>
    </row>
    <row r="62" spans="1:48" s="17" customFormat="1" ht="50.25" customHeight="1" x14ac:dyDescent="0.25">
      <c r="A62" s="69">
        <v>54</v>
      </c>
      <c r="B62" s="71" t="s">
        <v>120</v>
      </c>
      <c r="C62" s="71"/>
      <c r="D62" s="72" t="s">
        <v>81</v>
      </c>
      <c r="E62" s="72" t="s">
        <v>77</v>
      </c>
      <c r="F62" s="72" t="s">
        <v>92</v>
      </c>
      <c r="G62" s="13">
        <v>360</v>
      </c>
      <c r="H62" s="13">
        <v>360</v>
      </c>
      <c r="I62" s="13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">
        <f t="shared" si="13"/>
        <v>2520</v>
      </c>
      <c r="AQ62" s="14">
        <f>H62+M62+R62+W62+AB62+AG62+AL62</f>
        <v>2520</v>
      </c>
      <c r="AR62" s="14">
        <f>I62+N62+S62+X62+AC62+AH62+AM62</f>
        <v>0</v>
      </c>
      <c r="AS62" s="14">
        <f>J62+O62+T62+Y62+AD62+AI62+AN62</f>
        <v>0</v>
      </c>
      <c r="AT62" s="14">
        <f>K62+P62+U62+Z62+AE62+AJ62+AO62</f>
        <v>0</v>
      </c>
      <c r="AU62" s="85"/>
      <c r="AV62" s="98">
        <f>AP62-'19.03.2020 первонач '!AP62</f>
        <v>0</v>
      </c>
    </row>
    <row r="63" spans="1:48" s="17" customFormat="1" ht="38.25" customHeight="1" x14ac:dyDescent="0.25">
      <c r="A63" s="69">
        <v>55</v>
      </c>
      <c r="B63" s="71" t="s">
        <v>122</v>
      </c>
      <c r="C63" s="71"/>
      <c r="D63" s="72" t="s">
        <v>121</v>
      </c>
      <c r="E63" s="72" t="s">
        <v>77</v>
      </c>
      <c r="F63" s="72" t="s">
        <v>92</v>
      </c>
      <c r="G63" s="62">
        <f>10-10</f>
        <v>0</v>
      </c>
      <c r="H63" s="62">
        <f>10-10</f>
        <v>0</v>
      </c>
      <c r="I63" s="13">
        <v>0</v>
      </c>
      <c r="J63" s="13">
        <v>0</v>
      </c>
      <c r="K63" s="13">
        <v>0</v>
      </c>
      <c r="L63" s="62">
        <f>10-10</f>
        <v>0</v>
      </c>
      <c r="M63" s="62">
        <f>10-10</f>
        <v>0</v>
      </c>
      <c r="N63" s="13">
        <v>0</v>
      </c>
      <c r="O63" s="13">
        <v>0</v>
      </c>
      <c r="P63" s="13">
        <v>0</v>
      </c>
      <c r="Q63" s="62">
        <f>10-10</f>
        <v>0</v>
      </c>
      <c r="R63" s="62">
        <f>10-10</f>
        <v>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62">
        <f t="shared" si="13"/>
        <v>40</v>
      </c>
      <c r="AQ63" s="66">
        <f>H63+M63+R63+W63+AB63+AG63+AL63</f>
        <v>40</v>
      </c>
      <c r="AR63" s="13">
        <v>0</v>
      </c>
      <c r="AS63" s="13">
        <v>0</v>
      </c>
      <c r="AT63" s="13">
        <v>0</v>
      </c>
      <c r="AU63" s="85"/>
      <c r="AV63" s="98">
        <f>AP63-'19.03.2020 первонач '!AP63</f>
        <v>-30</v>
      </c>
    </row>
    <row r="64" spans="1:48" s="17" customFormat="1" ht="96.75" customHeight="1" x14ac:dyDescent="0.25">
      <c r="A64" s="69">
        <v>56</v>
      </c>
      <c r="B64" s="71" t="s">
        <v>123</v>
      </c>
      <c r="C64" s="71"/>
      <c r="D64" s="72" t="s">
        <v>125</v>
      </c>
      <c r="E64" s="72" t="s">
        <v>77</v>
      </c>
      <c r="F64" s="72" t="s">
        <v>92</v>
      </c>
      <c r="G64" s="62">
        <f>76.2-76.2</f>
        <v>0</v>
      </c>
      <c r="H64" s="62">
        <f>76.2-76.2</f>
        <v>0</v>
      </c>
      <c r="I64" s="13">
        <v>0</v>
      </c>
      <c r="J64" s="13">
        <v>0</v>
      </c>
      <c r="K64" s="13">
        <v>0</v>
      </c>
      <c r="L64" s="62">
        <f>76.2-76.2</f>
        <v>0</v>
      </c>
      <c r="M64" s="62">
        <f>76.2-76.2</f>
        <v>0</v>
      </c>
      <c r="N64" s="13">
        <v>0</v>
      </c>
      <c r="O64" s="13">
        <v>0</v>
      </c>
      <c r="P64" s="13">
        <v>0</v>
      </c>
      <c r="Q64" s="62">
        <f>76.2-76.2</f>
        <v>0</v>
      </c>
      <c r="R64" s="62">
        <f>76.2-76.2</f>
        <v>0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62">
        <f t="shared" si="13"/>
        <v>304.8</v>
      </c>
      <c r="AQ64" s="66">
        <f t="shared" ref="AQ64:AQ69" si="14">H64+M64+R64+W64+AB64+AG64+AL64</f>
        <v>304.8</v>
      </c>
      <c r="AR64" s="13">
        <v>0</v>
      </c>
      <c r="AS64" s="13">
        <v>0</v>
      </c>
      <c r="AT64" s="13">
        <v>0</v>
      </c>
      <c r="AU64" s="85"/>
      <c r="AV64" s="98">
        <f>AP64-'19.03.2020 первонач '!AP64</f>
        <v>-228.59999999999997</v>
      </c>
    </row>
    <row r="65" spans="1:50" s="17" customFormat="1" ht="96" customHeight="1" x14ac:dyDescent="0.25">
      <c r="A65" s="69">
        <v>57</v>
      </c>
      <c r="B65" s="71" t="s">
        <v>124</v>
      </c>
      <c r="C65" s="71"/>
      <c r="D65" s="72" t="s">
        <v>126</v>
      </c>
      <c r="E65" s="72" t="s">
        <v>158</v>
      </c>
      <c r="F65" s="72" t="s">
        <v>92</v>
      </c>
      <c r="G65" s="62">
        <f>56-56</f>
        <v>0</v>
      </c>
      <c r="H65" s="62">
        <f>56-56</f>
        <v>0</v>
      </c>
      <c r="I65" s="13">
        <v>0</v>
      </c>
      <c r="J65" s="13">
        <v>0</v>
      </c>
      <c r="K65" s="13">
        <v>0</v>
      </c>
      <c r="L65" s="62">
        <f>56-56</f>
        <v>0</v>
      </c>
      <c r="M65" s="62">
        <f>56-56</f>
        <v>0</v>
      </c>
      <c r="N65" s="13">
        <v>0</v>
      </c>
      <c r="O65" s="13">
        <v>0</v>
      </c>
      <c r="P65" s="13">
        <v>0</v>
      </c>
      <c r="Q65" s="62">
        <f>56-56</f>
        <v>0</v>
      </c>
      <c r="R65" s="62">
        <f>56-56</f>
        <v>0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62">
        <f t="shared" si="13"/>
        <v>224</v>
      </c>
      <c r="AQ65" s="66">
        <f t="shared" si="14"/>
        <v>224</v>
      </c>
      <c r="AR65" s="13">
        <v>0</v>
      </c>
      <c r="AS65" s="13">
        <v>0</v>
      </c>
      <c r="AT65" s="13">
        <v>0</v>
      </c>
      <c r="AU65" s="85"/>
      <c r="AV65" s="98">
        <f>AP65-'19.03.2020 первонач '!AP65</f>
        <v>-168</v>
      </c>
    </row>
    <row r="66" spans="1:50" s="17" customFormat="1" ht="70.5" customHeight="1" x14ac:dyDescent="0.25">
      <c r="A66" s="69">
        <v>58</v>
      </c>
      <c r="B66" s="71" t="s">
        <v>129</v>
      </c>
      <c r="C66" s="71"/>
      <c r="D66" s="72" t="s">
        <v>128</v>
      </c>
      <c r="E66" s="72" t="s">
        <v>77</v>
      </c>
      <c r="F66" s="72" t="s">
        <v>92</v>
      </c>
      <c r="G66" s="62">
        <f>16.6-16.6</f>
        <v>0</v>
      </c>
      <c r="H66" s="62">
        <f>16.6-16.6</f>
        <v>0</v>
      </c>
      <c r="I66" s="13">
        <v>0</v>
      </c>
      <c r="J66" s="13">
        <v>0</v>
      </c>
      <c r="K66" s="13">
        <v>0</v>
      </c>
      <c r="L66" s="62">
        <f>16.6-16.6</f>
        <v>0</v>
      </c>
      <c r="M66" s="62">
        <f>16.6-16.6</f>
        <v>0</v>
      </c>
      <c r="N66" s="13">
        <v>0</v>
      </c>
      <c r="O66" s="13">
        <v>0</v>
      </c>
      <c r="P66" s="13">
        <v>0</v>
      </c>
      <c r="Q66" s="62">
        <f>16.6-16.6</f>
        <v>0</v>
      </c>
      <c r="R66" s="62">
        <f>16.6-16.6</f>
        <v>0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62">
        <f t="shared" si="13"/>
        <v>66.400000000000006</v>
      </c>
      <c r="AQ66" s="66">
        <f t="shared" si="14"/>
        <v>66.400000000000006</v>
      </c>
      <c r="AR66" s="13">
        <v>0</v>
      </c>
      <c r="AS66" s="13">
        <v>0</v>
      </c>
      <c r="AT66" s="13">
        <v>0</v>
      </c>
      <c r="AU66" s="85"/>
      <c r="AV66" s="98">
        <f>AP66-'19.03.2020 первонач '!AP66</f>
        <v>-49.799999999999983</v>
      </c>
    </row>
    <row r="67" spans="1:50" s="17" customFormat="1" ht="120.75" customHeight="1" x14ac:dyDescent="0.25">
      <c r="A67" s="69">
        <v>59</v>
      </c>
      <c r="B67" s="87" t="s">
        <v>144</v>
      </c>
      <c r="C67" s="71"/>
      <c r="D67" s="72" t="s">
        <v>127</v>
      </c>
      <c r="E67" s="72" t="s">
        <v>158</v>
      </c>
      <c r="F67" s="72" t="s">
        <v>92</v>
      </c>
      <c r="G67" s="62">
        <f>150-150</f>
        <v>0</v>
      </c>
      <c r="H67" s="62">
        <f>150-150</f>
        <v>0</v>
      </c>
      <c r="I67" s="13">
        <v>0</v>
      </c>
      <c r="J67" s="13">
        <v>0</v>
      </c>
      <c r="K67" s="13">
        <v>0</v>
      </c>
      <c r="L67" s="62">
        <f>150-150</f>
        <v>0</v>
      </c>
      <c r="M67" s="62">
        <f>150-150</f>
        <v>0</v>
      </c>
      <c r="N67" s="13">
        <v>0</v>
      </c>
      <c r="O67" s="13">
        <v>0</v>
      </c>
      <c r="P67" s="13">
        <v>0</v>
      </c>
      <c r="Q67" s="62">
        <f>150-150</f>
        <v>0</v>
      </c>
      <c r="R67" s="62">
        <f>150-150</f>
        <v>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62">
        <f>AQ67+AR67+AS67+AT67</f>
        <v>600</v>
      </c>
      <c r="AQ67" s="66">
        <f>H67+M67+R67+W67+AB67+AG67+AL67</f>
        <v>600</v>
      </c>
      <c r="AR67" s="13">
        <v>0</v>
      </c>
      <c r="AS67" s="13">
        <v>0</v>
      </c>
      <c r="AT67" s="13">
        <v>0</v>
      </c>
      <c r="AU67" s="85"/>
      <c r="AV67" s="98">
        <f>AP67-'19.03.2020 первонач '!AP67</f>
        <v>-450</v>
      </c>
    </row>
    <row r="68" spans="1:50" s="17" customFormat="1" ht="81" customHeight="1" x14ac:dyDescent="0.25">
      <c r="A68" s="69">
        <v>60</v>
      </c>
      <c r="B68" s="71" t="s">
        <v>145</v>
      </c>
      <c r="C68" s="71"/>
      <c r="D68" s="72" t="s">
        <v>143</v>
      </c>
      <c r="E68" s="72" t="s">
        <v>158</v>
      </c>
      <c r="F68" s="72" t="s">
        <v>92</v>
      </c>
      <c r="G68" s="62">
        <f>200-200</f>
        <v>0</v>
      </c>
      <c r="H68" s="62">
        <f>200-200</f>
        <v>0</v>
      </c>
      <c r="I68" s="13">
        <v>0</v>
      </c>
      <c r="J68" s="13">
        <v>0</v>
      </c>
      <c r="K68" s="13">
        <v>0</v>
      </c>
      <c r="L68" s="62">
        <f>200-200</f>
        <v>0</v>
      </c>
      <c r="M68" s="62">
        <f>200-200</f>
        <v>0</v>
      </c>
      <c r="N68" s="13">
        <v>0</v>
      </c>
      <c r="O68" s="13">
        <v>0</v>
      </c>
      <c r="P68" s="13">
        <v>0</v>
      </c>
      <c r="Q68" s="62">
        <f>200-200</f>
        <v>0</v>
      </c>
      <c r="R68" s="62">
        <f>200-200</f>
        <v>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62">
        <f t="shared" ref="AP68" si="15">AQ68+AR68+AS68+AT68</f>
        <v>800</v>
      </c>
      <c r="AQ68" s="66">
        <f t="shared" ref="AQ68" si="16">H68+M68+R68+W68+AB68+AG68+AL68</f>
        <v>800</v>
      </c>
      <c r="AR68" s="13">
        <v>0</v>
      </c>
      <c r="AS68" s="13">
        <v>0</v>
      </c>
      <c r="AT68" s="13">
        <v>0</v>
      </c>
      <c r="AU68" s="85"/>
      <c r="AV68" s="98">
        <f>AP68-'19.03.2020 первонач '!AP68</f>
        <v>-600</v>
      </c>
    </row>
    <row r="69" spans="1:50" s="77" customFormat="1" ht="92.25" customHeight="1" x14ac:dyDescent="0.25">
      <c r="A69" s="69">
        <v>61</v>
      </c>
      <c r="B69" s="71" t="s">
        <v>146</v>
      </c>
      <c r="C69" s="71"/>
      <c r="D69" s="72" t="s">
        <v>140</v>
      </c>
      <c r="E69" s="72" t="s">
        <v>158</v>
      </c>
      <c r="F69" s="72" t="s">
        <v>92</v>
      </c>
      <c r="G69" s="62">
        <f>130-130</f>
        <v>0</v>
      </c>
      <c r="H69" s="62">
        <f>130-130</f>
        <v>0</v>
      </c>
      <c r="I69" s="13">
        <v>0</v>
      </c>
      <c r="J69" s="13">
        <v>0</v>
      </c>
      <c r="K69" s="13">
        <v>0</v>
      </c>
      <c r="L69" s="62">
        <f>130-130</f>
        <v>0</v>
      </c>
      <c r="M69" s="62">
        <f>130-130</f>
        <v>0</v>
      </c>
      <c r="N69" s="13">
        <v>0</v>
      </c>
      <c r="O69" s="13">
        <v>0</v>
      </c>
      <c r="P69" s="13">
        <v>0</v>
      </c>
      <c r="Q69" s="62">
        <f>130-130</f>
        <v>0</v>
      </c>
      <c r="R69" s="62">
        <f>130-130</f>
        <v>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62">
        <f t="shared" si="13"/>
        <v>520</v>
      </c>
      <c r="AQ69" s="66">
        <f t="shared" si="14"/>
        <v>520</v>
      </c>
      <c r="AR69" s="13">
        <v>0</v>
      </c>
      <c r="AS69" s="13">
        <v>0</v>
      </c>
      <c r="AT69" s="13">
        <v>0</v>
      </c>
      <c r="AU69" s="85"/>
      <c r="AV69" s="98">
        <f>AP69-'19.03.2020 первонач '!AP69</f>
        <v>-390</v>
      </c>
    </row>
    <row r="70" spans="1:50" s="88" customFormat="1" ht="12" x14ac:dyDescent="0.25">
      <c r="A70" s="70">
        <v>62</v>
      </c>
      <c r="B70" s="238" t="s">
        <v>139</v>
      </c>
      <c r="C70" s="238"/>
      <c r="D70" s="238"/>
      <c r="E70" s="73"/>
      <c r="F70" s="73"/>
      <c r="G70" s="65">
        <f t="shared" ref="G70:AT70" si="17">G57+SUM(G58:G69)</f>
        <v>9556</v>
      </c>
      <c r="H70" s="65">
        <f t="shared" si="17"/>
        <v>9556</v>
      </c>
      <c r="I70" s="65">
        <f t="shared" si="17"/>
        <v>0</v>
      </c>
      <c r="J70" s="56">
        <f t="shared" si="17"/>
        <v>0</v>
      </c>
      <c r="K70" s="56">
        <f t="shared" si="17"/>
        <v>0</v>
      </c>
      <c r="L70" s="65">
        <f t="shared" si="17"/>
        <v>9551</v>
      </c>
      <c r="M70" s="65">
        <f t="shared" si="17"/>
        <v>9551</v>
      </c>
      <c r="N70" s="65">
        <f t="shared" si="17"/>
        <v>0</v>
      </c>
      <c r="O70" s="56">
        <f t="shared" si="17"/>
        <v>0</v>
      </c>
      <c r="P70" s="56">
        <f t="shared" si="17"/>
        <v>0</v>
      </c>
      <c r="Q70" s="65">
        <f t="shared" si="17"/>
        <v>9551</v>
      </c>
      <c r="R70" s="65">
        <f t="shared" si="17"/>
        <v>9551</v>
      </c>
      <c r="S70" s="56">
        <f t="shared" si="17"/>
        <v>0</v>
      </c>
      <c r="T70" s="56">
        <f t="shared" si="17"/>
        <v>0</v>
      </c>
      <c r="U70" s="56">
        <f t="shared" si="17"/>
        <v>0</v>
      </c>
      <c r="V70" s="56">
        <f t="shared" si="17"/>
        <v>24874.799999999999</v>
      </c>
      <c r="W70" s="56">
        <f t="shared" si="17"/>
        <v>24874.799999999999</v>
      </c>
      <c r="X70" s="56">
        <f t="shared" si="17"/>
        <v>0</v>
      </c>
      <c r="Y70" s="56">
        <f t="shared" si="17"/>
        <v>0</v>
      </c>
      <c r="Z70" s="56">
        <f t="shared" si="17"/>
        <v>0</v>
      </c>
      <c r="AA70" s="56">
        <f t="shared" si="17"/>
        <v>24874.799999999999</v>
      </c>
      <c r="AB70" s="56">
        <f t="shared" si="17"/>
        <v>24874.799999999999</v>
      </c>
      <c r="AC70" s="56">
        <f t="shared" si="17"/>
        <v>0</v>
      </c>
      <c r="AD70" s="56">
        <f t="shared" si="17"/>
        <v>0</v>
      </c>
      <c r="AE70" s="56">
        <f t="shared" si="17"/>
        <v>0</v>
      </c>
      <c r="AF70" s="56">
        <f t="shared" si="17"/>
        <v>24874.799999999999</v>
      </c>
      <c r="AG70" s="56">
        <f t="shared" si="17"/>
        <v>24874.799999999999</v>
      </c>
      <c r="AH70" s="56">
        <f t="shared" si="17"/>
        <v>0</v>
      </c>
      <c r="AI70" s="56">
        <f t="shared" si="17"/>
        <v>0</v>
      </c>
      <c r="AJ70" s="56">
        <f t="shared" si="17"/>
        <v>0</v>
      </c>
      <c r="AK70" s="56">
        <f t="shared" si="17"/>
        <v>24874.799999999999</v>
      </c>
      <c r="AL70" s="56">
        <f t="shared" si="17"/>
        <v>24874.799999999999</v>
      </c>
      <c r="AM70" s="56">
        <f t="shared" si="17"/>
        <v>0</v>
      </c>
      <c r="AN70" s="56">
        <f t="shared" si="17"/>
        <v>0</v>
      </c>
      <c r="AO70" s="56">
        <f t="shared" si="17"/>
        <v>0</v>
      </c>
      <c r="AP70" s="65">
        <f t="shared" si="17"/>
        <v>128157.2</v>
      </c>
      <c r="AQ70" s="65">
        <f t="shared" si="17"/>
        <v>128157.2</v>
      </c>
      <c r="AR70" s="65">
        <f t="shared" si="17"/>
        <v>0</v>
      </c>
      <c r="AS70" s="56">
        <f t="shared" si="17"/>
        <v>0</v>
      </c>
      <c r="AT70" s="56">
        <f t="shared" si="17"/>
        <v>0</v>
      </c>
      <c r="AU70" s="85"/>
    </row>
    <row r="71" spans="1:50" s="17" customFormat="1" ht="24" customHeight="1" x14ac:dyDescent="0.25">
      <c r="A71" s="69">
        <v>63</v>
      </c>
      <c r="B71" s="210" t="s">
        <v>98</v>
      </c>
      <c r="C71" s="210"/>
      <c r="D71" s="210"/>
      <c r="E71" s="72"/>
      <c r="F71" s="72"/>
      <c r="G71" s="66">
        <f t="shared" ref="G71:AT71" si="18">G57+SUM(G58:G69)</f>
        <v>9556</v>
      </c>
      <c r="H71" s="66">
        <f t="shared" si="18"/>
        <v>9556</v>
      </c>
      <c r="I71" s="66">
        <f t="shared" si="18"/>
        <v>0</v>
      </c>
      <c r="J71" s="14">
        <f t="shared" si="18"/>
        <v>0</v>
      </c>
      <c r="K71" s="14">
        <f t="shared" si="18"/>
        <v>0</v>
      </c>
      <c r="L71" s="66">
        <f t="shared" si="18"/>
        <v>9551</v>
      </c>
      <c r="M71" s="66">
        <f t="shared" si="18"/>
        <v>9551</v>
      </c>
      <c r="N71" s="66">
        <f t="shared" si="18"/>
        <v>0</v>
      </c>
      <c r="O71" s="14">
        <f t="shared" si="18"/>
        <v>0</v>
      </c>
      <c r="P71" s="14">
        <f t="shared" si="18"/>
        <v>0</v>
      </c>
      <c r="Q71" s="66">
        <f t="shared" si="18"/>
        <v>9551</v>
      </c>
      <c r="R71" s="66">
        <f t="shared" si="18"/>
        <v>9551</v>
      </c>
      <c r="S71" s="14">
        <f t="shared" si="18"/>
        <v>0</v>
      </c>
      <c r="T71" s="14">
        <f t="shared" si="18"/>
        <v>0</v>
      </c>
      <c r="U71" s="14">
        <f t="shared" si="18"/>
        <v>0</v>
      </c>
      <c r="V71" s="14">
        <f t="shared" si="18"/>
        <v>24874.799999999999</v>
      </c>
      <c r="W71" s="14">
        <f t="shared" si="18"/>
        <v>24874.799999999999</v>
      </c>
      <c r="X71" s="14">
        <f t="shared" si="18"/>
        <v>0</v>
      </c>
      <c r="Y71" s="14">
        <f t="shared" si="18"/>
        <v>0</v>
      </c>
      <c r="Z71" s="14">
        <f t="shared" si="18"/>
        <v>0</v>
      </c>
      <c r="AA71" s="14">
        <f t="shared" si="18"/>
        <v>24874.799999999999</v>
      </c>
      <c r="AB71" s="14">
        <f t="shared" si="18"/>
        <v>24874.799999999999</v>
      </c>
      <c r="AC71" s="14">
        <f t="shared" si="18"/>
        <v>0</v>
      </c>
      <c r="AD71" s="14">
        <f t="shared" si="18"/>
        <v>0</v>
      </c>
      <c r="AE71" s="14">
        <f t="shared" si="18"/>
        <v>0</v>
      </c>
      <c r="AF71" s="14">
        <f t="shared" si="18"/>
        <v>24874.799999999999</v>
      </c>
      <c r="AG71" s="14">
        <f t="shared" si="18"/>
        <v>24874.799999999999</v>
      </c>
      <c r="AH71" s="14">
        <f t="shared" si="18"/>
        <v>0</v>
      </c>
      <c r="AI71" s="14">
        <f t="shared" si="18"/>
        <v>0</v>
      </c>
      <c r="AJ71" s="14">
        <f t="shared" si="18"/>
        <v>0</v>
      </c>
      <c r="AK71" s="14">
        <f t="shared" si="18"/>
        <v>24874.799999999999</v>
      </c>
      <c r="AL71" s="14">
        <f t="shared" si="18"/>
        <v>24874.799999999999</v>
      </c>
      <c r="AM71" s="14">
        <f t="shared" si="18"/>
        <v>0</v>
      </c>
      <c r="AN71" s="14">
        <f t="shared" si="18"/>
        <v>0</v>
      </c>
      <c r="AO71" s="14">
        <f t="shared" si="18"/>
        <v>0</v>
      </c>
      <c r="AP71" s="66">
        <f t="shared" si="18"/>
        <v>128157.2</v>
      </c>
      <c r="AQ71" s="66">
        <f t="shared" si="18"/>
        <v>128157.2</v>
      </c>
      <c r="AR71" s="66">
        <f t="shared" si="18"/>
        <v>0</v>
      </c>
      <c r="AS71" s="14">
        <f t="shared" si="18"/>
        <v>0</v>
      </c>
      <c r="AT71" s="14">
        <f t="shared" si="18"/>
        <v>0</v>
      </c>
      <c r="AU71" s="85"/>
    </row>
    <row r="72" spans="1:50" s="17" customFormat="1" ht="15.75" customHeight="1" x14ac:dyDescent="0.25">
      <c r="A72" s="69">
        <v>64</v>
      </c>
      <c r="B72" s="210" t="s">
        <v>99</v>
      </c>
      <c r="C72" s="210"/>
      <c r="D72" s="210"/>
      <c r="E72" s="72"/>
      <c r="F72" s="73"/>
      <c r="G72" s="66">
        <f t="shared" ref="G72:AT72" si="19">G21+G71</f>
        <v>16706</v>
      </c>
      <c r="H72" s="66">
        <f t="shared" si="19"/>
        <v>16706</v>
      </c>
      <c r="I72" s="66">
        <f t="shared" si="19"/>
        <v>0</v>
      </c>
      <c r="J72" s="14">
        <f t="shared" si="19"/>
        <v>0</v>
      </c>
      <c r="K72" s="14">
        <f t="shared" si="19"/>
        <v>0</v>
      </c>
      <c r="L72" s="66">
        <f t="shared" si="19"/>
        <v>16701</v>
      </c>
      <c r="M72" s="66">
        <f t="shared" si="19"/>
        <v>16701</v>
      </c>
      <c r="N72" s="66">
        <f t="shared" si="19"/>
        <v>0</v>
      </c>
      <c r="O72" s="14">
        <f t="shared" si="19"/>
        <v>0</v>
      </c>
      <c r="P72" s="14">
        <f t="shared" si="19"/>
        <v>0</v>
      </c>
      <c r="Q72" s="66">
        <f t="shared" si="19"/>
        <v>16701</v>
      </c>
      <c r="R72" s="66">
        <f t="shared" si="19"/>
        <v>16701</v>
      </c>
      <c r="S72" s="14">
        <f t="shared" si="19"/>
        <v>0</v>
      </c>
      <c r="T72" s="14">
        <f t="shared" si="19"/>
        <v>0</v>
      </c>
      <c r="U72" s="14">
        <f t="shared" si="19"/>
        <v>0</v>
      </c>
      <c r="V72" s="14">
        <f t="shared" si="19"/>
        <v>37024.800000000003</v>
      </c>
      <c r="W72" s="14">
        <f t="shared" si="19"/>
        <v>37024.800000000003</v>
      </c>
      <c r="X72" s="14">
        <f t="shared" si="19"/>
        <v>0</v>
      </c>
      <c r="Y72" s="14">
        <f t="shared" si="19"/>
        <v>0</v>
      </c>
      <c r="Z72" s="14">
        <f t="shared" si="19"/>
        <v>0</v>
      </c>
      <c r="AA72" s="14">
        <f t="shared" si="19"/>
        <v>37024.800000000003</v>
      </c>
      <c r="AB72" s="14">
        <f t="shared" si="19"/>
        <v>37024.800000000003</v>
      </c>
      <c r="AC72" s="14">
        <f t="shared" si="19"/>
        <v>0</v>
      </c>
      <c r="AD72" s="14">
        <f t="shared" si="19"/>
        <v>0</v>
      </c>
      <c r="AE72" s="14">
        <f t="shared" si="19"/>
        <v>0</v>
      </c>
      <c r="AF72" s="14">
        <f t="shared" si="19"/>
        <v>37024.800000000003</v>
      </c>
      <c r="AG72" s="14">
        <f t="shared" si="19"/>
        <v>37024.800000000003</v>
      </c>
      <c r="AH72" s="14">
        <f t="shared" si="19"/>
        <v>0</v>
      </c>
      <c r="AI72" s="14">
        <f t="shared" si="19"/>
        <v>0</v>
      </c>
      <c r="AJ72" s="14">
        <f t="shared" si="19"/>
        <v>0</v>
      </c>
      <c r="AK72" s="14">
        <f t="shared" si="19"/>
        <v>37024.800000000003</v>
      </c>
      <c r="AL72" s="14">
        <f t="shared" si="19"/>
        <v>37024.800000000003</v>
      </c>
      <c r="AM72" s="14">
        <f t="shared" si="19"/>
        <v>0</v>
      </c>
      <c r="AN72" s="14">
        <f t="shared" si="19"/>
        <v>0</v>
      </c>
      <c r="AO72" s="14">
        <f t="shared" si="19"/>
        <v>0</v>
      </c>
      <c r="AP72" s="66">
        <f t="shared" si="19"/>
        <v>198207.2</v>
      </c>
      <c r="AQ72" s="66">
        <f t="shared" si="19"/>
        <v>198207.2</v>
      </c>
      <c r="AR72" s="66">
        <f t="shared" si="19"/>
        <v>0</v>
      </c>
      <c r="AS72" s="14">
        <f t="shared" si="19"/>
        <v>0</v>
      </c>
      <c r="AT72" s="14">
        <f t="shared" si="19"/>
        <v>0</v>
      </c>
      <c r="AU72" s="85"/>
      <c r="AV72" s="85"/>
      <c r="AW72" s="85"/>
      <c r="AX72" s="85"/>
    </row>
    <row r="73" spans="1:50" s="17" customFormat="1" ht="15" customHeight="1" x14ac:dyDescent="0.25">
      <c r="A73" s="69">
        <v>65</v>
      </c>
      <c r="B73" s="210" t="s">
        <v>82</v>
      </c>
      <c r="C73" s="210"/>
      <c r="D73" s="210"/>
      <c r="E73" s="72"/>
      <c r="F73" s="73"/>
      <c r="G73" s="66">
        <f t="shared" ref="G73:AQ76" si="20">G22</f>
        <v>0</v>
      </c>
      <c r="H73" s="66">
        <f t="shared" si="20"/>
        <v>0</v>
      </c>
      <c r="I73" s="14">
        <f t="shared" si="20"/>
        <v>0</v>
      </c>
      <c r="J73" s="14">
        <f t="shared" si="20"/>
        <v>0</v>
      </c>
      <c r="K73" s="14">
        <f t="shared" si="20"/>
        <v>0</v>
      </c>
      <c r="L73" s="66">
        <f t="shared" si="20"/>
        <v>0</v>
      </c>
      <c r="M73" s="66">
        <f t="shared" si="20"/>
        <v>0</v>
      </c>
      <c r="N73" s="14">
        <f t="shared" si="20"/>
        <v>0</v>
      </c>
      <c r="O73" s="14">
        <f t="shared" si="20"/>
        <v>0</v>
      </c>
      <c r="P73" s="14">
        <f t="shared" si="20"/>
        <v>0</v>
      </c>
      <c r="Q73" s="86">
        <f t="shared" si="20"/>
        <v>0</v>
      </c>
      <c r="R73" s="86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14">
        <f t="shared" si="20"/>
        <v>325</v>
      </c>
      <c r="W73" s="14">
        <f t="shared" si="20"/>
        <v>325</v>
      </c>
      <c r="X73" s="14">
        <f t="shared" si="20"/>
        <v>0</v>
      </c>
      <c r="Y73" s="14">
        <f t="shared" si="20"/>
        <v>0</v>
      </c>
      <c r="Z73" s="14">
        <f t="shared" si="20"/>
        <v>0</v>
      </c>
      <c r="AA73" s="14">
        <f t="shared" si="20"/>
        <v>325</v>
      </c>
      <c r="AB73" s="14">
        <f t="shared" si="20"/>
        <v>325</v>
      </c>
      <c r="AC73" s="14">
        <f t="shared" si="20"/>
        <v>0</v>
      </c>
      <c r="AD73" s="14">
        <f t="shared" si="20"/>
        <v>0</v>
      </c>
      <c r="AE73" s="14">
        <f t="shared" si="20"/>
        <v>0</v>
      </c>
      <c r="AF73" s="14">
        <f t="shared" si="20"/>
        <v>325</v>
      </c>
      <c r="AG73" s="14">
        <f t="shared" si="20"/>
        <v>325</v>
      </c>
      <c r="AH73" s="14">
        <f t="shared" si="20"/>
        <v>0</v>
      </c>
      <c r="AI73" s="14">
        <f t="shared" si="20"/>
        <v>0</v>
      </c>
      <c r="AJ73" s="14">
        <f t="shared" si="20"/>
        <v>0</v>
      </c>
      <c r="AK73" s="14">
        <f t="shared" si="20"/>
        <v>325</v>
      </c>
      <c r="AL73" s="14">
        <f t="shared" si="20"/>
        <v>325</v>
      </c>
      <c r="AM73" s="14">
        <f t="shared" si="20"/>
        <v>0</v>
      </c>
      <c r="AN73" s="14">
        <f t="shared" si="20"/>
        <v>0</v>
      </c>
      <c r="AO73" s="14">
        <f t="shared" si="20"/>
        <v>0</v>
      </c>
      <c r="AP73" s="66">
        <f t="shared" si="20"/>
        <v>1300</v>
      </c>
      <c r="AQ73" s="66">
        <f t="shared" si="20"/>
        <v>1300</v>
      </c>
      <c r="AR73" s="14">
        <f t="shared" ref="AR73:AT75" si="21">I73+N73+S73+X73+AC73+AH73</f>
        <v>0</v>
      </c>
      <c r="AS73" s="14">
        <f t="shared" si="21"/>
        <v>0</v>
      </c>
      <c r="AT73" s="14">
        <f t="shared" si="21"/>
        <v>0</v>
      </c>
      <c r="AU73" s="85"/>
    </row>
    <row r="74" spans="1:50" s="17" customFormat="1" ht="12" x14ac:dyDescent="0.25">
      <c r="A74" s="69">
        <v>66</v>
      </c>
      <c r="B74" s="210" t="s">
        <v>83</v>
      </c>
      <c r="C74" s="210"/>
      <c r="D74" s="210"/>
      <c r="E74" s="72"/>
      <c r="F74" s="73"/>
      <c r="G74" s="66">
        <f t="shared" si="20"/>
        <v>0</v>
      </c>
      <c r="H74" s="66">
        <f t="shared" si="20"/>
        <v>0</v>
      </c>
      <c r="I74" s="14">
        <f t="shared" si="20"/>
        <v>0</v>
      </c>
      <c r="J74" s="14">
        <f t="shared" si="20"/>
        <v>0</v>
      </c>
      <c r="K74" s="14">
        <f t="shared" si="20"/>
        <v>0</v>
      </c>
      <c r="L74" s="66">
        <f t="shared" si="20"/>
        <v>0</v>
      </c>
      <c r="M74" s="66">
        <f t="shared" si="20"/>
        <v>0</v>
      </c>
      <c r="N74" s="14">
        <f t="shared" si="20"/>
        <v>0</v>
      </c>
      <c r="O74" s="14">
        <f t="shared" si="20"/>
        <v>0</v>
      </c>
      <c r="P74" s="14">
        <f t="shared" si="20"/>
        <v>0</v>
      </c>
      <c r="Q74" s="86">
        <f t="shared" si="20"/>
        <v>0</v>
      </c>
      <c r="R74" s="86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14">
        <f t="shared" si="20"/>
        <v>1000</v>
      </c>
      <c r="W74" s="14">
        <f t="shared" si="20"/>
        <v>1000</v>
      </c>
      <c r="X74" s="14">
        <f t="shared" si="20"/>
        <v>0</v>
      </c>
      <c r="Y74" s="14">
        <f t="shared" si="20"/>
        <v>0</v>
      </c>
      <c r="Z74" s="14">
        <f t="shared" si="20"/>
        <v>0</v>
      </c>
      <c r="AA74" s="14">
        <f t="shared" si="20"/>
        <v>1000</v>
      </c>
      <c r="AB74" s="14">
        <f t="shared" si="20"/>
        <v>1000</v>
      </c>
      <c r="AC74" s="14">
        <f t="shared" si="20"/>
        <v>0</v>
      </c>
      <c r="AD74" s="14">
        <f t="shared" si="20"/>
        <v>0</v>
      </c>
      <c r="AE74" s="14">
        <f t="shared" si="20"/>
        <v>0</v>
      </c>
      <c r="AF74" s="14">
        <f t="shared" si="20"/>
        <v>1000</v>
      </c>
      <c r="AG74" s="14">
        <f t="shared" si="20"/>
        <v>1000</v>
      </c>
      <c r="AH74" s="14">
        <f t="shared" si="20"/>
        <v>0</v>
      </c>
      <c r="AI74" s="14">
        <f t="shared" si="20"/>
        <v>0</v>
      </c>
      <c r="AJ74" s="14">
        <f t="shared" si="20"/>
        <v>0</v>
      </c>
      <c r="AK74" s="14">
        <f t="shared" si="20"/>
        <v>1000</v>
      </c>
      <c r="AL74" s="14">
        <f t="shared" si="20"/>
        <v>1000</v>
      </c>
      <c r="AM74" s="14">
        <f t="shared" si="20"/>
        <v>0</v>
      </c>
      <c r="AN74" s="14">
        <f t="shared" si="20"/>
        <v>0</v>
      </c>
      <c r="AO74" s="14">
        <f t="shared" si="20"/>
        <v>0</v>
      </c>
      <c r="AP74" s="66">
        <f t="shared" si="20"/>
        <v>4000</v>
      </c>
      <c r="AQ74" s="66">
        <f t="shared" si="20"/>
        <v>4000</v>
      </c>
      <c r="AR74" s="14">
        <f t="shared" si="21"/>
        <v>0</v>
      </c>
      <c r="AS74" s="14">
        <f t="shared" si="21"/>
        <v>0</v>
      </c>
      <c r="AT74" s="14">
        <f t="shared" si="21"/>
        <v>0</v>
      </c>
      <c r="AU74" s="85"/>
    </row>
    <row r="75" spans="1:50" s="17" customFormat="1" ht="12" x14ac:dyDescent="0.25">
      <c r="A75" s="69">
        <v>67</v>
      </c>
      <c r="B75" s="210" t="s">
        <v>84</v>
      </c>
      <c r="C75" s="210"/>
      <c r="D75" s="210"/>
      <c r="E75" s="72"/>
      <c r="F75" s="73"/>
      <c r="G75" s="66">
        <f t="shared" si="20"/>
        <v>0</v>
      </c>
      <c r="H75" s="66">
        <f t="shared" si="20"/>
        <v>0</v>
      </c>
      <c r="I75" s="14">
        <f t="shared" si="20"/>
        <v>0</v>
      </c>
      <c r="J75" s="14">
        <f t="shared" si="20"/>
        <v>0</v>
      </c>
      <c r="K75" s="14">
        <f t="shared" si="20"/>
        <v>0</v>
      </c>
      <c r="L75" s="66">
        <f t="shared" si="20"/>
        <v>0</v>
      </c>
      <c r="M75" s="66">
        <f t="shared" si="20"/>
        <v>0</v>
      </c>
      <c r="N75" s="14">
        <f t="shared" si="20"/>
        <v>0</v>
      </c>
      <c r="O75" s="14">
        <f t="shared" si="20"/>
        <v>0</v>
      </c>
      <c r="P75" s="14">
        <f t="shared" si="20"/>
        <v>0</v>
      </c>
      <c r="Q75" s="86">
        <f t="shared" si="20"/>
        <v>0</v>
      </c>
      <c r="R75" s="86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14">
        <f t="shared" si="20"/>
        <v>0</v>
      </c>
      <c r="Y75" s="14">
        <f t="shared" si="20"/>
        <v>0</v>
      </c>
      <c r="Z75" s="14">
        <f t="shared" si="20"/>
        <v>0</v>
      </c>
      <c r="AA75" s="55">
        <f t="shared" si="20"/>
        <v>2000</v>
      </c>
      <c r="AB75" s="55">
        <f t="shared" si="20"/>
        <v>2000</v>
      </c>
      <c r="AC75" s="14">
        <f t="shared" si="20"/>
        <v>0</v>
      </c>
      <c r="AD75" s="14">
        <f t="shared" si="20"/>
        <v>0</v>
      </c>
      <c r="AE75" s="14">
        <f t="shared" si="20"/>
        <v>0</v>
      </c>
      <c r="AF75" s="14">
        <f t="shared" si="20"/>
        <v>2000</v>
      </c>
      <c r="AG75" s="14">
        <f t="shared" si="20"/>
        <v>2000</v>
      </c>
      <c r="AH75" s="14">
        <f t="shared" si="20"/>
        <v>0</v>
      </c>
      <c r="AI75" s="14">
        <f t="shared" si="20"/>
        <v>0</v>
      </c>
      <c r="AJ75" s="14">
        <f t="shared" si="20"/>
        <v>0</v>
      </c>
      <c r="AK75" s="14">
        <f t="shared" si="20"/>
        <v>2000</v>
      </c>
      <c r="AL75" s="14">
        <f t="shared" si="20"/>
        <v>2000</v>
      </c>
      <c r="AM75" s="14">
        <f t="shared" si="20"/>
        <v>0</v>
      </c>
      <c r="AN75" s="14">
        <f t="shared" si="20"/>
        <v>0</v>
      </c>
      <c r="AO75" s="14">
        <f t="shared" si="20"/>
        <v>0</v>
      </c>
      <c r="AP75" s="86">
        <f>AP24</f>
        <v>8000</v>
      </c>
      <c r="AQ75" s="86">
        <f t="shared" si="20"/>
        <v>8000</v>
      </c>
      <c r="AR75" s="14">
        <f t="shared" si="21"/>
        <v>0</v>
      </c>
      <c r="AS75" s="14">
        <f t="shared" si="21"/>
        <v>0</v>
      </c>
      <c r="AT75" s="14">
        <f t="shared" si="21"/>
        <v>0</v>
      </c>
      <c r="AU75" s="85"/>
    </row>
    <row r="76" spans="1:50" s="17" customFormat="1" ht="12" customHeight="1" x14ac:dyDescent="0.25">
      <c r="A76" s="69">
        <v>68</v>
      </c>
      <c r="B76" s="240" t="s">
        <v>164</v>
      </c>
      <c r="C76" s="240"/>
      <c r="D76" s="240"/>
      <c r="E76" s="72"/>
      <c r="F76" s="73"/>
      <c r="G76" s="66">
        <f>G25</f>
        <v>1500</v>
      </c>
      <c r="H76" s="66">
        <f t="shared" si="20"/>
        <v>1500</v>
      </c>
      <c r="I76" s="66">
        <f t="shared" si="20"/>
        <v>0</v>
      </c>
      <c r="J76" s="66">
        <f t="shared" si="20"/>
        <v>0</v>
      </c>
      <c r="K76" s="66">
        <f t="shared" si="20"/>
        <v>0</v>
      </c>
      <c r="L76" s="66">
        <f t="shared" si="20"/>
        <v>0</v>
      </c>
      <c r="M76" s="66">
        <f t="shared" si="20"/>
        <v>0</v>
      </c>
      <c r="N76" s="66">
        <f t="shared" si="20"/>
        <v>0</v>
      </c>
      <c r="O76" s="66">
        <f t="shared" si="20"/>
        <v>0</v>
      </c>
      <c r="P76" s="66">
        <f t="shared" si="20"/>
        <v>0</v>
      </c>
      <c r="Q76" s="66">
        <f t="shared" si="20"/>
        <v>0</v>
      </c>
      <c r="R76" s="66">
        <f t="shared" si="20"/>
        <v>0</v>
      </c>
      <c r="S76" s="66">
        <f t="shared" si="20"/>
        <v>0</v>
      </c>
      <c r="T76" s="66">
        <f t="shared" si="20"/>
        <v>0</v>
      </c>
      <c r="U76" s="66">
        <f t="shared" si="20"/>
        <v>0</v>
      </c>
      <c r="V76" s="66">
        <f t="shared" si="20"/>
        <v>0</v>
      </c>
      <c r="W76" s="66">
        <f t="shared" si="20"/>
        <v>0</v>
      </c>
      <c r="X76" s="66">
        <f t="shared" si="20"/>
        <v>0</v>
      </c>
      <c r="Y76" s="66">
        <f t="shared" si="20"/>
        <v>0</v>
      </c>
      <c r="Z76" s="66">
        <f t="shared" si="20"/>
        <v>0</v>
      </c>
      <c r="AA76" s="66">
        <f t="shared" si="20"/>
        <v>0</v>
      </c>
      <c r="AB76" s="66">
        <f t="shared" si="20"/>
        <v>0</v>
      </c>
      <c r="AC76" s="66">
        <f t="shared" si="20"/>
        <v>0</v>
      </c>
      <c r="AD76" s="66">
        <f t="shared" si="20"/>
        <v>0</v>
      </c>
      <c r="AE76" s="66">
        <f t="shared" si="20"/>
        <v>0</v>
      </c>
      <c r="AF76" s="66">
        <f t="shared" si="20"/>
        <v>0</v>
      </c>
      <c r="AG76" s="66">
        <f t="shared" si="20"/>
        <v>0</v>
      </c>
      <c r="AH76" s="66">
        <f t="shared" si="20"/>
        <v>0</v>
      </c>
      <c r="AI76" s="66">
        <f t="shared" si="20"/>
        <v>0</v>
      </c>
      <c r="AJ76" s="66">
        <f t="shared" si="20"/>
        <v>0</v>
      </c>
      <c r="AK76" s="66">
        <f t="shared" si="20"/>
        <v>0</v>
      </c>
      <c r="AL76" s="66">
        <f t="shared" si="20"/>
        <v>0</v>
      </c>
      <c r="AM76" s="66">
        <f t="shared" si="20"/>
        <v>0</v>
      </c>
      <c r="AN76" s="66">
        <f t="shared" si="20"/>
        <v>0</v>
      </c>
      <c r="AO76" s="66">
        <f t="shared" si="20"/>
        <v>0</v>
      </c>
      <c r="AP76" s="66">
        <f t="shared" si="20"/>
        <v>1500</v>
      </c>
      <c r="AQ76" s="66">
        <f t="shared" si="20"/>
        <v>1500</v>
      </c>
      <c r="AR76" s="66">
        <f t="shared" ref="AR76" si="22">AR25</f>
        <v>0</v>
      </c>
      <c r="AS76" s="14"/>
      <c r="AT76" s="14"/>
      <c r="AU76" s="85"/>
    </row>
    <row r="77" spans="1:50" s="24" customFormat="1" ht="37.5" customHeight="1" x14ac:dyDescent="0.25">
      <c r="A77" s="69">
        <v>69</v>
      </c>
      <c r="B77" s="222" t="s">
        <v>141</v>
      </c>
      <c r="C77" s="222"/>
      <c r="D77" s="222"/>
      <c r="E77" s="73"/>
      <c r="F77" s="73"/>
      <c r="G77" s="65">
        <f>SUM(G72:G76)</f>
        <v>18206</v>
      </c>
      <c r="H77" s="65">
        <f>SUM(H72:H76)</f>
        <v>18206</v>
      </c>
      <c r="I77" s="65">
        <f>SUM(I72:I76)</f>
        <v>0</v>
      </c>
      <c r="J77" s="56" t="s">
        <v>41</v>
      </c>
      <c r="K77" s="56" t="s">
        <v>41</v>
      </c>
      <c r="L77" s="65">
        <f t="shared" ref="L77:M77" si="23">SUM(L72:L76)</f>
        <v>16701</v>
      </c>
      <c r="M77" s="65">
        <f t="shared" si="23"/>
        <v>16701</v>
      </c>
      <c r="N77" s="56">
        <f>SUM(N72:N76)</f>
        <v>0</v>
      </c>
      <c r="O77" s="56" t="s">
        <v>41</v>
      </c>
      <c r="P77" s="56" t="s">
        <v>41</v>
      </c>
      <c r="Q77" s="65">
        <f t="shared" ref="Q77:S77" si="24">SUM(Q72:Q76)</f>
        <v>16701</v>
      </c>
      <c r="R77" s="65">
        <f t="shared" si="24"/>
        <v>16701</v>
      </c>
      <c r="S77" s="56">
        <f t="shared" si="24"/>
        <v>0</v>
      </c>
      <c r="T77" s="57" t="s">
        <v>41</v>
      </c>
      <c r="U77" s="57" t="s">
        <v>41</v>
      </c>
      <c r="V77" s="56">
        <f t="shared" ref="V77:X77" si="25">SUM(V72:V76)</f>
        <v>40349.800000000003</v>
      </c>
      <c r="W77" s="56">
        <f t="shared" si="25"/>
        <v>40349.800000000003</v>
      </c>
      <c r="X77" s="56">
        <f t="shared" si="25"/>
        <v>0</v>
      </c>
      <c r="Y77" s="56" t="s">
        <v>41</v>
      </c>
      <c r="Z77" s="56" t="s">
        <v>41</v>
      </c>
      <c r="AA77" s="56">
        <f t="shared" ref="AA77:AC77" si="26">SUM(AA72:AA76)</f>
        <v>40349.800000000003</v>
      </c>
      <c r="AB77" s="56">
        <f t="shared" si="26"/>
        <v>40349.800000000003</v>
      </c>
      <c r="AC77" s="56">
        <f t="shared" si="26"/>
        <v>0</v>
      </c>
      <c r="AD77" s="56" t="s">
        <v>41</v>
      </c>
      <c r="AE77" s="56" t="s">
        <v>41</v>
      </c>
      <c r="AF77" s="56">
        <f t="shared" ref="AF77:AH77" si="27">SUM(AF72:AF76)</f>
        <v>40349.800000000003</v>
      </c>
      <c r="AG77" s="56">
        <f t="shared" si="27"/>
        <v>40349.800000000003</v>
      </c>
      <c r="AH77" s="56">
        <f t="shared" si="27"/>
        <v>0</v>
      </c>
      <c r="AI77" s="56" t="s">
        <v>41</v>
      </c>
      <c r="AJ77" s="5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56" t="s">
        <v>41</v>
      </c>
      <c r="AO77" s="56" t="s">
        <v>41</v>
      </c>
      <c r="AP77" s="65">
        <f>AP70+AP20</f>
        <v>213007.2</v>
      </c>
      <c r="AQ77" s="65">
        <f>AQ70+AQ20</f>
        <v>213007.2</v>
      </c>
      <c r="AR77" s="65">
        <f>AR70+AR20</f>
        <v>0</v>
      </c>
      <c r="AS77" s="56">
        <f>AS70+AS20</f>
        <v>0</v>
      </c>
      <c r="AT77" s="56">
        <f>AT70+AT20</f>
        <v>0</v>
      </c>
      <c r="AU77" s="85"/>
      <c r="AV77" s="97"/>
      <c r="AW77" s="97"/>
      <c r="AX77" s="97"/>
    </row>
    <row r="78" spans="1:50" s="17" customFormat="1" ht="15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50" s="1" customFormat="1" ht="15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50" s="1" customFormat="1" ht="15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44" s="1" customFormat="1" ht="15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44" s="1" customFormat="1" ht="15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44" s="1" customFormat="1" ht="15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44" s="1" customFormat="1" ht="15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44" s="1" customFormat="1" ht="15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44" s="1" customFormat="1" ht="15" customHeight="1" x14ac:dyDescent="0.25">
      <c r="A86" s="239" t="s">
        <v>165</v>
      </c>
      <c r="B86" s="239"/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</row>
    <row r="87" spans="1:44" s="1" customFormat="1" ht="12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44" s="1" customFormat="1" ht="12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4" ht="48.75" customHeight="1" x14ac:dyDescent="0.25">
      <c r="G89" s="67">
        <f>G71-'19.03.2020 первонач '!G71</f>
        <v>-46882.8</v>
      </c>
      <c r="H89" s="67">
        <f>H71-'19.03.2020 первонач '!H71</f>
        <v>-15318.8</v>
      </c>
      <c r="I89" s="67">
        <f>I71-'19.03.2020 первонач '!I71</f>
        <v>-31564</v>
      </c>
      <c r="J89" s="67">
        <f>J71-'19.03.2020 первонач '!J71</f>
        <v>0</v>
      </c>
      <c r="K89" s="67">
        <f>K71-'19.03.2020 первонач '!K71</f>
        <v>0</v>
      </c>
      <c r="L89" s="67">
        <f>L71-'19.03.2020 первонач '!L71</f>
        <v>-46887.8</v>
      </c>
      <c r="M89" s="67">
        <f>M71-'19.03.2020 первонач '!M71</f>
        <v>-15323.8</v>
      </c>
      <c r="N89" s="67">
        <f>N71-'19.03.2020 первонач '!N71</f>
        <v>-31564</v>
      </c>
      <c r="O89" s="67">
        <f>O71-'19.03.2020 первонач '!O71</f>
        <v>0</v>
      </c>
      <c r="P89" s="67">
        <f>P71-'19.03.2020 первонач '!P71</f>
        <v>0</v>
      </c>
      <c r="Q89" s="67">
        <f>Q71-'19.03.2020 первонач '!Q71</f>
        <v>-15323.8</v>
      </c>
      <c r="R89" s="67">
        <f>R71-'19.03.2020 первонач '!R71</f>
        <v>-15323.8</v>
      </c>
      <c r="S89" s="67">
        <f>S71-'19.03.2020 первонач '!S71</f>
        <v>0</v>
      </c>
      <c r="T89" s="67">
        <f>T71-'19.03.2020 первонач '!T71</f>
        <v>0</v>
      </c>
      <c r="U89" s="67">
        <f>U71-'19.03.2020 первонач '!U71</f>
        <v>0</v>
      </c>
      <c r="AP89" s="89"/>
      <c r="AQ89" s="89"/>
      <c r="AR89" s="89"/>
    </row>
    <row r="90" spans="1:44" ht="48.75" customHeight="1" x14ac:dyDescent="0.25">
      <c r="G90" s="67"/>
      <c r="H90" s="67"/>
      <c r="I90" s="67">
        <f>G89+L89+Q89</f>
        <v>-109094.40000000001</v>
      </c>
      <c r="L90" s="67"/>
      <c r="M90" s="67"/>
      <c r="N90" s="67"/>
      <c r="O90" s="67"/>
      <c r="P90" s="67"/>
      <c r="Q90" s="67"/>
      <c r="R90" s="67"/>
      <c r="AP90" s="85"/>
    </row>
    <row r="91" spans="1:44" ht="48.75" customHeight="1" x14ac:dyDescent="0.25">
      <c r="G91" s="67">
        <f>G57-'19.03.2020 первонач '!G57</f>
        <v>-46131</v>
      </c>
      <c r="H91" s="67">
        <f>H57-'19.03.2020 первонач '!H57</f>
        <v>-14567</v>
      </c>
      <c r="I91" s="67">
        <f>I57-'19.03.2020 первонач '!I57</f>
        <v>-31564</v>
      </c>
      <c r="J91" s="67">
        <f>J57-'19.03.2020 первонач '!J57</f>
        <v>0</v>
      </c>
      <c r="K91" s="67">
        <f>K57-'19.03.2020 первонач '!K57</f>
        <v>0</v>
      </c>
      <c r="L91" s="67">
        <f>L57-'19.03.2020 первонач '!L57</f>
        <v>-46136</v>
      </c>
      <c r="M91" s="67">
        <f>M57-'19.03.2020 первонач '!M57</f>
        <v>-14572</v>
      </c>
      <c r="N91" s="67">
        <f>N57-'19.03.2020 первонач '!N57</f>
        <v>-31564</v>
      </c>
      <c r="O91" s="67">
        <f>O57-'19.03.2020 первонач '!O57</f>
        <v>0</v>
      </c>
      <c r="P91" s="67">
        <f>P57-'19.03.2020 первонач '!P57</f>
        <v>0</v>
      </c>
      <c r="Q91" s="67">
        <f>Q57-'19.03.2020 первонач '!Q57</f>
        <v>-14572</v>
      </c>
      <c r="R91" s="67">
        <f>R57-'19.03.2020 первонач '!R57</f>
        <v>-14572</v>
      </c>
      <c r="S91" s="67">
        <f>S57-'19.03.2020 первонач '!S57</f>
        <v>0</v>
      </c>
      <c r="T91" s="67">
        <f>T57-'19.03.2020 первонач '!T57</f>
        <v>0</v>
      </c>
      <c r="U91" s="67">
        <f>U57-'19.03.2020 первонач '!U57</f>
        <v>0</v>
      </c>
      <c r="V91" s="67"/>
    </row>
    <row r="92" spans="1:44" ht="48.75" customHeight="1" x14ac:dyDescent="0.25">
      <c r="G92" s="67"/>
      <c r="H92" s="67"/>
      <c r="I92" s="67">
        <f>G91+L91+Q91</f>
        <v>-106839</v>
      </c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1:44" ht="48.75" customHeight="1" x14ac:dyDescent="0.25">
      <c r="G93" s="2">
        <v>975</v>
      </c>
    </row>
    <row r="94" spans="1:44" ht="48.75" customHeight="1" x14ac:dyDescent="0.25">
      <c r="G94" s="2">
        <v>3000</v>
      </c>
    </row>
    <row r="95" spans="1:44" ht="48.75" customHeight="1" x14ac:dyDescent="0.25">
      <c r="G95" s="2">
        <v>6000</v>
      </c>
    </row>
    <row r="96" spans="1:44" ht="48.75" customHeight="1" x14ac:dyDescent="0.25">
      <c r="G96" s="2">
        <v>3000</v>
      </c>
      <c r="I96" s="2">
        <v>10</v>
      </c>
    </row>
    <row r="97" spans="7:7" ht="48.75" customHeight="1" x14ac:dyDescent="0.25">
      <c r="G97" s="2">
        <v>9000</v>
      </c>
    </row>
    <row r="98" spans="7:7" ht="48.75" customHeight="1" x14ac:dyDescent="0.25">
      <c r="G98" s="2">
        <v>3000</v>
      </c>
    </row>
    <row r="99" spans="7:7" ht="48.75" customHeight="1" x14ac:dyDescent="0.25">
      <c r="G99" s="2">
        <v>-1500</v>
      </c>
    </row>
    <row r="100" spans="7:7" ht="48.75" customHeight="1" x14ac:dyDescent="0.25">
      <c r="G100" s="2">
        <v>106839</v>
      </c>
    </row>
    <row r="101" spans="7:7" ht="48.75" customHeight="1" x14ac:dyDescent="0.25">
      <c r="G101" s="2">
        <v>225</v>
      </c>
    </row>
    <row r="102" spans="7:7" ht="48.75" customHeight="1" x14ac:dyDescent="0.25">
      <c r="G102" s="2">
        <v>84</v>
      </c>
    </row>
    <row r="103" spans="7:7" ht="48.75" customHeight="1" x14ac:dyDescent="0.25">
      <c r="G103" s="2">
        <v>30</v>
      </c>
    </row>
    <row r="104" spans="7:7" ht="48.75" customHeight="1" x14ac:dyDescent="0.25">
      <c r="G104" s="2">
        <v>228.6</v>
      </c>
    </row>
    <row r="105" spans="7:7" ht="48.75" customHeight="1" x14ac:dyDescent="0.25">
      <c r="G105" s="2">
        <v>168</v>
      </c>
    </row>
    <row r="106" spans="7:7" ht="48.75" customHeight="1" x14ac:dyDescent="0.25">
      <c r="G106" s="2">
        <v>49.8</v>
      </c>
    </row>
    <row r="107" spans="7:7" ht="48.75" customHeight="1" x14ac:dyDescent="0.25">
      <c r="G107" s="2">
        <v>450</v>
      </c>
    </row>
    <row r="108" spans="7:7" ht="48.75" customHeight="1" x14ac:dyDescent="0.25">
      <c r="G108" s="2">
        <v>600</v>
      </c>
    </row>
    <row r="109" spans="7:7" ht="48.75" customHeight="1" x14ac:dyDescent="0.25">
      <c r="G109" s="2">
        <v>390</v>
      </c>
    </row>
  </sheetData>
  <mergeCells count="104"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26:C26"/>
    <mergeCell ref="D26:AT26"/>
    <mergeCell ref="B27:C27"/>
    <mergeCell ref="AP27:AT27"/>
    <mergeCell ref="B28:C28"/>
    <mergeCell ref="AP28:AT28"/>
    <mergeCell ref="B20:D20"/>
    <mergeCell ref="B21:D21"/>
    <mergeCell ref="B22:D22"/>
    <mergeCell ref="B23:D23"/>
    <mergeCell ref="B24:D24"/>
    <mergeCell ref="B25:D25"/>
    <mergeCell ref="B12:C12"/>
    <mergeCell ref="B13:C13"/>
    <mergeCell ref="B14:C14"/>
    <mergeCell ref="B15:C15"/>
    <mergeCell ref="B16:C16"/>
    <mergeCell ref="B18:C18"/>
    <mergeCell ref="AP6:AT6"/>
    <mergeCell ref="B8:C8"/>
    <mergeCell ref="B9:AT9"/>
    <mergeCell ref="B10:C10"/>
    <mergeCell ref="D10:AT10"/>
    <mergeCell ref="B11:C11"/>
    <mergeCell ref="L6:P6"/>
    <mergeCell ref="Q6:U6"/>
    <mergeCell ref="V6:Z6"/>
    <mergeCell ref="AA6:AE6"/>
    <mergeCell ref="AF6:AJ6"/>
    <mergeCell ref="AK6:AO6"/>
    <mergeCell ref="AB1:AT1"/>
    <mergeCell ref="AP3:AT3"/>
    <mergeCell ref="B4:AT4"/>
    <mergeCell ref="A5:A8"/>
    <mergeCell ref="B5:C7"/>
    <mergeCell ref="D5:D7"/>
    <mergeCell ref="E5:E7"/>
    <mergeCell ref="F5:F7"/>
    <mergeCell ref="G5:AT5"/>
    <mergeCell ref="G6:K6"/>
    <mergeCell ref="AP2:AT2"/>
  </mergeCells>
  <pageMargins left="0.31496062992125984" right="0.31496062992125984" top="0.35433070866141736" bottom="0.35433070866141736" header="0.31496062992125984" footer="0.19685039370078741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6BE4-6702-40CD-A478-11C4B7C4EE31}">
  <sheetPr>
    <pageSetUpPr fitToPage="1"/>
  </sheetPr>
  <dimension ref="A1:AX88"/>
  <sheetViews>
    <sheetView topLeftCell="A65" zoomScale="90" zoomScaleNormal="90" workbookViewId="0">
      <selection activeCell="H57" sqref="H57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10.28515625" style="2" customWidth="1"/>
    <col min="14" max="14" width="9.85546875" style="2" customWidth="1"/>
    <col min="15" max="15" width="6.140625" style="2" customWidth="1"/>
    <col min="16" max="16" width="5.28515625" style="2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2" hidden="1" customWidth="1"/>
    <col min="23" max="23" width="9.140625" style="2" hidden="1" customWidth="1"/>
    <col min="24" max="25" width="5.7109375" style="2" hidden="1" customWidth="1"/>
    <col min="26" max="26" width="5.28515625" style="2" hidden="1" customWidth="1"/>
    <col min="27" max="27" width="8" style="2" hidden="1" customWidth="1"/>
    <col min="28" max="28" width="8.85546875" style="2" hidden="1" customWidth="1"/>
    <col min="29" max="29" width="4.5703125" style="2" hidden="1" customWidth="1"/>
    <col min="30" max="30" width="5.140625" style="2" hidden="1" customWidth="1"/>
    <col min="31" max="31" width="5.28515625" style="2" hidden="1" customWidth="1"/>
    <col min="32" max="32" width="9.7109375" style="2" hidden="1" customWidth="1"/>
    <col min="33" max="33" width="9" style="2" hidden="1" customWidth="1"/>
    <col min="34" max="34" width="4.28515625" style="2" hidden="1" customWidth="1"/>
    <col min="35" max="35" width="6.28515625" style="2" hidden="1" customWidth="1"/>
    <col min="36" max="36" width="3.5703125" style="2" hidden="1" customWidth="1"/>
    <col min="37" max="38" width="9.42578125" style="2" hidden="1" customWidth="1"/>
    <col min="39" max="39" width="4.42578125" style="2" hidden="1" customWidth="1"/>
    <col min="40" max="40" width="5.7109375" style="2" hidden="1" customWidth="1"/>
    <col min="41" max="41" width="7.42578125" style="2" hidden="1" customWidth="1"/>
    <col min="42" max="42" width="9.85546875" style="2" customWidth="1"/>
    <col min="43" max="43" width="10.5703125" style="9" customWidth="1"/>
    <col min="44" max="44" width="10" style="9" customWidth="1"/>
    <col min="45" max="45" width="6.42578125" style="9" customWidth="1"/>
    <col min="46" max="46" width="9.7109375" style="9" customWidth="1"/>
    <col min="47" max="52" width="9.140625" style="2"/>
    <col min="53" max="53" width="11.140625" style="2" bestFit="1" customWidth="1"/>
    <col min="54" max="16384" width="9.140625" style="2"/>
  </cols>
  <sheetData>
    <row r="1" spans="1:49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9" ht="39.7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220" t="s">
        <v>171</v>
      </c>
      <c r="AQ2" s="220"/>
      <c r="AR2" s="220"/>
      <c r="AS2" s="220"/>
      <c r="AT2" s="220"/>
    </row>
    <row r="3" spans="1:49" ht="105" customHeight="1" x14ac:dyDescent="0.25">
      <c r="W3" s="6"/>
      <c r="X3" s="6"/>
      <c r="Y3" s="6"/>
      <c r="Z3" s="6"/>
      <c r="AA3" s="6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242" t="s">
        <v>172</v>
      </c>
      <c r="AQ3" s="242"/>
      <c r="AR3" s="242"/>
      <c r="AS3" s="242"/>
      <c r="AT3" s="242"/>
    </row>
    <row r="4" spans="1:49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9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0" t="s">
        <v>6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</row>
    <row r="6" spans="1:49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0" t="s">
        <v>91</v>
      </c>
      <c r="AG6" s="210"/>
      <c r="AH6" s="210"/>
      <c r="AI6" s="210"/>
      <c r="AJ6" s="210"/>
      <c r="AK6" s="210" t="s">
        <v>107</v>
      </c>
      <c r="AL6" s="210"/>
      <c r="AM6" s="210"/>
      <c r="AN6" s="210"/>
      <c r="AO6" s="210"/>
      <c r="AP6" s="210" t="s">
        <v>7</v>
      </c>
      <c r="AQ6" s="210"/>
      <c r="AR6" s="210"/>
      <c r="AS6" s="210"/>
      <c r="AT6" s="210"/>
    </row>
    <row r="7" spans="1:49" s="17" customFormat="1" ht="98.25" x14ac:dyDescent="0.25">
      <c r="A7" s="210"/>
      <c r="B7" s="210"/>
      <c r="C7" s="210"/>
      <c r="D7" s="210"/>
      <c r="E7" s="210"/>
      <c r="F7" s="210"/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8</v>
      </c>
      <c r="M7" s="76" t="s">
        <v>9</v>
      </c>
      <c r="N7" s="76" t="s">
        <v>10</v>
      </c>
      <c r="O7" s="76" t="s">
        <v>11</v>
      </c>
      <c r="P7" s="7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76" t="s">
        <v>8</v>
      </c>
      <c r="W7" s="76" t="s">
        <v>9</v>
      </c>
      <c r="X7" s="76" t="s">
        <v>10</v>
      </c>
      <c r="Y7" s="76" t="s">
        <v>11</v>
      </c>
      <c r="Z7" s="76" t="s">
        <v>12</v>
      </c>
      <c r="AA7" s="76" t="s">
        <v>8</v>
      </c>
      <c r="AB7" s="76" t="s">
        <v>9</v>
      </c>
      <c r="AC7" s="76" t="s">
        <v>10</v>
      </c>
      <c r="AD7" s="76" t="s">
        <v>11</v>
      </c>
      <c r="AE7" s="76" t="s">
        <v>12</v>
      </c>
      <c r="AF7" s="76" t="s">
        <v>8</v>
      </c>
      <c r="AG7" s="76" t="s">
        <v>9</v>
      </c>
      <c r="AH7" s="76" t="s">
        <v>10</v>
      </c>
      <c r="AI7" s="76" t="s">
        <v>11</v>
      </c>
      <c r="AJ7" s="76" t="s">
        <v>12</v>
      </c>
      <c r="AK7" s="76" t="s">
        <v>8</v>
      </c>
      <c r="AL7" s="76" t="s">
        <v>9</v>
      </c>
      <c r="AM7" s="76" t="s">
        <v>10</v>
      </c>
      <c r="AN7" s="76" t="s">
        <v>11</v>
      </c>
      <c r="AO7" s="76" t="s">
        <v>12</v>
      </c>
      <c r="AP7" s="76" t="s">
        <v>8</v>
      </c>
      <c r="AQ7" s="76" t="s">
        <v>9</v>
      </c>
      <c r="AR7" s="76" t="s">
        <v>10</v>
      </c>
      <c r="AS7" s="76" t="s">
        <v>11</v>
      </c>
      <c r="AT7" s="76" t="s">
        <v>12</v>
      </c>
    </row>
    <row r="8" spans="1:49" s="17" customFormat="1" ht="12" x14ac:dyDescent="0.2">
      <c r="A8" s="210"/>
      <c r="B8" s="210">
        <v>1</v>
      </c>
      <c r="C8" s="235"/>
      <c r="D8" s="90">
        <v>2</v>
      </c>
      <c r="E8" s="90">
        <v>3</v>
      </c>
      <c r="F8" s="90">
        <v>4</v>
      </c>
      <c r="G8" s="90">
        <v>5</v>
      </c>
      <c r="H8" s="90">
        <v>6</v>
      </c>
      <c r="I8" s="90">
        <v>7</v>
      </c>
      <c r="J8" s="90">
        <v>8</v>
      </c>
      <c r="K8" s="90">
        <v>9</v>
      </c>
      <c r="L8" s="90">
        <v>10</v>
      </c>
      <c r="M8" s="90">
        <v>11</v>
      </c>
      <c r="N8" s="90">
        <v>12</v>
      </c>
      <c r="O8" s="90">
        <v>13</v>
      </c>
      <c r="P8" s="90">
        <v>14</v>
      </c>
      <c r="Q8" s="91">
        <v>15</v>
      </c>
      <c r="R8" s="91">
        <v>16</v>
      </c>
      <c r="S8" s="91">
        <v>17</v>
      </c>
      <c r="T8" s="91">
        <v>18</v>
      </c>
      <c r="U8" s="91">
        <v>19</v>
      </c>
      <c r="V8" s="90">
        <v>20</v>
      </c>
      <c r="W8" s="90">
        <v>21</v>
      </c>
      <c r="X8" s="90">
        <v>22</v>
      </c>
      <c r="Y8" s="90">
        <v>23</v>
      </c>
      <c r="Z8" s="90">
        <v>24</v>
      </c>
      <c r="AA8" s="90">
        <v>25</v>
      </c>
      <c r="AB8" s="90">
        <v>26</v>
      </c>
      <c r="AC8" s="90">
        <v>27</v>
      </c>
      <c r="AD8" s="90">
        <v>28</v>
      </c>
      <c r="AE8" s="90">
        <v>29</v>
      </c>
      <c r="AF8" s="90">
        <v>30</v>
      </c>
      <c r="AG8" s="90">
        <v>31</v>
      </c>
      <c r="AH8" s="90">
        <v>32</v>
      </c>
      <c r="AI8" s="90">
        <v>33</v>
      </c>
      <c r="AJ8" s="90">
        <v>34</v>
      </c>
      <c r="AK8" s="90">
        <v>35</v>
      </c>
      <c r="AL8" s="90">
        <v>36</v>
      </c>
      <c r="AM8" s="90">
        <v>37</v>
      </c>
      <c r="AN8" s="90">
        <v>38</v>
      </c>
      <c r="AO8" s="90">
        <v>39</v>
      </c>
      <c r="AP8" s="90">
        <v>40</v>
      </c>
      <c r="AQ8" s="90">
        <v>41</v>
      </c>
      <c r="AR8" s="90">
        <v>42</v>
      </c>
      <c r="AS8" s="90">
        <v>43</v>
      </c>
      <c r="AT8" s="90">
        <v>44</v>
      </c>
    </row>
    <row r="9" spans="1:49" s="18" customFormat="1" ht="15.75" customHeight="1" x14ac:dyDescent="0.25">
      <c r="A9" s="90">
        <v>1</v>
      </c>
      <c r="B9" s="222" t="s">
        <v>167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</row>
    <row r="10" spans="1:49" s="18" customFormat="1" ht="15" customHeight="1" x14ac:dyDescent="0.2">
      <c r="A10" s="90">
        <v>2</v>
      </c>
      <c r="B10" s="222" t="s">
        <v>13</v>
      </c>
      <c r="C10" s="235"/>
      <c r="D10" s="222" t="s">
        <v>168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</row>
    <row r="11" spans="1:49" s="17" customFormat="1" ht="73.5" customHeight="1" x14ac:dyDescent="0.2">
      <c r="A11" s="90">
        <v>3</v>
      </c>
      <c r="B11" s="210" t="s">
        <v>14</v>
      </c>
      <c r="C11" s="235"/>
      <c r="D11" s="90" t="s">
        <v>16</v>
      </c>
      <c r="E11" s="90" t="s">
        <v>17</v>
      </c>
      <c r="F11" s="90" t="s">
        <v>92</v>
      </c>
      <c r="G11" s="38">
        <f>325-325</f>
        <v>0</v>
      </c>
      <c r="H11" s="38">
        <f>325-325</f>
        <v>0</v>
      </c>
      <c r="I11" s="38">
        <v>0</v>
      </c>
      <c r="J11" s="38">
        <v>0</v>
      </c>
      <c r="K11" s="38">
        <v>0</v>
      </c>
      <c r="L11" s="38">
        <f>325-325</f>
        <v>0</v>
      </c>
      <c r="M11" s="38">
        <f>325-325</f>
        <v>0</v>
      </c>
      <c r="N11" s="38">
        <v>0</v>
      </c>
      <c r="O11" s="38">
        <v>0</v>
      </c>
      <c r="P11" s="38">
        <v>0</v>
      </c>
      <c r="Q11" s="38">
        <f>325-325</f>
        <v>0</v>
      </c>
      <c r="R11" s="38">
        <f>325-325</f>
        <v>0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38">
        <f>AQ11+AR11+AS11+AT11</f>
        <v>1300</v>
      </c>
      <c r="AQ11" s="38">
        <f t="shared" ref="AQ11:AT19" si="0">H11+M11+R11+W11+AB11+AG11+AL11</f>
        <v>1300</v>
      </c>
      <c r="AR11" s="38">
        <f t="shared" si="0"/>
        <v>0</v>
      </c>
      <c r="AS11" s="38">
        <f t="shared" si="0"/>
        <v>0</v>
      </c>
      <c r="AT11" s="38">
        <f t="shared" si="0"/>
        <v>0</v>
      </c>
      <c r="AU11" s="85">
        <f>AP11-'19.03.2020 первонач '!AP11</f>
        <v>-975</v>
      </c>
      <c r="AV11" s="85">
        <f>AQ11-'19.03.2020 первонач '!AQ11</f>
        <v>-975</v>
      </c>
      <c r="AW11" s="85">
        <f>AR11-'19.03.2020 первонач '!AR11</f>
        <v>0</v>
      </c>
    </row>
    <row r="12" spans="1:49" s="17" customFormat="1" ht="71.25" customHeight="1" x14ac:dyDescent="0.2">
      <c r="A12" s="90">
        <v>4</v>
      </c>
      <c r="B12" s="210" t="s">
        <v>15</v>
      </c>
      <c r="C12" s="235"/>
      <c r="D12" s="90" t="s">
        <v>19</v>
      </c>
      <c r="E12" s="90" t="s">
        <v>20</v>
      </c>
      <c r="F12" s="90" t="s">
        <v>92</v>
      </c>
      <c r="G12" s="40">
        <f>1000-1000</f>
        <v>0</v>
      </c>
      <c r="H12" s="40">
        <f>1000-1000</f>
        <v>0</v>
      </c>
      <c r="I12" s="40">
        <v>0</v>
      </c>
      <c r="J12" s="40">
        <v>0</v>
      </c>
      <c r="K12" s="40">
        <v>0</v>
      </c>
      <c r="L12" s="40">
        <f>1000-1000</f>
        <v>0</v>
      </c>
      <c r="M12" s="40">
        <f>1000-1000</f>
        <v>0</v>
      </c>
      <c r="N12" s="40">
        <v>0</v>
      </c>
      <c r="O12" s="40">
        <v>0</v>
      </c>
      <c r="P12" s="40">
        <v>0</v>
      </c>
      <c r="Q12" s="40">
        <f>1000-1000</f>
        <v>0</v>
      </c>
      <c r="R12" s="40">
        <f>1000-1000</f>
        <v>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40">
        <f t="shared" ref="AP12:AP14" si="1">AQ12+AR12+AS12+AT12</f>
        <v>4000</v>
      </c>
      <c r="AQ12" s="40">
        <f t="shared" si="0"/>
        <v>4000</v>
      </c>
      <c r="AR12" s="40">
        <f t="shared" si="0"/>
        <v>0</v>
      </c>
      <c r="AS12" s="40">
        <f t="shared" si="0"/>
        <v>0</v>
      </c>
      <c r="AT12" s="40">
        <f t="shared" si="0"/>
        <v>0</v>
      </c>
      <c r="AU12" s="85">
        <f>AP12-'19.03.2020 первонач '!AP12</f>
        <v>-3000</v>
      </c>
      <c r="AV12" s="85">
        <f>AQ12-'19.03.2020 первонач '!AQ12</f>
        <v>-3000</v>
      </c>
      <c r="AW12" s="85">
        <f>AR12-'19.03.2020 первонач '!AR12</f>
        <v>0</v>
      </c>
    </row>
    <row r="13" spans="1:49" s="17" customFormat="1" ht="113.25" customHeight="1" x14ac:dyDescent="0.2">
      <c r="A13" s="90">
        <v>5</v>
      </c>
      <c r="B13" s="210" t="s">
        <v>18</v>
      </c>
      <c r="C13" s="235"/>
      <c r="D13" s="90" t="s">
        <v>22</v>
      </c>
      <c r="E13" s="90" t="s">
        <v>23</v>
      </c>
      <c r="F13" s="90" t="s">
        <v>92</v>
      </c>
      <c r="G13" s="64">
        <f>2000-2000+2000</f>
        <v>2000</v>
      </c>
      <c r="H13" s="64">
        <f>2000-2000+2000</f>
        <v>2000</v>
      </c>
      <c r="I13" s="40">
        <v>0</v>
      </c>
      <c r="J13" s="40">
        <v>0</v>
      </c>
      <c r="K13" s="40">
        <v>0</v>
      </c>
      <c r="L13" s="40">
        <f>2000-2000</f>
        <v>0</v>
      </c>
      <c r="M13" s="40">
        <f>2000-2000</f>
        <v>0</v>
      </c>
      <c r="N13" s="40">
        <v>0</v>
      </c>
      <c r="O13" s="40">
        <v>0</v>
      </c>
      <c r="P13" s="40">
        <v>0</v>
      </c>
      <c r="Q13" s="40">
        <f>2000-2000</f>
        <v>0</v>
      </c>
      <c r="R13" s="40">
        <f>2000-2000</f>
        <v>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64">
        <f t="shared" si="1"/>
        <v>10000</v>
      </c>
      <c r="AQ13" s="64">
        <f t="shared" si="0"/>
        <v>10000</v>
      </c>
      <c r="AR13" s="40">
        <f t="shared" si="0"/>
        <v>0</v>
      </c>
      <c r="AS13" s="40">
        <f t="shared" si="0"/>
        <v>0</v>
      </c>
      <c r="AT13" s="40">
        <f t="shared" si="0"/>
        <v>0</v>
      </c>
      <c r="AU13" s="85">
        <f>AP13-'19.03.2020 первонач '!AP13</f>
        <v>-4000</v>
      </c>
      <c r="AV13" s="85">
        <f>AQ13-'19.03.2020 первонач '!AQ13</f>
        <v>-4000</v>
      </c>
      <c r="AW13" s="85">
        <f>AR13-'19.03.2020 первонач '!AR13</f>
        <v>0</v>
      </c>
    </row>
    <row r="14" spans="1:49" s="17" customFormat="1" ht="47.25" customHeight="1" x14ac:dyDescent="0.2">
      <c r="A14" s="90">
        <v>6</v>
      </c>
      <c r="B14" s="210" t="s">
        <v>21</v>
      </c>
      <c r="C14" s="235"/>
      <c r="D14" s="90" t="s">
        <v>26</v>
      </c>
      <c r="E14" s="90" t="s">
        <v>27</v>
      </c>
      <c r="F14" s="90" t="s">
        <v>92</v>
      </c>
      <c r="G14" s="40">
        <f>2000-1000</f>
        <v>1000</v>
      </c>
      <c r="H14" s="40">
        <f>2000-1000</f>
        <v>1000</v>
      </c>
      <c r="I14" s="40">
        <v>0</v>
      </c>
      <c r="J14" s="40">
        <v>0</v>
      </c>
      <c r="K14" s="40">
        <v>0</v>
      </c>
      <c r="L14" s="40">
        <f>2000-1000</f>
        <v>1000</v>
      </c>
      <c r="M14" s="40">
        <f>2000-1000</f>
        <v>1000</v>
      </c>
      <c r="N14" s="40">
        <v>0</v>
      </c>
      <c r="O14" s="40">
        <v>0</v>
      </c>
      <c r="P14" s="40">
        <v>0</v>
      </c>
      <c r="Q14" s="40">
        <f>2000-1000</f>
        <v>1000</v>
      </c>
      <c r="R14" s="40">
        <f>2000-1000</f>
        <v>1000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40">
        <f t="shared" si="1"/>
        <v>11000</v>
      </c>
      <c r="AQ14" s="40">
        <f t="shared" si="0"/>
        <v>11000</v>
      </c>
      <c r="AR14" s="40">
        <f t="shared" si="0"/>
        <v>0</v>
      </c>
      <c r="AS14" s="40">
        <f t="shared" si="0"/>
        <v>0</v>
      </c>
      <c r="AT14" s="40">
        <f t="shared" si="0"/>
        <v>0</v>
      </c>
      <c r="AU14" s="85">
        <f>AP14-'19.03.2020 первонач '!AP14</f>
        <v>-3000</v>
      </c>
      <c r="AV14" s="85">
        <f>AQ14-'19.03.2020 первонач '!AQ14</f>
        <v>-3000</v>
      </c>
      <c r="AW14" s="85">
        <f>AR14-'19.03.2020 первонач '!AR14</f>
        <v>0</v>
      </c>
    </row>
    <row r="15" spans="1:49" s="77" customFormat="1" ht="68.25" customHeight="1" x14ac:dyDescent="0.2">
      <c r="A15" s="90">
        <v>7</v>
      </c>
      <c r="B15" s="210" t="s">
        <v>25</v>
      </c>
      <c r="C15" s="235"/>
      <c r="D15" s="90" t="s">
        <v>29</v>
      </c>
      <c r="E15" s="90" t="s">
        <v>27</v>
      </c>
      <c r="F15" s="90" t="s">
        <v>92</v>
      </c>
      <c r="G15" s="40">
        <v>1840</v>
      </c>
      <c r="H15" s="40">
        <v>1840</v>
      </c>
      <c r="I15" s="40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40">
        <f>AQ15+AR15+AS15+AT15</f>
        <v>12880</v>
      </c>
      <c r="AQ15" s="38">
        <f t="shared" si="0"/>
        <v>12880</v>
      </c>
      <c r="AR15" s="38">
        <f t="shared" si="0"/>
        <v>0</v>
      </c>
      <c r="AS15" s="38">
        <f t="shared" si="0"/>
        <v>0</v>
      </c>
      <c r="AT15" s="38">
        <f t="shared" si="0"/>
        <v>0</v>
      </c>
      <c r="AU15" s="85">
        <f>AP15-'19.03.2020 первонач '!AP15</f>
        <v>0</v>
      </c>
      <c r="AV15" s="85">
        <f>AQ15-'19.03.2020 первонач '!AQ15</f>
        <v>0</v>
      </c>
      <c r="AW15" s="85">
        <f>AR15-'19.03.2020 первонач '!AR15</f>
        <v>0</v>
      </c>
    </row>
    <row r="16" spans="1:49" s="17" customFormat="1" ht="93.75" customHeight="1" x14ac:dyDescent="0.2">
      <c r="A16" s="90">
        <v>8</v>
      </c>
      <c r="B16" s="210" t="s">
        <v>28</v>
      </c>
      <c r="C16" s="235"/>
      <c r="D16" s="90" t="s">
        <v>31</v>
      </c>
      <c r="E16" s="90" t="s">
        <v>27</v>
      </c>
      <c r="F16" s="90" t="s">
        <v>92</v>
      </c>
      <c r="G16" s="68">
        <f>3000-3000+1000</f>
        <v>1000</v>
      </c>
      <c r="H16" s="68">
        <f>3000-3000+1000</f>
        <v>1000</v>
      </c>
      <c r="I16" s="38">
        <v>0</v>
      </c>
      <c r="J16" s="38">
        <v>0</v>
      </c>
      <c r="K16" s="38">
        <v>0</v>
      </c>
      <c r="L16" s="38">
        <f>3000-3000</f>
        <v>0</v>
      </c>
      <c r="M16" s="38">
        <f>3000-3000</f>
        <v>0</v>
      </c>
      <c r="N16" s="38">
        <v>0</v>
      </c>
      <c r="O16" s="38">
        <v>0</v>
      </c>
      <c r="P16" s="38">
        <v>0</v>
      </c>
      <c r="Q16" s="38">
        <f>3000-3000</f>
        <v>0</v>
      </c>
      <c r="R16" s="38">
        <f>3000-3000</f>
        <v>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64">
        <f t="shared" ref="AP16:AP17" si="2">AQ16+AR16+AS16+AT16</f>
        <v>13000</v>
      </c>
      <c r="AQ16" s="68">
        <f t="shared" si="0"/>
        <v>13000</v>
      </c>
      <c r="AR16" s="38">
        <f t="shared" si="0"/>
        <v>0</v>
      </c>
      <c r="AS16" s="38">
        <f t="shared" si="0"/>
        <v>0</v>
      </c>
      <c r="AT16" s="38">
        <f t="shared" si="0"/>
        <v>0</v>
      </c>
      <c r="AU16" s="85">
        <f>AP16-'19.03.2020 первонач '!AP16</f>
        <v>-8000</v>
      </c>
      <c r="AV16" s="85">
        <f>AQ16-'19.03.2020 первонач '!AQ16</f>
        <v>-8000</v>
      </c>
      <c r="AW16" s="85">
        <f>AR16-'19.03.2020 первонач '!AR16</f>
        <v>0</v>
      </c>
    </row>
    <row r="17" spans="1:49" s="17" customFormat="1" ht="78.75" customHeight="1" x14ac:dyDescent="0.2">
      <c r="A17" s="90">
        <v>9</v>
      </c>
      <c r="B17" s="78" t="s">
        <v>30</v>
      </c>
      <c r="C17" s="95"/>
      <c r="D17" s="90" t="s">
        <v>161</v>
      </c>
      <c r="E17" s="90" t="s">
        <v>27</v>
      </c>
      <c r="F17" s="90" t="s">
        <v>92</v>
      </c>
      <c r="G17" s="40">
        <f>1000-1000</f>
        <v>0</v>
      </c>
      <c r="H17" s="40">
        <f>1000-1000</f>
        <v>0</v>
      </c>
      <c r="I17" s="40">
        <v>0</v>
      </c>
      <c r="J17" s="40">
        <v>0</v>
      </c>
      <c r="K17" s="40">
        <v>0</v>
      </c>
      <c r="L17" s="40">
        <f>1000-1000</f>
        <v>0</v>
      </c>
      <c r="M17" s="40">
        <f>1000-1000</f>
        <v>0</v>
      </c>
      <c r="N17" s="40">
        <v>0</v>
      </c>
      <c r="O17" s="40">
        <v>0</v>
      </c>
      <c r="P17" s="40">
        <v>0</v>
      </c>
      <c r="Q17" s="40">
        <f>1000-1000</f>
        <v>0</v>
      </c>
      <c r="R17" s="40">
        <f>1000-1000</f>
        <v>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40">
        <f t="shared" si="2"/>
        <v>4000</v>
      </c>
      <c r="AQ17" s="40">
        <f t="shared" si="0"/>
        <v>4000</v>
      </c>
      <c r="AR17" s="40">
        <f t="shared" si="0"/>
        <v>0</v>
      </c>
      <c r="AS17" s="40">
        <f t="shared" si="0"/>
        <v>0</v>
      </c>
      <c r="AT17" s="40">
        <f t="shared" si="0"/>
        <v>0</v>
      </c>
      <c r="AU17" s="85">
        <f>AP17-'19.03.2020 первонач '!AP17</f>
        <v>-3000</v>
      </c>
      <c r="AV17" s="85">
        <f>AQ17-'19.03.2020 первонач '!AQ17</f>
        <v>-3000</v>
      </c>
      <c r="AW17" s="85">
        <f>AR17-'19.03.2020 первонач '!AR17</f>
        <v>0</v>
      </c>
    </row>
    <row r="18" spans="1:49" s="77" customFormat="1" ht="80.25" customHeight="1" x14ac:dyDescent="0.2">
      <c r="A18" s="90">
        <v>10</v>
      </c>
      <c r="B18" s="230" t="s">
        <v>32</v>
      </c>
      <c r="C18" s="235"/>
      <c r="D18" s="90" t="s">
        <v>34</v>
      </c>
      <c r="E18" s="90" t="s">
        <v>27</v>
      </c>
      <c r="F18" s="90" t="s">
        <v>92</v>
      </c>
      <c r="G18" s="40">
        <v>4310</v>
      </c>
      <c r="H18" s="40">
        <v>4310</v>
      </c>
      <c r="I18" s="40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40">
        <f>AQ18+AR18+AS18+AT18</f>
        <v>30170</v>
      </c>
      <c r="AQ18" s="38">
        <f t="shared" si="0"/>
        <v>30170</v>
      </c>
      <c r="AR18" s="38">
        <f t="shared" si="0"/>
        <v>0</v>
      </c>
      <c r="AS18" s="38">
        <f t="shared" si="0"/>
        <v>0</v>
      </c>
      <c r="AT18" s="38">
        <f t="shared" si="0"/>
        <v>0</v>
      </c>
      <c r="AU18" s="85">
        <f>AP18-'19.03.2020 первонач '!AP18</f>
        <v>0</v>
      </c>
      <c r="AV18" s="85">
        <f>AQ18-'19.03.2020 первонач '!AQ18</f>
        <v>0</v>
      </c>
      <c r="AW18" s="85">
        <f>AR18-'19.03.2020 первонач '!AR18</f>
        <v>0</v>
      </c>
    </row>
    <row r="19" spans="1:49" s="77" customFormat="1" ht="48" x14ac:dyDescent="0.2">
      <c r="A19" s="90">
        <v>11</v>
      </c>
      <c r="B19" s="80" t="s">
        <v>162</v>
      </c>
      <c r="C19" s="81"/>
      <c r="D19" s="90" t="s">
        <v>166</v>
      </c>
      <c r="E19" s="90" t="s">
        <v>163</v>
      </c>
      <c r="F19" s="90" t="s">
        <v>92</v>
      </c>
      <c r="G19" s="40">
        <v>1500</v>
      </c>
      <c r="H19" s="40">
        <v>1500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f>AQ19+AR19+AS19+AT19</f>
        <v>1500</v>
      </c>
      <c r="AQ19" s="38">
        <f t="shared" si="0"/>
        <v>1500</v>
      </c>
      <c r="AR19" s="38">
        <f t="shared" si="0"/>
        <v>0</v>
      </c>
      <c r="AS19" s="38">
        <v>0</v>
      </c>
      <c r="AT19" s="38">
        <v>0</v>
      </c>
      <c r="AU19" s="85">
        <f>AP19-'19.03.2020 первонач '!AP19</f>
        <v>1500</v>
      </c>
      <c r="AV19" s="85">
        <f>AQ19-'19.03.2020 первонач '!AQ19</f>
        <v>1500</v>
      </c>
      <c r="AW19" s="85">
        <f>AR19-'19.03.2020 первонач '!AR19</f>
        <v>0</v>
      </c>
    </row>
    <row r="20" spans="1:49" s="17" customFormat="1" ht="12" x14ac:dyDescent="0.2">
      <c r="A20" s="90">
        <v>12</v>
      </c>
      <c r="B20" s="236" t="s">
        <v>35</v>
      </c>
      <c r="C20" s="236"/>
      <c r="D20" s="236"/>
      <c r="E20" s="95"/>
      <c r="F20" s="90"/>
      <c r="G20" s="82">
        <f>SUM(G11:G19)</f>
        <v>11650</v>
      </c>
      <c r="H20" s="82">
        <f>SUM(H11:H19)</f>
        <v>11650</v>
      </c>
      <c r="I20" s="43">
        <f t="shared" ref="I20:P20" si="3">SUM(I11:I18)</f>
        <v>0</v>
      </c>
      <c r="J20" s="43">
        <f t="shared" si="3"/>
        <v>0</v>
      </c>
      <c r="K20" s="43">
        <f t="shared" si="3"/>
        <v>0</v>
      </c>
      <c r="L20" s="43">
        <f t="shared" ref="L20:M20" si="4">SUM(L11:L19)</f>
        <v>7150</v>
      </c>
      <c r="M20" s="43">
        <f t="shared" si="4"/>
        <v>7150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ref="Q20:R20" si="5">SUM(Q11:Q19)</f>
        <v>7150</v>
      </c>
      <c r="R20" s="43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3">
        <f t="shared" si="6"/>
        <v>15475</v>
      </c>
      <c r="W20" s="43">
        <f t="shared" si="6"/>
        <v>15475</v>
      </c>
      <c r="X20" s="43">
        <f t="shared" si="6"/>
        <v>0</v>
      </c>
      <c r="Y20" s="43">
        <f t="shared" si="6"/>
        <v>0</v>
      </c>
      <c r="Z20" s="43">
        <f t="shared" si="6"/>
        <v>0</v>
      </c>
      <c r="AA20" s="43">
        <f t="shared" si="6"/>
        <v>15475</v>
      </c>
      <c r="AB20" s="43">
        <f t="shared" si="6"/>
        <v>15475</v>
      </c>
      <c r="AC20" s="43">
        <f t="shared" si="6"/>
        <v>0</v>
      </c>
      <c r="AD20" s="43">
        <f t="shared" si="6"/>
        <v>0</v>
      </c>
      <c r="AE20" s="43">
        <f t="shared" si="6"/>
        <v>0</v>
      </c>
      <c r="AF20" s="45">
        <f t="shared" si="6"/>
        <v>15475</v>
      </c>
      <c r="AG20" s="45">
        <f t="shared" si="6"/>
        <v>15475</v>
      </c>
      <c r="AH20" s="45">
        <f t="shared" si="6"/>
        <v>0</v>
      </c>
      <c r="AI20" s="45">
        <f t="shared" si="6"/>
        <v>0</v>
      </c>
      <c r="AJ20" s="45">
        <f t="shared" si="6"/>
        <v>0</v>
      </c>
      <c r="AK20" s="45">
        <f t="shared" si="6"/>
        <v>15475</v>
      </c>
      <c r="AL20" s="45">
        <f t="shared" si="6"/>
        <v>15475</v>
      </c>
      <c r="AM20" s="45">
        <f t="shared" si="6"/>
        <v>0</v>
      </c>
      <c r="AN20" s="45">
        <f t="shared" si="6"/>
        <v>0</v>
      </c>
      <c r="AO20" s="45">
        <f t="shared" si="6"/>
        <v>0</v>
      </c>
      <c r="AP20" s="82">
        <f t="shared" ref="AP20:AQ20" si="7">SUM(AP11:AP19)</f>
        <v>87850</v>
      </c>
      <c r="AQ20" s="82">
        <f t="shared" si="7"/>
        <v>87850</v>
      </c>
      <c r="AR20" s="43">
        <f t="shared" si="6"/>
        <v>0</v>
      </c>
      <c r="AS20" s="43">
        <f t="shared" si="6"/>
        <v>0</v>
      </c>
      <c r="AT20" s="43">
        <f t="shared" si="6"/>
        <v>0</v>
      </c>
      <c r="AU20" s="85">
        <f>AP20-'19.03.2020 первонач '!AP20</f>
        <v>-20475</v>
      </c>
      <c r="AV20" s="85">
        <f>AQ20-'19.03.2020 первонач '!AQ20</f>
        <v>-20475</v>
      </c>
      <c r="AW20" s="85">
        <f>AR20-'19.03.2020 первонач '!AR20</f>
        <v>0</v>
      </c>
    </row>
    <row r="21" spans="1:49" s="17" customFormat="1" ht="18.75" customHeight="1" x14ac:dyDescent="0.2">
      <c r="A21" s="90">
        <v>13</v>
      </c>
      <c r="B21" s="210" t="s">
        <v>27</v>
      </c>
      <c r="C21" s="210"/>
      <c r="D21" s="210"/>
      <c r="E21" s="95"/>
      <c r="F21" s="90"/>
      <c r="G21" s="83">
        <f>SUM(G14:G18)</f>
        <v>8150</v>
      </c>
      <c r="H21" s="83">
        <f>SUM(H14:H18)</f>
        <v>8150</v>
      </c>
      <c r="I21" s="39">
        <f t="shared" ref="I21:AO21" si="8">SUM(I14:I18)</f>
        <v>0</v>
      </c>
      <c r="J21" s="39">
        <f t="shared" si="8"/>
        <v>0</v>
      </c>
      <c r="K21" s="39">
        <f t="shared" si="8"/>
        <v>0</v>
      </c>
      <c r="L21" s="39">
        <f t="shared" si="8"/>
        <v>7150</v>
      </c>
      <c r="M21" s="39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39">
        <f t="shared" si="8"/>
        <v>7150</v>
      </c>
      <c r="R21" s="39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83">
        <f>SUM(AP14:AP18)</f>
        <v>71050</v>
      </c>
      <c r="AQ21" s="83">
        <f>SUM(AQ14:AQ18)</f>
        <v>71050</v>
      </c>
      <c r="AR21" s="39">
        <f>SUM(AR14:AR18)</f>
        <v>0</v>
      </c>
      <c r="AS21" s="39">
        <f t="shared" ref="AS21:AT21" si="9">SUM(AS14:AS18)</f>
        <v>0</v>
      </c>
      <c r="AT21" s="39">
        <f t="shared" si="9"/>
        <v>0</v>
      </c>
      <c r="AU21" s="85">
        <f>AP21-'19.03.2020 первонач '!AP21</f>
        <v>-14000</v>
      </c>
      <c r="AV21" s="85">
        <f>AQ21-'19.03.2020 первонач '!AQ21</f>
        <v>-14000</v>
      </c>
      <c r="AW21" s="85">
        <f>AR21-'19.03.2020 первонач '!AR21</f>
        <v>0</v>
      </c>
    </row>
    <row r="22" spans="1:49" s="17" customFormat="1" ht="12" x14ac:dyDescent="0.2">
      <c r="A22" s="90">
        <v>14</v>
      </c>
      <c r="B22" s="210" t="s">
        <v>36</v>
      </c>
      <c r="C22" s="210"/>
      <c r="D22" s="210"/>
      <c r="E22" s="95"/>
      <c r="F22" s="90"/>
      <c r="G22" s="38">
        <f t="shared" ref="G22:AT24" si="10">G11</f>
        <v>0</v>
      </c>
      <c r="H22" s="38">
        <f t="shared" si="10"/>
        <v>0</v>
      </c>
      <c r="I22" s="38">
        <f t="shared" si="10"/>
        <v>0</v>
      </c>
      <c r="J22" s="38">
        <f t="shared" si="10"/>
        <v>0</v>
      </c>
      <c r="K22" s="38">
        <f t="shared" si="10"/>
        <v>0</v>
      </c>
      <c r="L22" s="38">
        <f t="shared" si="10"/>
        <v>0</v>
      </c>
      <c r="M22" s="38">
        <f t="shared" si="10"/>
        <v>0</v>
      </c>
      <c r="N22" s="38">
        <f t="shared" si="10"/>
        <v>0</v>
      </c>
      <c r="O22" s="38">
        <f t="shared" si="10"/>
        <v>0</v>
      </c>
      <c r="P22" s="38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8">
        <f t="shared" si="10"/>
        <v>325</v>
      </c>
      <c r="W22" s="38">
        <f t="shared" si="10"/>
        <v>325</v>
      </c>
      <c r="X22" s="38">
        <f t="shared" si="10"/>
        <v>0</v>
      </c>
      <c r="Y22" s="38">
        <f t="shared" si="10"/>
        <v>0</v>
      </c>
      <c r="Z22" s="38">
        <f t="shared" si="10"/>
        <v>0</v>
      </c>
      <c r="AA22" s="38">
        <f t="shared" si="10"/>
        <v>325</v>
      </c>
      <c r="AB22" s="38">
        <f t="shared" si="10"/>
        <v>325</v>
      </c>
      <c r="AC22" s="38">
        <f t="shared" si="10"/>
        <v>0</v>
      </c>
      <c r="AD22" s="38">
        <f t="shared" si="10"/>
        <v>0</v>
      </c>
      <c r="AE22" s="38">
        <f t="shared" si="10"/>
        <v>0</v>
      </c>
      <c r="AF22" s="40">
        <f t="shared" si="10"/>
        <v>325</v>
      </c>
      <c r="AG22" s="40">
        <f t="shared" si="10"/>
        <v>325</v>
      </c>
      <c r="AH22" s="40">
        <f t="shared" si="10"/>
        <v>0</v>
      </c>
      <c r="AI22" s="40">
        <f t="shared" si="10"/>
        <v>0</v>
      </c>
      <c r="AJ22" s="40">
        <f t="shared" si="10"/>
        <v>0</v>
      </c>
      <c r="AK22" s="40">
        <f t="shared" si="10"/>
        <v>325</v>
      </c>
      <c r="AL22" s="40">
        <f t="shared" si="10"/>
        <v>325</v>
      </c>
      <c r="AM22" s="40">
        <f t="shared" si="10"/>
        <v>0</v>
      </c>
      <c r="AN22" s="40">
        <f t="shared" si="10"/>
        <v>0</v>
      </c>
      <c r="AO22" s="40">
        <f t="shared" si="10"/>
        <v>0</v>
      </c>
      <c r="AP22" s="38">
        <f t="shared" si="10"/>
        <v>1300</v>
      </c>
      <c r="AQ22" s="38">
        <f t="shared" si="10"/>
        <v>1300</v>
      </c>
      <c r="AR22" s="38">
        <f t="shared" si="10"/>
        <v>0</v>
      </c>
      <c r="AS22" s="38">
        <f t="shared" si="10"/>
        <v>0</v>
      </c>
      <c r="AT22" s="38">
        <f t="shared" si="10"/>
        <v>0</v>
      </c>
      <c r="AU22" s="85">
        <f>AP22-'19.03.2020 первонач '!AP22</f>
        <v>-975</v>
      </c>
      <c r="AV22" s="85">
        <f>AQ22-'19.03.2020 первонач '!AQ22</f>
        <v>-975</v>
      </c>
      <c r="AW22" s="85">
        <f>AR22-'19.03.2020 первонач '!AR22</f>
        <v>0</v>
      </c>
    </row>
    <row r="23" spans="1:49" s="17" customFormat="1" ht="12" x14ac:dyDescent="0.2">
      <c r="A23" s="90">
        <v>15</v>
      </c>
      <c r="B23" s="210" t="s">
        <v>37</v>
      </c>
      <c r="C23" s="210"/>
      <c r="D23" s="210"/>
      <c r="E23" s="95"/>
      <c r="F23" s="90"/>
      <c r="G23" s="38">
        <f t="shared" si="10"/>
        <v>0</v>
      </c>
      <c r="H23" s="38">
        <f t="shared" si="10"/>
        <v>0</v>
      </c>
      <c r="I23" s="38">
        <f t="shared" si="10"/>
        <v>0</v>
      </c>
      <c r="J23" s="38">
        <f t="shared" si="10"/>
        <v>0</v>
      </c>
      <c r="K23" s="38">
        <f t="shared" si="10"/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8">
        <f t="shared" si="10"/>
        <v>1000</v>
      </c>
      <c r="W23" s="38">
        <f t="shared" si="10"/>
        <v>1000</v>
      </c>
      <c r="X23" s="38">
        <f t="shared" si="10"/>
        <v>0</v>
      </c>
      <c r="Y23" s="38">
        <f t="shared" si="10"/>
        <v>0</v>
      </c>
      <c r="Z23" s="38">
        <f t="shared" si="10"/>
        <v>0</v>
      </c>
      <c r="AA23" s="38">
        <f t="shared" si="10"/>
        <v>1000</v>
      </c>
      <c r="AB23" s="38">
        <f t="shared" si="10"/>
        <v>1000</v>
      </c>
      <c r="AC23" s="38">
        <f t="shared" si="10"/>
        <v>0</v>
      </c>
      <c r="AD23" s="38">
        <f t="shared" si="10"/>
        <v>0</v>
      </c>
      <c r="AE23" s="38">
        <f t="shared" si="10"/>
        <v>0</v>
      </c>
      <c r="AF23" s="40">
        <f t="shared" si="10"/>
        <v>1000</v>
      </c>
      <c r="AG23" s="40">
        <f t="shared" si="10"/>
        <v>1000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1000</v>
      </c>
      <c r="AL23" s="40">
        <f t="shared" si="10"/>
        <v>1000</v>
      </c>
      <c r="AM23" s="40">
        <f t="shared" si="10"/>
        <v>0</v>
      </c>
      <c r="AN23" s="40">
        <f t="shared" si="10"/>
        <v>0</v>
      </c>
      <c r="AO23" s="40">
        <f t="shared" si="10"/>
        <v>0</v>
      </c>
      <c r="AP23" s="38">
        <f t="shared" si="10"/>
        <v>4000</v>
      </c>
      <c r="AQ23" s="38">
        <f t="shared" si="10"/>
        <v>4000</v>
      </c>
      <c r="AR23" s="38">
        <f t="shared" si="10"/>
        <v>0</v>
      </c>
      <c r="AS23" s="38">
        <f t="shared" si="10"/>
        <v>0</v>
      </c>
      <c r="AT23" s="38">
        <f t="shared" si="10"/>
        <v>0</v>
      </c>
      <c r="AU23" s="85">
        <f>AP23-'19.03.2020 первонач '!AP23</f>
        <v>-3000</v>
      </c>
      <c r="AV23" s="85">
        <f>AQ23-'19.03.2020 первонач '!AQ23</f>
        <v>-3000</v>
      </c>
      <c r="AW23" s="85">
        <f>AR23-'19.03.2020 первонач '!AR23</f>
        <v>0</v>
      </c>
    </row>
    <row r="24" spans="1:49" s="17" customFormat="1" ht="12" x14ac:dyDescent="0.2">
      <c r="A24" s="90">
        <v>16</v>
      </c>
      <c r="B24" s="210" t="s">
        <v>38</v>
      </c>
      <c r="C24" s="210"/>
      <c r="D24" s="210"/>
      <c r="E24" s="95"/>
      <c r="F24" s="90"/>
      <c r="G24" s="38">
        <f t="shared" si="10"/>
        <v>2000</v>
      </c>
      <c r="H24" s="38">
        <f t="shared" si="10"/>
        <v>2000</v>
      </c>
      <c r="I24" s="38">
        <f t="shared" si="10"/>
        <v>0</v>
      </c>
      <c r="J24" s="38">
        <f t="shared" si="10"/>
        <v>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0</v>
      </c>
      <c r="Q24" s="39">
        <f t="shared" si="10"/>
        <v>0</v>
      </c>
      <c r="R24" s="39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8">
        <f t="shared" si="10"/>
        <v>2000</v>
      </c>
      <c r="W24" s="38">
        <f t="shared" si="10"/>
        <v>2000</v>
      </c>
      <c r="X24" s="38">
        <f t="shared" si="10"/>
        <v>0</v>
      </c>
      <c r="Y24" s="38">
        <f t="shared" si="10"/>
        <v>0</v>
      </c>
      <c r="Z24" s="38">
        <f t="shared" si="10"/>
        <v>0</v>
      </c>
      <c r="AA24" s="38">
        <f t="shared" si="10"/>
        <v>2000</v>
      </c>
      <c r="AB24" s="38">
        <f t="shared" si="10"/>
        <v>2000</v>
      </c>
      <c r="AC24" s="38">
        <f t="shared" si="10"/>
        <v>0</v>
      </c>
      <c r="AD24" s="38">
        <f t="shared" si="10"/>
        <v>0</v>
      </c>
      <c r="AE24" s="38">
        <f t="shared" si="10"/>
        <v>0</v>
      </c>
      <c r="AF24" s="40">
        <f t="shared" si="10"/>
        <v>2000</v>
      </c>
      <c r="AG24" s="40">
        <f t="shared" si="10"/>
        <v>2000</v>
      </c>
      <c r="AH24" s="40">
        <f t="shared" si="10"/>
        <v>0</v>
      </c>
      <c r="AI24" s="40">
        <f t="shared" si="10"/>
        <v>0</v>
      </c>
      <c r="AJ24" s="40">
        <f t="shared" si="10"/>
        <v>0</v>
      </c>
      <c r="AK24" s="40">
        <f t="shared" si="10"/>
        <v>2000</v>
      </c>
      <c r="AL24" s="40">
        <f t="shared" si="10"/>
        <v>2000</v>
      </c>
      <c r="AM24" s="40">
        <f t="shared" si="10"/>
        <v>0</v>
      </c>
      <c r="AN24" s="40">
        <f t="shared" si="10"/>
        <v>0</v>
      </c>
      <c r="AO24" s="40">
        <f t="shared" si="10"/>
        <v>0</v>
      </c>
      <c r="AP24" s="68">
        <f t="shared" si="10"/>
        <v>10000</v>
      </c>
      <c r="AQ24" s="68">
        <f t="shared" si="10"/>
        <v>10000</v>
      </c>
      <c r="AR24" s="38">
        <f t="shared" si="10"/>
        <v>0</v>
      </c>
      <c r="AS24" s="38">
        <f t="shared" si="10"/>
        <v>0</v>
      </c>
      <c r="AT24" s="38">
        <f t="shared" si="10"/>
        <v>0</v>
      </c>
      <c r="AU24" s="85">
        <f>AP24-'19.03.2020 первонач '!AP24</f>
        <v>-4000</v>
      </c>
      <c r="AV24" s="85">
        <f>AQ24-'19.03.2020 первонач '!AQ24</f>
        <v>-4000</v>
      </c>
      <c r="AW24" s="85">
        <f>AR24-'19.03.2020 первонач '!AR24</f>
        <v>0</v>
      </c>
    </row>
    <row r="25" spans="1:49" s="17" customFormat="1" ht="12" x14ac:dyDescent="0.2">
      <c r="A25" s="90">
        <v>17</v>
      </c>
      <c r="B25" s="241" t="s">
        <v>163</v>
      </c>
      <c r="C25" s="241"/>
      <c r="D25" s="241"/>
      <c r="E25" s="95"/>
      <c r="F25" s="90"/>
      <c r="G25" s="38">
        <f>G19</f>
        <v>1500</v>
      </c>
      <c r="H25" s="38">
        <f>H19</f>
        <v>1500</v>
      </c>
      <c r="I25" s="38">
        <f t="shared" ref="I25:AR25" si="11">I19</f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8">
        <f t="shared" si="11"/>
        <v>0</v>
      </c>
      <c r="P25" s="38">
        <f t="shared" si="11"/>
        <v>0</v>
      </c>
      <c r="Q25" s="38">
        <f t="shared" si="11"/>
        <v>0</v>
      </c>
      <c r="R25" s="38">
        <f t="shared" si="11"/>
        <v>0</v>
      </c>
      <c r="S25" s="38">
        <f t="shared" si="11"/>
        <v>0</v>
      </c>
      <c r="T25" s="38">
        <f t="shared" si="11"/>
        <v>0</v>
      </c>
      <c r="U25" s="38">
        <f t="shared" si="11"/>
        <v>0</v>
      </c>
      <c r="V25" s="38">
        <f t="shared" si="11"/>
        <v>0</v>
      </c>
      <c r="W25" s="38">
        <f t="shared" si="11"/>
        <v>0</v>
      </c>
      <c r="X25" s="38">
        <f t="shared" si="11"/>
        <v>0</v>
      </c>
      <c r="Y25" s="38">
        <f t="shared" si="11"/>
        <v>0</v>
      </c>
      <c r="Z25" s="38">
        <f t="shared" si="11"/>
        <v>0</v>
      </c>
      <c r="AA25" s="38">
        <f t="shared" si="11"/>
        <v>0</v>
      </c>
      <c r="AB25" s="38">
        <f t="shared" si="11"/>
        <v>0</v>
      </c>
      <c r="AC25" s="38">
        <f t="shared" si="11"/>
        <v>0</v>
      </c>
      <c r="AD25" s="38">
        <f t="shared" si="11"/>
        <v>0</v>
      </c>
      <c r="AE25" s="38">
        <f t="shared" si="11"/>
        <v>0</v>
      </c>
      <c r="AF25" s="38">
        <f t="shared" si="11"/>
        <v>0</v>
      </c>
      <c r="AG25" s="38">
        <f t="shared" si="11"/>
        <v>0</v>
      </c>
      <c r="AH25" s="38">
        <f t="shared" si="11"/>
        <v>0</v>
      </c>
      <c r="AI25" s="38">
        <f t="shared" si="11"/>
        <v>0</v>
      </c>
      <c r="AJ25" s="38">
        <f t="shared" si="11"/>
        <v>0</v>
      </c>
      <c r="AK25" s="38">
        <f t="shared" si="11"/>
        <v>0</v>
      </c>
      <c r="AL25" s="38">
        <f t="shared" si="11"/>
        <v>0</v>
      </c>
      <c r="AM25" s="38">
        <f t="shared" si="11"/>
        <v>0</v>
      </c>
      <c r="AN25" s="38">
        <f t="shared" si="11"/>
        <v>0</v>
      </c>
      <c r="AO25" s="38">
        <f t="shared" si="11"/>
        <v>0</v>
      </c>
      <c r="AP25" s="38">
        <f t="shared" si="11"/>
        <v>1500</v>
      </c>
      <c r="AQ25" s="38">
        <f t="shared" si="11"/>
        <v>1500</v>
      </c>
      <c r="AR25" s="38">
        <f t="shared" si="11"/>
        <v>0</v>
      </c>
      <c r="AS25" s="38"/>
      <c r="AT25" s="38"/>
      <c r="AU25" s="85">
        <f>AP25-'19.03.2020 первонач '!AP25</f>
        <v>1500</v>
      </c>
      <c r="AV25" s="85">
        <f>AQ25-'19.03.2020 первонач '!AQ25</f>
        <v>1500</v>
      </c>
      <c r="AW25" s="85">
        <f>AR25-'19.03.2020 первонач '!AR25</f>
        <v>0</v>
      </c>
    </row>
    <row r="26" spans="1:49" s="17" customFormat="1" ht="15" customHeight="1" x14ac:dyDescent="0.2">
      <c r="A26" s="90">
        <v>18</v>
      </c>
      <c r="B26" s="222" t="s">
        <v>39</v>
      </c>
      <c r="C26" s="235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  <c r="AU26" s="85">
        <f>AP26-'19.03.2020 первонач '!AP26</f>
        <v>0</v>
      </c>
      <c r="AV26" s="85">
        <f>AQ26-'19.03.2020 первонач '!AQ26</f>
        <v>0</v>
      </c>
      <c r="AW26" s="85">
        <f>AR26-'19.03.2020 первонач '!AR26</f>
        <v>0</v>
      </c>
    </row>
    <row r="27" spans="1:49" s="17" customFormat="1" ht="93" hidden="1" customHeight="1" x14ac:dyDescent="0.2">
      <c r="A27" s="90">
        <v>19</v>
      </c>
      <c r="B27" s="210" t="s">
        <v>40</v>
      </c>
      <c r="C27" s="235"/>
      <c r="D27" s="90" t="s">
        <v>147</v>
      </c>
      <c r="E27" s="90" t="s">
        <v>132</v>
      </c>
      <c r="F27" s="90" t="s">
        <v>92</v>
      </c>
      <c r="G27" s="90" t="s">
        <v>41</v>
      </c>
      <c r="H27" s="90" t="s">
        <v>41</v>
      </c>
      <c r="I27" s="90" t="s">
        <v>41</v>
      </c>
      <c r="J27" s="90" t="s">
        <v>41</v>
      </c>
      <c r="K27" s="90" t="s">
        <v>41</v>
      </c>
      <c r="L27" s="90" t="s">
        <v>41</v>
      </c>
      <c r="M27" s="90" t="s">
        <v>41</v>
      </c>
      <c r="N27" s="90" t="s">
        <v>41</v>
      </c>
      <c r="O27" s="90" t="s">
        <v>41</v>
      </c>
      <c r="P27" s="90" t="s">
        <v>41</v>
      </c>
      <c r="Q27" s="91" t="s">
        <v>41</v>
      </c>
      <c r="R27" s="91" t="s">
        <v>41</v>
      </c>
      <c r="S27" s="91" t="s">
        <v>41</v>
      </c>
      <c r="T27" s="91" t="s">
        <v>41</v>
      </c>
      <c r="U27" s="91" t="s">
        <v>41</v>
      </c>
      <c r="V27" s="90" t="s">
        <v>41</v>
      </c>
      <c r="W27" s="90" t="s">
        <v>41</v>
      </c>
      <c r="X27" s="90" t="s">
        <v>41</v>
      </c>
      <c r="Y27" s="90" t="s">
        <v>41</v>
      </c>
      <c r="Z27" s="90" t="s">
        <v>41</v>
      </c>
      <c r="AA27" s="90" t="s">
        <v>41</v>
      </c>
      <c r="AB27" s="90" t="s">
        <v>41</v>
      </c>
      <c r="AC27" s="90" t="s">
        <v>41</v>
      </c>
      <c r="AD27" s="90" t="s">
        <v>41</v>
      </c>
      <c r="AE27" s="90" t="s">
        <v>41</v>
      </c>
      <c r="AF27" s="90" t="s">
        <v>41</v>
      </c>
      <c r="AG27" s="90" t="s">
        <v>41</v>
      </c>
      <c r="AH27" s="90" t="s">
        <v>41</v>
      </c>
      <c r="AI27" s="90" t="s">
        <v>41</v>
      </c>
      <c r="AJ27" s="90" t="s">
        <v>41</v>
      </c>
      <c r="AK27" s="90" t="s">
        <v>41</v>
      </c>
      <c r="AL27" s="90" t="s">
        <v>41</v>
      </c>
      <c r="AM27" s="90" t="s">
        <v>41</v>
      </c>
      <c r="AN27" s="90" t="s">
        <v>41</v>
      </c>
      <c r="AO27" s="90" t="s">
        <v>41</v>
      </c>
      <c r="AP27" s="210" t="s">
        <v>42</v>
      </c>
      <c r="AQ27" s="210"/>
      <c r="AR27" s="210"/>
      <c r="AS27" s="210"/>
      <c r="AT27" s="210"/>
      <c r="AU27" s="85" t="e">
        <f>AP27-'19.03.2020 первонач '!AP27</f>
        <v>#VALUE!</v>
      </c>
      <c r="AV27" s="85">
        <f>AQ27-'19.03.2020 первонач '!AQ27</f>
        <v>0</v>
      </c>
      <c r="AW27" s="85">
        <f>AR27-'19.03.2020 первонач '!AR27</f>
        <v>0</v>
      </c>
    </row>
    <row r="28" spans="1:49" s="17" customFormat="1" ht="90" hidden="1" customHeight="1" x14ac:dyDescent="0.2">
      <c r="A28" s="96">
        <v>20</v>
      </c>
      <c r="B28" s="210" t="s">
        <v>43</v>
      </c>
      <c r="C28" s="235"/>
      <c r="D28" s="90" t="s">
        <v>148</v>
      </c>
      <c r="E28" s="90" t="s">
        <v>133</v>
      </c>
      <c r="F28" s="90" t="s">
        <v>92</v>
      </c>
      <c r="G28" s="90" t="s">
        <v>41</v>
      </c>
      <c r="H28" s="90" t="s">
        <v>41</v>
      </c>
      <c r="I28" s="90" t="s">
        <v>41</v>
      </c>
      <c r="J28" s="90" t="s">
        <v>41</v>
      </c>
      <c r="K28" s="90" t="s">
        <v>41</v>
      </c>
      <c r="L28" s="90" t="s">
        <v>41</v>
      </c>
      <c r="M28" s="90" t="s">
        <v>41</v>
      </c>
      <c r="N28" s="90" t="s">
        <v>41</v>
      </c>
      <c r="O28" s="90" t="s">
        <v>41</v>
      </c>
      <c r="P28" s="90" t="s">
        <v>41</v>
      </c>
      <c r="Q28" s="91" t="s">
        <v>41</v>
      </c>
      <c r="R28" s="91" t="s">
        <v>41</v>
      </c>
      <c r="S28" s="91" t="s">
        <v>41</v>
      </c>
      <c r="T28" s="91" t="s">
        <v>41</v>
      </c>
      <c r="U28" s="91" t="s">
        <v>41</v>
      </c>
      <c r="V28" s="90" t="s">
        <v>41</v>
      </c>
      <c r="W28" s="90" t="s">
        <v>41</v>
      </c>
      <c r="X28" s="90" t="s">
        <v>41</v>
      </c>
      <c r="Y28" s="90" t="s">
        <v>41</v>
      </c>
      <c r="Z28" s="90" t="s">
        <v>41</v>
      </c>
      <c r="AA28" s="90" t="s">
        <v>41</v>
      </c>
      <c r="AB28" s="90" t="s">
        <v>41</v>
      </c>
      <c r="AC28" s="90" t="s">
        <v>41</v>
      </c>
      <c r="AD28" s="90" t="s">
        <v>41</v>
      </c>
      <c r="AE28" s="90" t="s">
        <v>41</v>
      </c>
      <c r="AF28" s="90" t="s">
        <v>41</v>
      </c>
      <c r="AG28" s="90" t="s">
        <v>41</v>
      </c>
      <c r="AH28" s="90" t="s">
        <v>41</v>
      </c>
      <c r="AI28" s="90" t="s">
        <v>41</v>
      </c>
      <c r="AJ28" s="90" t="s">
        <v>41</v>
      </c>
      <c r="AK28" s="90" t="s">
        <v>41</v>
      </c>
      <c r="AL28" s="90" t="s">
        <v>41</v>
      </c>
      <c r="AM28" s="90" t="s">
        <v>41</v>
      </c>
      <c r="AN28" s="90" t="s">
        <v>41</v>
      </c>
      <c r="AO28" s="90" t="s">
        <v>41</v>
      </c>
      <c r="AP28" s="210" t="s">
        <v>42</v>
      </c>
      <c r="AQ28" s="210"/>
      <c r="AR28" s="210"/>
      <c r="AS28" s="210"/>
      <c r="AT28" s="210"/>
      <c r="AU28" s="85" t="e">
        <f>AP28-'19.03.2020 первонач '!AP28</f>
        <v>#VALUE!</v>
      </c>
      <c r="AV28" s="85">
        <f>AQ28-'19.03.2020 первонач '!AQ28</f>
        <v>0</v>
      </c>
      <c r="AW28" s="85">
        <f>AR28-'19.03.2020 первонач '!AR28</f>
        <v>0</v>
      </c>
    </row>
    <row r="29" spans="1:49" s="17" customFormat="1" ht="82.5" hidden="1" customHeight="1" x14ac:dyDescent="0.2">
      <c r="A29" s="96">
        <v>21</v>
      </c>
      <c r="B29" s="210" t="s">
        <v>44</v>
      </c>
      <c r="C29" s="235"/>
      <c r="D29" s="90" t="s">
        <v>149</v>
      </c>
      <c r="E29" s="90" t="s">
        <v>132</v>
      </c>
      <c r="F29" s="90" t="s">
        <v>24</v>
      </c>
      <c r="G29" s="90" t="s">
        <v>41</v>
      </c>
      <c r="H29" s="90" t="s">
        <v>41</v>
      </c>
      <c r="I29" s="90" t="s">
        <v>41</v>
      </c>
      <c r="J29" s="90" t="s">
        <v>41</v>
      </c>
      <c r="K29" s="90" t="s">
        <v>41</v>
      </c>
      <c r="L29" s="90" t="s">
        <v>41</v>
      </c>
      <c r="M29" s="90" t="s">
        <v>41</v>
      </c>
      <c r="N29" s="90" t="s">
        <v>41</v>
      </c>
      <c r="O29" s="90" t="s">
        <v>41</v>
      </c>
      <c r="P29" s="90" t="s">
        <v>41</v>
      </c>
      <c r="Q29" s="91" t="s">
        <v>41</v>
      </c>
      <c r="R29" s="91" t="s">
        <v>41</v>
      </c>
      <c r="S29" s="91" t="s">
        <v>41</v>
      </c>
      <c r="T29" s="91" t="s">
        <v>41</v>
      </c>
      <c r="U29" s="91" t="s">
        <v>41</v>
      </c>
      <c r="V29" s="90" t="s">
        <v>41</v>
      </c>
      <c r="W29" s="90" t="s">
        <v>41</v>
      </c>
      <c r="X29" s="90" t="s">
        <v>41</v>
      </c>
      <c r="Y29" s="90" t="s">
        <v>41</v>
      </c>
      <c r="Z29" s="90" t="s">
        <v>41</v>
      </c>
      <c r="AA29" s="90" t="s">
        <v>41</v>
      </c>
      <c r="AB29" s="90" t="s">
        <v>41</v>
      </c>
      <c r="AC29" s="90" t="s">
        <v>41</v>
      </c>
      <c r="AD29" s="90" t="s">
        <v>41</v>
      </c>
      <c r="AE29" s="90" t="s">
        <v>41</v>
      </c>
      <c r="AF29" s="90" t="s">
        <v>41</v>
      </c>
      <c r="AG29" s="90" t="s">
        <v>41</v>
      </c>
      <c r="AH29" s="90" t="s">
        <v>41</v>
      </c>
      <c r="AI29" s="90" t="s">
        <v>41</v>
      </c>
      <c r="AJ29" s="90" t="s">
        <v>41</v>
      </c>
      <c r="AK29" s="90" t="s">
        <v>41</v>
      </c>
      <c r="AL29" s="90" t="s">
        <v>41</v>
      </c>
      <c r="AM29" s="90" t="s">
        <v>41</v>
      </c>
      <c r="AN29" s="90" t="s">
        <v>41</v>
      </c>
      <c r="AO29" s="90" t="s">
        <v>41</v>
      </c>
      <c r="AP29" s="210" t="s">
        <v>42</v>
      </c>
      <c r="AQ29" s="210"/>
      <c r="AR29" s="210"/>
      <c r="AS29" s="210"/>
      <c r="AT29" s="210"/>
      <c r="AU29" s="85" t="e">
        <f>AP29-'19.03.2020 первонач '!AP29</f>
        <v>#VALUE!</v>
      </c>
      <c r="AV29" s="85">
        <f>AQ29-'19.03.2020 первонач '!AQ29</f>
        <v>0</v>
      </c>
      <c r="AW29" s="85">
        <f>AR29-'19.03.2020 первонач '!AR29</f>
        <v>0</v>
      </c>
    </row>
    <row r="30" spans="1:49" s="17" customFormat="1" ht="90.75" hidden="1" customHeight="1" x14ac:dyDescent="0.2">
      <c r="A30" s="96">
        <v>22</v>
      </c>
      <c r="B30" s="210" t="s">
        <v>45</v>
      </c>
      <c r="C30" s="235"/>
      <c r="D30" s="90" t="s">
        <v>150</v>
      </c>
      <c r="E30" s="90" t="s">
        <v>133</v>
      </c>
      <c r="F30" s="90" t="s">
        <v>92</v>
      </c>
      <c r="G30" s="90" t="s">
        <v>41</v>
      </c>
      <c r="H30" s="90" t="s">
        <v>41</v>
      </c>
      <c r="I30" s="90" t="s">
        <v>41</v>
      </c>
      <c r="J30" s="90" t="s">
        <v>41</v>
      </c>
      <c r="K30" s="90" t="s">
        <v>41</v>
      </c>
      <c r="L30" s="90" t="s">
        <v>41</v>
      </c>
      <c r="M30" s="90" t="s">
        <v>41</v>
      </c>
      <c r="N30" s="90" t="s">
        <v>41</v>
      </c>
      <c r="O30" s="90" t="s">
        <v>41</v>
      </c>
      <c r="P30" s="90" t="s">
        <v>41</v>
      </c>
      <c r="Q30" s="91" t="s">
        <v>41</v>
      </c>
      <c r="R30" s="91" t="s">
        <v>41</v>
      </c>
      <c r="S30" s="91" t="s">
        <v>41</v>
      </c>
      <c r="T30" s="91" t="s">
        <v>41</v>
      </c>
      <c r="U30" s="91" t="s">
        <v>41</v>
      </c>
      <c r="V30" s="90" t="s">
        <v>41</v>
      </c>
      <c r="W30" s="90" t="s">
        <v>41</v>
      </c>
      <c r="X30" s="90" t="s">
        <v>41</v>
      </c>
      <c r="Y30" s="90" t="s">
        <v>41</v>
      </c>
      <c r="Z30" s="90" t="s">
        <v>41</v>
      </c>
      <c r="AA30" s="90" t="s">
        <v>41</v>
      </c>
      <c r="AB30" s="90" t="s">
        <v>41</v>
      </c>
      <c r="AC30" s="90" t="s">
        <v>41</v>
      </c>
      <c r="AD30" s="90" t="s">
        <v>41</v>
      </c>
      <c r="AE30" s="90" t="s">
        <v>41</v>
      </c>
      <c r="AF30" s="90" t="s">
        <v>41</v>
      </c>
      <c r="AG30" s="90" t="s">
        <v>41</v>
      </c>
      <c r="AH30" s="90" t="s">
        <v>41</v>
      </c>
      <c r="AI30" s="90" t="s">
        <v>41</v>
      </c>
      <c r="AJ30" s="90" t="s">
        <v>41</v>
      </c>
      <c r="AK30" s="90" t="s">
        <v>41</v>
      </c>
      <c r="AL30" s="90" t="s">
        <v>41</v>
      </c>
      <c r="AM30" s="90" t="s">
        <v>41</v>
      </c>
      <c r="AN30" s="90" t="s">
        <v>41</v>
      </c>
      <c r="AO30" s="90" t="s">
        <v>41</v>
      </c>
      <c r="AP30" s="210" t="s">
        <v>42</v>
      </c>
      <c r="AQ30" s="210"/>
      <c r="AR30" s="210"/>
      <c r="AS30" s="210"/>
      <c r="AT30" s="210"/>
      <c r="AU30" s="85" t="e">
        <f>AP30-'19.03.2020 первонач '!AP30</f>
        <v>#VALUE!</v>
      </c>
      <c r="AV30" s="85">
        <f>AQ30-'19.03.2020 первонач '!AQ30</f>
        <v>0</v>
      </c>
      <c r="AW30" s="85">
        <f>AR30-'19.03.2020 первонач '!AR30</f>
        <v>0</v>
      </c>
    </row>
    <row r="31" spans="1:49" s="21" customFormat="1" ht="82.5" hidden="1" customHeight="1" x14ac:dyDescent="0.2">
      <c r="A31" s="96">
        <v>23</v>
      </c>
      <c r="B31" s="210" t="s">
        <v>46</v>
      </c>
      <c r="C31" s="235"/>
      <c r="D31" s="90" t="s">
        <v>47</v>
      </c>
      <c r="E31" s="90" t="s">
        <v>134</v>
      </c>
      <c r="F31" s="90" t="s">
        <v>92</v>
      </c>
      <c r="G31" s="90" t="s">
        <v>41</v>
      </c>
      <c r="H31" s="90" t="s">
        <v>41</v>
      </c>
      <c r="I31" s="90" t="s">
        <v>41</v>
      </c>
      <c r="J31" s="90" t="s">
        <v>41</v>
      </c>
      <c r="K31" s="90" t="s">
        <v>41</v>
      </c>
      <c r="L31" s="90" t="s">
        <v>41</v>
      </c>
      <c r="M31" s="90" t="s">
        <v>41</v>
      </c>
      <c r="N31" s="90" t="s">
        <v>41</v>
      </c>
      <c r="O31" s="90" t="s">
        <v>41</v>
      </c>
      <c r="P31" s="90" t="s">
        <v>41</v>
      </c>
      <c r="Q31" s="91" t="s">
        <v>41</v>
      </c>
      <c r="R31" s="91" t="s">
        <v>41</v>
      </c>
      <c r="S31" s="91" t="s">
        <v>41</v>
      </c>
      <c r="T31" s="91" t="s">
        <v>41</v>
      </c>
      <c r="U31" s="91" t="s">
        <v>41</v>
      </c>
      <c r="V31" s="90" t="s">
        <v>41</v>
      </c>
      <c r="W31" s="90" t="s">
        <v>41</v>
      </c>
      <c r="X31" s="90" t="s">
        <v>41</v>
      </c>
      <c r="Y31" s="90" t="s">
        <v>41</v>
      </c>
      <c r="Z31" s="90" t="s">
        <v>41</v>
      </c>
      <c r="AA31" s="90" t="s">
        <v>41</v>
      </c>
      <c r="AB31" s="90" t="s">
        <v>41</v>
      </c>
      <c r="AC31" s="90" t="s">
        <v>41</v>
      </c>
      <c r="AD31" s="90" t="s">
        <v>41</v>
      </c>
      <c r="AE31" s="90" t="s">
        <v>41</v>
      </c>
      <c r="AF31" s="90" t="s">
        <v>41</v>
      </c>
      <c r="AG31" s="90" t="s">
        <v>41</v>
      </c>
      <c r="AH31" s="90" t="s">
        <v>41</v>
      </c>
      <c r="AI31" s="90" t="s">
        <v>41</v>
      </c>
      <c r="AJ31" s="90" t="s">
        <v>41</v>
      </c>
      <c r="AK31" s="90" t="s">
        <v>41</v>
      </c>
      <c r="AL31" s="90" t="s">
        <v>41</v>
      </c>
      <c r="AM31" s="90" t="s">
        <v>41</v>
      </c>
      <c r="AN31" s="90" t="s">
        <v>41</v>
      </c>
      <c r="AO31" s="90" t="s">
        <v>41</v>
      </c>
      <c r="AP31" s="210" t="s">
        <v>42</v>
      </c>
      <c r="AQ31" s="210"/>
      <c r="AR31" s="210"/>
      <c r="AS31" s="210"/>
      <c r="AT31" s="210"/>
      <c r="AU31" s="85" t="e">
        <f>AP31-'19.03.2020 первонач '!AP31</f>
        <v>#VALUE!</v>
      </c>
      <c r="AV31" s="85">
        <f>AQ31-'19.03.2020 первонач '!AQ31</f>
        <v>0</v>
      </c>
      <c r="AW31" s="85">
        <f>AR31-'19.03.2020 первонач '!AR31</f>
        <v>0</v>
      </c>
    </row>
    <row r="32" spans="1:49" s="17" customFormat="1" ht="12" hidden="1" x14ac:dyDescent="0.2">
      <c r="A32" s="96">
        <v>24</v>
      </c>
      <c r="B32" s="236" t="s">
        <v>48</v>
      </c>
      <c r="C32" s="236"/>
      <c r="D32" s="236"/>
      <c r="E32" s="22"/>
      <c r="F32" s="92"/>
      <c r="G32" s="90" t="s">
        <v>41</v>
      </c>
      <c r="H32" s="90" t="s">
        <v>41</v>
      </c>
      <c r="I32" s="90" t="s">
        <v>41</v>
      </c>
      <c r="J32" s="90" t="s">
        <v>41</v>
      </c>
      <c r="K32" s="90" t="s">
        <v>41</v>
      </c>
      <c r="L32" s="90" t="s">
        <v>41</v>
      </c>
      <c r="M32" s="90" t="s">
        <v>41</v>
      </c>
      <c r="N32" s="90" t="s">
        <v>41</v>
      </c>
      <c r="O32" s="90" t="s">
        <v>41</v>
      </c>
      <c r="P32" s="90" t="s">
        <v>41</v>
      </c>
      <c r="Q32" s="91" t="s">
        <v>41</v>
      </c>
      <c r="R32" s="91" t="s">
        <v>41</v>
      </c>
      <c r="S32" s="91" t="s">
        <v>41</v>
      </c>
      <c r="T32" s="91" t="s">
        <v>41</v>
      </c>
      <c r="U32" s="91" t="s">
        <v>41</v>
      </c>
      <c r="V32" s="90" t="s">
        <v>41</v>
      </c>
      <c r="W32" s="90" t="s">
        <v>41</v>
      </c>
      <c r="X32" s="90" t="s">
        <v>41</v>
      </c>
      <c r="Y32" s="90" t="s">
        <v>41</v>
      </c>
      <c r="Z32" s="90" t="s">
        <v>41</v>
      </c>
      <c r="AA32" s="90" t="s">
        <v>41</v>
      </c>
      <c r="AB32" s="90" t="s">
        <v>41</v>
      </c>
      <c r="AC32" s="90" t="s">
        <v>41</v>
      </c>
      <c r="AD32" s="90" t="s">
        <v>41</v>
      </c>
      <c r="AE32" s="90" t="s">
        <v>41</v>
      </c>
      <c r="AF32" s="90" t="s">
        <v>41</v>
      </c>
      <c r="AG32" s="90" t="s">
        <v>41</v>
      </c>
      <c r="AH32" s="90" t="s">
        <v>41</v>
      </c>
      <c r="AI32" s="90" t="s">
        <v>41</v>
      </c>
      <c r="AJ32" s="90" t="s">
        <v>41</v>
      </c>
      <c r="AK32" s="90" t="s">
        <v>41</v>
      </c>
      <c r="AL32" s="90" t="s">
        <v>41</v>
      </c>
      <c r="AM32" s="90" t="s">
        <v>41</v>
      </c>
      <c r="AN32" s="90" t="s">
        <v>41</v>
      </c>
      <c r="AO32" s="90" t="s">
        <v>41</v>
      </c>
      <c r="AP32" s="92" t="s">
        <v>41</v>
      </c>
      <c r="AQ32" s="90" t="s">
        <v>41</v>
      </c>
      <c r="AR32" s="90" t="s">
        <v>41</v>
      </c>
      <c r="AS32" s="90" t="s">
        <v>41</v>
      </c>
      <c r="AT32" s="90" t="s">
        <v>41</v>
      </c>
      <c r="AU32" s="85" t="e">
        <f>AP32-'19.03.2020 первонач '!AP32</f>
        <v>#VALUE!</v>
      </c>
      <c r="AV32" s="85" t="e">
        <f>AQ32-'19.03.2020 первонач '!AQ32</f>
        <v>#VALUE!</v>
      </c>
      <c r="AW32" s="85" t="e">
        <f>AR32-'19.03.2020 первонач '!AR32</f>
        <v>#VALUE!</v>
      </c>
    </row>
    <row r="33" spans="1:49" s="18" customFormat="1" ht="15" hidden="1" customHeight="1" x14ac:dyDescent="0.25">
      <c r="A33" s="96">
        <v>25</v>
      </c>
      <c r="B33" s="92" t="s">
        <v>49</v>
      </c>
      <c r="C33" s="92" t="s">
        <v>50</v>
      </c>
      <c r="D33" s="222" t="s">
        <v>50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85">
        <f>AP33-'19.03.2020 первонач '!AP33</f>
        <v>0</v>
      </c>
      <c r="AV33" s="85">
        <f>AQ33-'19.03.2020 первонач '!AQ33</f>
        <v>0</v>
      </c>
      <c r="AW33" s="85">
        <f>AR33-'19.03.2020 первонач '!AR33</f>
        <v>0</v>
      </c>
    </row>
    <row r="34" spans="1:49" s="17" customFormat="1" ht="56.25" hidden="1" customHeight="1" x14ac:dyDescent="0.25">
      <c r="A34" s="96">
        <v>26</v>
      </c>
      <c r="B34" s="90" t="s">
        <v>51</v>
      </c>
      <c r="C34" s="210" t="s">
        <v>151</v>
      </c>
      <c r="D34" s="210"/>
      <c r="E34" s="90" t="s">
        <v>135</v>
      </c>
      <c r="F34" s="90" t="s">
        <v>92</v>
      </c>
      <c r="G34" s="90" t="s">
        <v>41</v>
      </c>
      <c r="H34" s="90" t="s">
        <v>41</v>
      </c>
      <c r="I34" s="90" t="s">
        <v>41</v>
      </c>
      <c r="J34" s="90" t="s">
        <v>41</v>
      </c>
      <c r="K34" s="90" t="s">
        <v>41</v>
      </c>
      <c r="L34" s="90" t="s">
        <v>41</v>
      </c>
      <c r="M34" s="90" t="s">
        <v>41</v>
      </c>
      <c r="N34" s="90" t="s">
        <v>41</v>
      </c>
      <c r="O34" s="90" t="s">
        <v>41</v>
      </c>
      <c r="P34" s="90" t="s">
        <v>41</v>
      </c>
      <c r="Q34" s="91" t="s">
        <v>41</v>
      </c>
      <c r="R34" s="91" t="s">
        <v>41</v>
      </c>
      <c r="S34" s="91" t="s">
        <v>41</v>
      </c>
      <c r="T34" s="91" t="s">
        <v>41</v>
      </c>
      <c r="U34" s="91" t="s">
        <v>41</v>
      </c>
      <c r="V34" s="90" t="s">
        <v>41</v>
      </c>
      <c r="W34" s="90" t="s">
        <v>41</v>
      </c>
      <c r="X34" s="90" t="s">
        <v>41</v>
      </c>
      <c r="Y34" s="90" t="s">
        <v>41</v>
      </c>
      <c r="Z34" s="90" t="s">
        <v>41</v>
      </c>
      <c r="AA34" s="90" t="s">
        <v>41</v>
      </c>
      <c r="AB34" s="90" t="s">
        <v>41</v>
      </c>
      <c r="AC34" s="90" t="s">
        <v>41</v>
      </c>
      <c r="AD34" s="90" t="s">
        <v>41</v>
      </c>
      <c r="AE34" s="90" t="s">
        <v>41</v>
      </c>
      <c r="AF34" s="90" t="s">
        <v>41</v>
      </c>
      <c r="AG34" s="90" t="s">
        <v>41</v>
      </c>
      <c r="AH34" s="90" t="s">
        <v>41</v>
      </c>
      <c r="AI34" s="90" t="s">
        <v>41</v>
      </c>
      <c r="AJ34" s="90" t="s">
        <v>41</v>
      </c>
      <c r="AK34" s="90" t="s">
        <v>41</v>
      </c>
      <c r="AL34" s="90" t="s">
        <v>41</v>
      </c>
      <c r="AM34" s="90" t="s">
        <v>41</v>
      </c>
      <c r="AN34" s="90" t="s">
        <v>41</v>
      </c>
      <c r="AO34" s="90" t="s">
        <v>41</v>
      </c>
      <c r="AP34" s="210" t="s">
        <v>42</v>
      </c>
      <c r="AQ34" s="210"/>
      <c r="AR34" s="210"/>
      <c r="AS34" s="210"/>
      <c r="AT34" s="210"/>
      <c r="AU34" s="85" t="e">
        <f>AP34-'19.03.2020 первонач '!AP34</f>
        <v>#VALUE!</v>
      </c>
      <c r="AV34" s="85">
        <f>AQ34-'19.03.2020 первонач '!AQ34</f>
        <v>0</v>
      </c>
      <c r="AW34" s="85">
        <f>AR34-'19.03.2020 первонач '!AR34</f>
        <v>0</v>
      </c>
    </row>
    <row r="35" spans="1:49" s="17" customFormat="1" ht="84" hidden="1" x14ac:dyDescent="0.25">
      <c r="A35" s="96">
        <v>27</v>
      </c>
      <c r="B35" s="90" t="s">
        <v>52</v>
      </c>
      <c r="C35" s="210" t="s">
        <v>152</v>
      </c>
      <c r="D35" s="210"/>
      <c r="E35" s="90" t="s">
        <v>93</v>
      </c>
      <c r="F35" s="90" t="s">
        <v>92</v>
      </c>
      <c r="G35" s="90" t="s">
        <v>41</v>
      </c>
      <c r="H35" s="90" t="s">
        <v>41</v>
      </c>
      <c r="I35" s="90" t="s">
        <v>41</v>
      </c>
      <c r="J35" s="90" t="s">
        <v>41</v>
      </c>
      <c r="K35" s="90" t="s">
        <v>41</v>
      </c>
      <c r="L35" s="90" t="s">
        <v>41</v>
      </c>
      <c r="M35" s="90" t="s">
        <v>41</v>
      </c>
      <c r="N35" s="90" t="s">
        <v>41</v>
      </c>
      <c r="O35" s="90" t="s">
        <v>41</v>
      </c>
      <c r="P35" s="90" t="s">
        <v>41</v>
      </c>
      <c r="Q35" s="91" t="s">
        <v>41</v>
      </c>
      <c r="R35" s="91" t="s">
        <v>41</v>
      </c>
      <c r="S35" s="91" t="s">
        <v>41</v>
      </c>
      <c r="T35" s="91" t="s">
        <v>41</v>
      </c>
      <c r="U35" s="91" t="s">
        <v>41</v>
      </c>
      <c r="V35" s="90" t="s">
        <v>41</v>
      </c>
      <c r="W35" s="90" t="s">
        <v>41</v>
      </c>
      <c r="X35" s="90" t="s">
        <v>41</v>
      </c>
      <c r="Y35" s="90" t="s">
        <v>41</v>
      </c>
      <c r="Z35" s="90" t="s">
        <v>41</v>
      </c>
      <c r="AA35" s="90" t="s">
        <v>41</v>
      </c>
      <c r="AB35" s="90" t="s">
        <v>41</v>
      </c>
      <c r="AC35" s="90" t="s">
        <v>41</v>
      </c>
      <c r="AD35" s="90" t="s">
        <v>41</v>
      </c>
      <c r="AE35" s="90" t="s">
        <v>41</v>
      </c>
      <c r="AF35" s="90" t="s">
        <v>41</v>
      </c>
      <c r="AG35" s="90" t="s">
        <v>41</v>
      </c>
      <c r="AH35" s="90" t="s">
        <v>41</v>
      </c>
      <c r="AI35" s="90" t="s">
        <v>41</v>
      </c>
      <c r="AJ35" s="90" t="s">
        <v>41</v>
      </c>
      <c r="AK35" s="90" t="s">
        <v>41</v>
      </c>
      <c r="AL35" s="90" t="s">
        <v>41</v>
      </c>
      <c r="AM35" s="90" t="s">
        <v>41</v>
      </c>
      <c r="AN35" s="90" t="s">
        <v>41</v>
      </c>
      <c r="AO35" s="90" t="s">
        <v>41</v>
      </c>
      <c r="AP35" s="210" t="s">
        <v>42</v>
      </c>
      <c r="AQ35" s="210"/>
      <c r="AR35" s="210"/>
      <c r="AS35" s="210"/>
      <c r="AT35" s="210"/>
      <c r="AU35" s="85" t="e">
        <f>AP35-'19.03.2020 первонач '!AP35</f>
        <v>#VALUE!</v>
      </c>
      <c r="AV35" s="85">
        <f>AQ35-'19.03.2020 первонач '!AQ35</f>
        <v>0</v>
      </c>
      <c r="AW35" s="85">
        <f>AR35-'19.03.2020 первонач '!AR35</f>
        <v>0</v>
      </c>
    </row>
    <row r="36" spans="1:49" s="17" customFormat="1" ht="18.75" hidden="1" customHeight="1" x14ac:dyDescent="0.2">
      <c r="A36" s="96">
        <v>28</v>
      </c>
      <c r="B36" s="236" t="s">
        <v>53</v>
      </c>
      <c r="C36" s="236"/>
      <c r="D36" s="236"/>
      <c r="E36" s="22"/>
      <c r="F36" s="90"/>
      <c r="G36" s="90" t="s">
        <v>41</v>
      </c>
      <c r="H36" s="90" t="s">
        <v>41</v>
      </c>
      <c r="I36" s="90" t="s">
        <v>41</v>
      </c>
      <c r="J36" s="90" t="s">
        <v>41</v>
      </c>
      <c r="K36" s="90" t="s">
        <v>41</v>
      </c>
      <c r="L36" s="90" t="s">
        <v>41</v>
      </c>
      <c r="M36" s="90" t="s">
        <v>41</v>
      </c>
      <c r="N36" s="90" t="s">
        <v>41</v>
      </c>
      <c r="O36" s="90" t="s">
        <v>41</v>
      </c>
      <c r="P36" s="90" t="s">
        <v>41</v>
      </c>
      <c r="Q36" s="91" t="s">
        <v>41</v>
      </c>
      <c r="R36" s="91" t="s">
        <v>41</v>
      </c>
      <c r="S36" s="91" t="s">
        <v>41</v>
      </c>
      <c r="T36" s="91" t="s">
        <v>41</v>
      </c>
      <c r="U36" s="91" t="s">
        <v>41</v>
      </c>
      <c r="V36" s="90" t="s">
        <v>41</v>
      </c>
      <c r="W36" s="90" t="s">
        <v>41</v>
      </c>
      <c r="X36" s="90" t="s">
        <v>41</v>
      </c>
      <c r="Y36" s="90" t="s">
        <v>41</v>
      </c>
      <c r="Z36" s="90" t="s">
        <v>41</v>
      </c>
      <c r="AA36" s="90" t="s">
        <v>41</v>
      </c>
      <c r="AB36" s="90" t="s">
        <v>41</v>
      </c>
      <c r="AC36" s="90" t="s">
        <v>41</v>
      </c>
      <c r="AD36" s="90" t="s">
        <v>41</v>
      </c>
      <c r="AE36" s="90" t="s">
        <v>41</v>
      </c>
      <c r="AF36" s="90" t="s">
        <v>41</v>
      </c>
      <c r="AG36" s="90" t="s">
        <v>41</v>
      </c>
      <c r="AH36" s="90" t="s">
        <v>41</v>
      </c>
      <c r="AI36" s="90" t="s">
        <v>41</v>
      </c>
      <c r="AJ36" s="90" t="s">
        <v>41</v>
      </c>
      <c r="AK36" s="90" t="s">
        <v>41</v>
      </c>
      <c r="AL36" s="90" t="s">
        <v>41</v>
      </c>
      <c r="AM36" s="90" t="s">
        <v>41</v>
      </c>
      <c r="AN36" s="90" t="s">
        <v>41</v>
      </c>
      <c r="AO36" s="90" t="s">
        <v>41</v>
      </c>
      <c r="AP36" s="92" t="s">
        <v>41</v>
      </c>
      <c r="AQ36" s="90" t="s">
        <v>41</v>
      </c>
      <c r="AR36" s="90" t="s">
        <v>41</v>
      </c>
      <c r="AS36" s="90" t="s">
        <v>41</v>
      </c>
      <c r="AT36" s="90" t="s">
        <v>41</v>
      </c>
      <c r="AU36" s="85" t="e">
        <f>AP36-'19.03.2020 первонач '!AP36</f>
        <v>#VALUE!</v>
      </c>
      <c r="AV36" s="85" t="e">
        <f>AQ36-'19.03.2020 первонач '!AQ36</f>
        <v>#VALUE!</v>
      </c>
      <c r="AW36" s="85" t="e">
        <f>AR36-'19.03.2020 первонач '!AR36</f>
        <v>#VALUE!</v>
      </c>
    </row>
    <row r="37" spans="1:49" s="17" customFormat="1" ht="15" hidden="1" customHeight="1" x14ac:dyDescent="0.25">
      <c r="A37" s="96">
        <v>29</v>
      </c>
      <c r="B37" s="92" t="s">
        <v>54</v>
      </c>
      <c r="C37" s="92" t="s">
        <v>55</v>
      </c>
      <c r="D37" s="222" t="s">
        <v>108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85">
        <f>AP37-'19.03.2020 первонач '!AP37</f>
        <v>0</v>
      </c>
      <c r="AV37" s="85">
        <f>AQ37-'19.03.2020 первонач '!AQ37</f>
        <v>0</v>
      </c>
      <c r="AW37" s="85">
        <f>AR37-'19.03.2020 первонач '!AR37</f>
        <v>0</v>
      </c>
    </row>
    <row r="38" spans="1:49" s="17" customFormat="1" ht="68.25" hidden="1" customHeight="1" x14ac:dyDescent="0.25">
      <c r="A38" s="96">
        <v>30</v>
      </c>
      <c r="B38" s="93" t="s">
        <v>56</v>
      </c>
      <c r="C38" s="210" t="s">
        <v>153</v>
      </c>
      <c r="D38" s="210"/>
      <c r="E38" s="90" t="s">
        <v>136</v>
      </c>
      <c r="F38" s="90" t="s">
        <v>92</v>
      </c>
      <c r="G38" s="90" t="s">
        <v>41</v>
      </c>
      <c r="H38" s="90" t="s">
        <v>41</v>
      </c>
      <c r="I38" s="90" t="s">
        <v>41</v>
      </c>
      <c r="J38" s="90" t="s">
        <v>41</v>
      </c>
      <c r="K38" s="90" t="s">
        <v>41</v>
      </c>
      <c r="L38" s="90" t="s">
        <v>41</v>
      </c>
      <c r="M38" s="90" t="s">
        <v>41</v>
      </c>
      <c r="N38" s="90" t="s">
        <v>41</v>
      </c>
      <c r="O38" s="90" t="s">
        <v>41</v>
      </c>
      <c r="P38" s="90" t="s">
        <v>41</v>
      </c>
      <c r="Q38" s="91" t="s">
        <v>41</v>
      </c>
      <c r="R38" s="91" t="s">
        <v>41</v>
      </c>
      <c r="S38" s="91" t="s">
        <v>41</v>
      </c>
      <c r="T38" s="91" t="s">
        <v>41</v>
      </c>
      <c r="U38" s="91" t="s">
        <v>41</v>
      </c>
      <c r="V38" s="90" t="s">
        <v>41</v>
      </c>
      <c r="W38" s="90" t="s">
        <v>41</v>
      </c>
      <c r="X38" s="90" t="s">
        <v>41</v>
      </c>
      <c r="Y38" s="90" t="s">
        <v>41</v>
      </c>
      <c r="Z38" s="90" t="s">
        <v>41</v>
      </c>
      <c r="AA38" s="90" t="s">
        <v>41</v>
      </c>
      <c r="AB38" s="90" t="s">
        <v>41</v>
      </c>
      <c r="AC38" s="90" t="s">
        <v>41</v>
      </c>
      <c r="AD38" s="90" t="s">
        <v>41</v>
      </c>
      <c r="AE38" s="90" t="s">
        <v>41</v>
      </c>
      <c r="AF38" s="90" t="s">
        <v>41</v>
      </c>
      <c r="AG38" s="90" t="s">
        <v>41</v>
      </c>
      <c r="AH38" s="90" t="s">
        <v>41</v>
      </c>
      <c r="AI38" s="90" t="s">
        <v>41</v>
      </c>
      <c r="AJ38" s="90" t="s">
        <v>41</v>
      </c>
      <c r="AK38" s="90" t="s">
        <v>41</v>
      </c>
      <c r="AL38" s="90" t="s">
        <v>41</v>
      </c>
      <c r="AM38" s="90" t="s">
        <v>41</v>
      </c>
      <c r="AN38" s="90" t="s">
        <v>41</v>
      </c>
      <c r="AO38" s="90" t="s">
        <v>41</v>
      </c>
      <c r="AP38" s="210" t="s">
        <v>42</v>
      </c>
      <c r="AQ38" s="210"/>
      <c r="AR38" s="210"/>
      <c r="AS38" s="210"/>
      <c r="AT38" s="210"/>
      <c r="AU38" s="85" t="e">
        <f>AP38-'19.03.2020 первонач '!AP38</f>
        <v>#VALUE!</v>
      </c>
      <c r="AV38" s="85">
        <f>AQ38-'19.03.2020 первонач '!AQ38</f>
        <v>0</v>
      </c>
      <c r="AW38" s="85">
        <f>AR38-'19.03.2020 первонач '!AR38</f>
        <v>0</v>
      </c>
    </row>
    <row r="39" spans="1:49" s="17" customFormat="1" ht="58.5" hidden="1" customHeight="1" x14ac:dyDescent="0.25">
      <c r="A39" s="96">
        <v>31</v>
      </c>
      <c r="B39" s="93" t="s">
        <v>57</v>
      </c>
      <c r="C39" s="210" t="s">
        <v>58</v>
      </c>
      <c r="D39" s="210"/>
      <c r="E39" s="90" t="s">
        <v>137</v>
      </c>
      <c r="F39" s="90" t="s">
        <v>92</v>
      </c>
      <c r="G39" s="90" t="s">
        <v>41</v>
      </c>
      <c r="H39" s="90" t="s">
        <v>41</v>
      </c>
      <c r="I39" s="90" t="s">
        <v>41</v>
      </c>
      <c r="J39" s="90" t="s">
        <v>41</v>
      </c>
      <c r="K39" s="90" t="s">
        <v>41</v>
      </c>
      <c r="L39" s="90" t="s">
        <v>41</v>
      </c>
      <c r="M39" s="90" t="s">
        <v>41</v>
      </c>
      <c r="N39" s="90" t="s">
        <v>41</v>
      </c>
      <c r="O39" s="90" t="s">
        <v>41</v>
      </c>
      <c r="P39" s="90" t="s">
        <v>41</v>
      </c>
      <c r="Q39" s="91" t="s">
        <v>41</v>
      </c>
      <c r="R39" s="91" t="s">
        <v>41</v>
      </c>
      <c r="S39" s="91" t="s">
        <v>41</v>
      </c>
      <c r="T39" s="91" t="s">
        <v>41</v>
      </c>
      <c r="U39" s="91" t="s">
        <v>41</v>
      </c>
      <c r="V39" s="90" t="s">
        <v>41</v>
      </c>
      <c r="W39" s="90" t="s">
        <v>41</v>
      </c>
      <c r="X39" s="90" t="s">
        <v>41</v>
      </c>
      <c r="Y39" s="90" t="s">
        <v>41</v>
      </c>
      <c r="Z39" s="90" t="s">
        <v>41</v>
      </c>
      <c r="AA39" s="90" t="s">
        <v>41</v>
      </c>
      <c r="AB39" s="90" t="s">
        <v>41</v>
      </c>
      <c r="AC39" s="90" t="s">
        <v>41</v>
      </c>
      <c r="AD39" s="90" t="s">
        <v>41</v>
      </c>
      <c r="AE39" s="90" t="s">
        <v>41</v>
      </c>
      <c r="AF39" s="90" t="s">
        <v>41</v>
      </c>
      <c r="AG39" s="90" t="s">
        <v>41</v>
      </c>
      <c r="AH39" s="90" t="s">
        <v>41</v>
      </c>
      <c r="AI39" s="90" t="s">
        <v>41</v>
      </c>
      <c r="AJ39" s="90" t="s">
        <v>41</v>
      </c>
      <c r="AK39" s="90" t="s">
        <v>41</v>
      </c>
      <c r="AL39" s="90" t="s">
        <v>41</v>
      </c>
      <c r="AM39" s="90" t="s">
        <v>41</v>
      </c>
      <c r="AN39" s="90" t="s">
        <v>41</v>
      </c>
      <c r="AO39" s="90" t="s">
        <v>41</v>
      </c>
      <c r="AP39" s="210" t="s">
        <v>42</v>
      </c>
      <c r="AQ39" s="210"/>
      <c r="AR39" s="210"/>
      <c r="AS39" s="210"/>
      <c r="AT39" s="210"/>
      <c r="AU39" s="85" t="e">
        <f>AP39-'19.03.2020 первонач '!AP39</f>
        <v>#VALUE!</v>
      </c>
      <c r="AV39" s="85">
        <f>AQ39-'19.03.2020 первонач '!AQ39</f>
        <v>0</v>
      </c>
      <c r="AW39" s="85">
        <f>AR39-'19.03.2020 первонач '!AR39</f>
        <v>0</v>
      </c>
    </row>
    <row r="40" spans="1:49" s="17" customFormat="1" ht="12" hidden="1" x14ac:dyDescent="0.2">
      <c r="A40" s="96">
        <v>32</v>
      </c>
      <c r="B40" s="236" t="s">
        <v>59</v>
      </c>
      <c r="C40" s="236"/>
      <c r="D40" s="236"/>
      <c r="E40" s="22"/>
      <c r="F40" s="90"/>
      <c r="G40" s="90" t="s">
        <v>41</v>
      </c>
      <c r="H40" s="90" t="s">
        <v>41</v>
      </c>
      <c r="I40" s="90" t="s">
        <v>41</v>
      </c>
      <c r="J40" s="90" t="s">
        <v>41</v>
      </c>
      <c r="K40" s="90" t="s">
        <v>41</v>
      </c>
      <c r="L40" s="90" t="s">
        <v>41</v>
      </c>
      <c r="M40" s="90" t="s">
        <v>41</v>
      </c>
      <c r="N40" s="90" t="s">
        <v>41</v>
      </c>
      <c r="O40" s="90" t="s">
        <v>41</v>
      </c>
      <c r="P40" s="90" t="s">
        <v>41</v>
      </c>
      <c r="Q40" s="91" t="s">
        <v>41</v>
      </c>
      <c r="R40" s="91" t="s">
        <v>41</v>
      </c>
      <c r="S40" s="91" t="s">
        <v>41</v>
      </c>
      <c r="T40" s="91" t="s">
        <v>41</v>
      </c>
      <c r="U40" s="91" t="s">
        <v>41</v>
      </c>
      <c r="V40" s="90" t="s">
        <v>41</v>
      </c>
      <c r="W40" s="90" t="s">
        <v>41</v>
      </c>
      <c r="X40" s="90" t="s">
        <v>41</v>
      </c>
      <c r="Y40" s="90" t="s">
        <v>41</v>
      </c>
      <c r="Z40" s="90" t="s">
        <v>41</v>
      </c>
      <c r="AA40" s="90" t="s">
        <v>41</v>
      </c>
      <c r="AB40" s="90" t="s">
        <v>41</v>
      </c>
      <c r="AC40" s="90" t="s">
        <v>41</v>
      </c>
      <c r="AD40" s="90" t="s">
        <v>41</v>
      </c>
      <c r="AE40" s="90" t="s">
        <v>41</v>
      </c>
      <c r="AF40" s="90" t="s">
        <v>41</v>
      </c>
      <c r="AG40" s="90" t="s">
        <v>41</v>
      </c>
      <c r="AH40" s="90" t="s">
        <v>41</v>
      </c>
      <c r="AI40" s="90" t="s">
        <v>41</v>
      </c>
      <c r="AJ40" s="90" t="s">
        <v>41</v>
      </c>
      <c r="AK40" s="90" t="s">
        <v>41</v>
      </c>
      <c r="AL40" s="90" t="s">
        <v>41</v>
      </c>
      <c r="AM40" s="90" t="s">
        <v>41</v>
      </c>
      <c r="AN40" s="90" t="s">
        <v>41</v>
      </c>
      <c r="AO40" s="90" t="s">
        <v>41</v>
      </c>
      <c r="AP40" s="92" t="s">
        <v>41</v>
      </c>
      <c r="AQ40" s="90" t="s">
        <v>41</v>
      </c>
      <c r="AR40" s="90" t="s">
        <v>41</v>
      </c>
      <c r="AS40" s="90" t="s">
        <v>41</v>
      </c>
      <c r="AT40" s="90" t="s">
        <v>41</v>
      </c>
      <c r="AU40" s="85" t="e">
        <f>AP40-'19.03.2020 первонач '!AP40</f>
        <v>#VALUE!</v>
      </c>
      <c r="AV40" s="85" t="e">
        <f>AQ40-'19.03.2020 первонач '!AQ40</f>
        <v>#VALUE!</v>
      </c>
      <c r="AW40" s="85" t="e">
        <f>AR40-'19.03.2020 первонач '!AR40</f>
        <v>#VALUE!</v>
      </c>
    </row>
    <row r="41" spans="1:49" s="17" customFormat="1" ht="15" hidden="1" customHeight="1" x14ac:dyDescent="0.25">
      <c r="A41" s="96">
        <v>33</v>
      </c>
      <c r="B41" s="222" t="s">
        <v>60</v>
      </c>
      <c r="C41" s="222"/>
      <c r="D41" s="222" t="s">
        <v>61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85">
        <f>AP41-'19.03.2020 первонач '!AP41</f>
        <v>0</v>
      </c>
      <c r="AV41" s="85">
        <f>AQ41-'19.03.2020 первонач '!AQ41</f>
        <v>0</v>
      </c>
      <c r="AW41" s="85">
        <f>AR41-'19.03.2020 первонач '!AR41</f>
        <v>0</v>
      </c>
    </row>
    <row r="42" spans="1:49" s="17" customFormat="1" ht="71.25" hidden="1" customHeight="1" x14ac:dyDescent="0.25">
      <c r="A42" s="96">
        <v>34</v>
      </c>
      <c r="B42" s="210" t="s">
        <v>62</v>
      </c>
      <c r="C42" s="210"/>
      <c r="D42" s="90" t="s">
        <v>94</v>
      </c>
      <c r="E42" s="90" t="s">
        <v>63</v>
      </c>
      <c r="F42" s="90" t="s">
        <v>92</v>
      </c>
      <c r="G42" s="90" t="s">
        <v>41</v>
      </c>
      <c r="H42" s="90" t="s">
        <v>41</v>
      </c>
      <c r="I42" s="90" t="s">
        <v>41</v>
      </c>
      <c r="J42" s="90" t="s">
        <v>41</v>
      </c>
      <c r="K42" s="90" t="s">
        <v>41</v>
      </c>
      <c r="L42" s="90" t="s">
        <v>41</v>
      </c>
      <c r="M42" s="90" t="s">
        <v>41</v>
      </c>
      <c r="N42" s="90" t="s">
        <v>41</v>
      </c>
      <c r="O42" s="90" t="s">
        <v>41</v>
      </c>
      <c r="P42" s="90" t="s">
        <v>41</v>
      </c>
      <c r="Q42" s="91" t="s">
        <v>41</v>
      </c>
      <c r="R42" s="91" t="s">
        <v>41</v>
      </c>
      <c r="S42" s="91" t="s">
        <v>41</v>
      </c>
      <c r="T42" s="91" t="s">
        <v>41</v>
      </c>
      <c r="U42" s="91" t="s">
        <v>41</v>
      </c>
      <c r="V42" s="90" t="s">
        <v>41</v>
      </c>
      <c r="W42" s="90" t="s">
        <v>41</v>
      </c>
      <c r="X42" s="90" t="s">
        <v>41</v>
      </c>
      <c r="Y42" s="90" t="s">
        <v>41</v>
      </c>
      <c r="Z42" s="90" t="s">
        <v>41</v>
      </c>
      <c r="AA42" s="90" t="s">
        <v>41</v>
      </c>
      <c r="AB42" s="90" t="s">
        <v>41</v>
      </c>
      <c r="AC42" s="90" t="s">
        <v>41</v>
      </c>
      <c r="AD42" s="90" t="s">
        <v>41</v>
      </c>
      <c r="AE42" s="90" t="s">
        <v>41</v>
      </c>
      <c r="AF42" s="90" t="s">
        <v>41</v>
      </c>
      <c r="AG42" s="90" t="s">
        <v>41</v>
      </c>
      <c r="AH42" s="90" t="s">
        <v>41</v>
      </c>
      <c r="AI42" s="90" t="s">
        <v>41</v>
      </c>
      <c r="AJ42" s="90" t="s">
        <v>41</v>
      </c>
      <c r="AK42" s="90" t="s">
        <v>41</v>
      </c>
      <c r="AL42" s="90" t="s">
        <v>41</v>
      </c>
      <c r="AM42" s="90" t="s">
        <v>41</v>
      </c>
      <c r="AN42" s="90" t="s">
        <v>41</v>
      </c>
      <c r="AO42" s="90" t="s">
        <v>41</v>
      </c>
      <c r="AP42" s="210" t="s">
        <v>64</v>
      </c>
      <c r="AQ42" s="210"/>
      <c r="AR42" s="210"/>
      <c r="AS42" s="210"/>
      <c r="AT42" s="210"/>
      <c r="AU42" s="85" t="e">
        <f>AP42-'19.03.2020 первонач '!AP42</f>
        <v>#VALUE!</v>
      </c>
      <c r="AV42" s="85">
        <f>AQ42-'19.03.2020 первонач '!AQ42</f>
        <v>0</v>
      </c>
      <c r="AW42" s="85">
        <f>AR42-'19.03.2020 первонач '!AR42</f>
        <v>0</v>
      </c>
    </row>
    <row r="43" spans="1:49" s="17" customFormat="1" ht="35.25" hidden="1" customHeight="1" x14ac:dyDescent="0.25">
      <c r="A43" s="96">
        <v>35</v>
      </c>
      <c r="B43" s="210" t="s">
        <v>110</v>
      </c>
      <c r="C43" s="210"/>
      <c r="D43" s="90" t="s">
        <v>97</v>
      </c>
      <c r="E43" s="90" t="s">
        <v>156</v>
      </c>
      <c r="F43" s="90" t="s">
        <v>92</v>
      </c>
      <c r="G43" s="90" t="s">
        <v>41</v>
      </c>
      <c r="H43" s="90" t="s">
        <v>41</v>
      </c>
      <c r="I43" s="90" t="s">
        <v>41</v>
      </c>
      <c r="J43" s="90" t="s">
        <v>41</v>
      </c>
      <c r="K43" s="90" t="s">
        <v>41</v>
      </c>
      <c r="L43" s="90" t="s">
        <v>41</v>
      </c>
      <c r="M43" s="90" t="s">
        <v>41</v>
      </c>
      <c r="N43" s="90" t="s">
        <v>41</v>
      </c>
      <c r="O43" s="90" t="s">
        <v>41</v>
      </c>
      <c r="P43" s="90" t="s">
        <v>41</v>
      </c>
      <c r="Q43" s="91" t="s">
        <v>41</v>
      </c>
      <c r="R43" s="91" t="s">
        <v>41</v>
      </c>
      <c r="S43" s="91" t="s">
        <v>41</v>
      </c>
      <c r="T43" s="91" t="s">
        <v>41</v>
      </c>
      <c r="U43" s="91" t="s">
        <v>41</v>
      </c>
      <c r="V43" s="90" t="s">
        <v>41</v>
      </c>
      <c r="W43" s="90" t="s">
        <v>41</v>
      </c>
      <c r="X43" s="90" t="s">
        <v>41</v>
      </c>
      <c r="Y43" s="90" t="s">
        <v>41</v>
      </c>
      <c r="Z43" s="90" t="s">
        <v>41</v>
      </c>
      <c r="AA43" s="90" t="s">
        <v>41</v>
      </c>
      <c r="AB43" s="90" t="s">
        <v>41</v>
      </c>
      <c r="AC43" s="90" t="s">
        <v>41</v>
      </c>
      <c r="AD43" s="90" t="s">
        <v>41</v>
      </c>
      <c r="AE43" s="90" t="s">
        <v>41</v>
      </c>
      <c r="AF43" s="90" t="s">
        <v>41</v>
      </c>
      <c r="AG43" s="90" t="s">
        <v>41</v>
      </c>
      <c r="AH43" s="90" t="s">
        <v>41</v>
      </c>
      <c r="AI43" s="90" t="s">
        <v>41</v>
      </c>
      <c r="AJ43" s="90" t="s">
        <v>41</v>
      </c>
      <c r="AK43" s="90" t="s">
        <v>41</v>
      </c>
      <c r="AL43" s="90" t="s">
        <v>41</v>
      </c>
      <c r="AM43" s="90" t="s">
        <v>41</v>
      </c>
      <c r="AN43" s="90" t="s">
        <v>41</v>
      </c>
      <c r="AO43" s="90" t="s">
        <v>41</v>
      </c>
      <c r="AP43" s="210" t="s">
        <v>42</v>
      </c>
      <c r="AQ43" s="210"/>
      <c r="AR43" s="210"/>
      <c r="AS43" s="210"/>
      <c r="AT43" s="210"/>
      <c r="AU43" s="85" t="e">
        <f>AP43-'19.03.2020 первонач '!AP43</f>
        <v>#VALUE!</v>
      </c>
      <c r="AV43" s="85">
        <f>AQ43-'19.03.2020 первонач '!AQ43</f>
        <v>0</v>
      </c>
      <c r="AW43" s="85">
        <f>AR43-'19.03.2020 первонач '!AR43</f>
        <v>0</v>
      </c>
    </row>
    <row r="44" spans="1:49" s="17" customFormat="1" ht="24" hidden="1" x14ac:dyDescent="0.25">
      <c r="A44" s="96">
        <v>36</v>
      </c>
      <c r="B44" s="90" t="s">
        <v>65</v>
      </c>
      <c r="C44" s="90"/>
      <c r="D44" s="90" t="s">
        <v>66</v>
      </c>
      <c r="E44" s="90" t="s">
        <v>27</v>
      </c>
      <c r="F44" s="90" t="s">
        <v>92</v>
      </c>
      <c r="G44" s="90" t="s">
        <v>41</v>
      </c>
      <c r="H44" s="90" t="s">
        <v>41</v>
      </c>
      <c r="I44" s="90" t="s">
        <v>41</v>
      </c>
      <c r="J44" s="90" t="s">
        <v>41</v>
      </c>
      <c r="K44" s="90" t="s">
        <v>41</v>
      </c>
      <c r="L44" s="90" t="s">
        <v>41</v>
      </c>
      <c r="M44" s="90" t="s">
        <v>41</v>
      </c>
      <c r="N44" s="90" t="s">
        <v>41</v>
      </c>
      <c r="O44" s="90" t="s">
        <v>41</v>
      </c>
      <c r="P44" s="90" t="s">
        <v>41</v>
      </c>
      <c r="Q44" s="90" t="s">
        <v>41</v>
      </c>
      <c r="R44" s="90" t="s">
        <v>41</v>
      </c>
      <c r="S44" s="90" t="s">
        <v>41</v>
      </c>
      <c r="T44" s="90" t="s">
        <v>41</v>
      </c>
      <c r="U44" s="90" t="s">
        <v>41</v>
      </c>
      <c r="V44" s="90" t="s">
        <v>41</v>
      </c>
      <c r="W44" s="90" t="s">
        <v>41</v>
      </c>
      <c r="X44" s="90" t="s">
        <v>41</v>
      </c>
      <c r="Y44" s="90" t="s">
        <v>41</v>
      </c>
      <c r="Z44" s="90" t="s">
        <v>41</v>
      </c>
      <c r="AA44" s="90" t="s">
        <v>41</v>
      </c>
      <c r="AB44" s="90" t="s">
        <v>41</v>
      </c>
      <c r="AC44" s="90" t="s">
        <v>41</v>
      </c>
      <c r="AD44" s="90" t="s">
        <v>41</v>
      </c>
      <c r="AE44" s="90" t="s">
        <v>41</v>
      </c>
      <c r="AF44" s="90" t="s">
        <v>41</v>
      </c>
      <c r="AG44" s="90" t="s">
        <v>41</v>
      </c>
      <c r="AH44" s="90" t="s">
        <v>41</v>
      </c>
      <c r="AI44" s="90" t="s">
        <v>41</v>
      </c>
      <c r="AJ44" s="90" t="s">
        <v>41</v>
      </c>
      <c r="AK44" s="90" t="s">
        <v>41</v>
      </c>
      <c r="AL44" s="90" t="s">
        <v>41</v>
      </c>
      <c r="AM44" s="90" t="s">
        <v>41</v>
      </c>
      <c r="AN44" s="90" t="s">
        <v>41</v>
      </c>
      <c r="AO44" s="90" t="s">
        <v>41</v>
      </c>
      <c r="AP44" s="210" t="s">
        <v>42</v>
      </c>
      <c r="AQ44" s="210"/>
      <c r="AR44" s="210"/>
      <c r="AS44" s="210"/>
      <c r="AT44" s="210"/>
      <c r="AU44" s="85" t="e">
        <f>AP44-'19.03.2020 первонач '!AP44</f>
        <v>#VALUE!</v>
      </c>
      <c r="AV44" s="85">
        <f>AQ44-'19.03.2020 первонач '!AQ44</f>
        <v>0</v>
      </c>
      <c r="AW44" s="85">
        <f>AR44-'19.03.2020 первонач '!AR44</f>
        <v>0</v>
      </c>
    </row>
    <row r="45" spans="1:49" s="17" customFormat="1" ht="12" hidden="1" x14ac:dyDescent="0.2">
      <c r="A45" s="96">
        <v>37</v>
      </c>
      <c r="B45" s="236" t="s">
        <v>67</v>
      </c>
      <c r="C45" s="236"/>
      <c r="D45" s="236"/>
      <c r="E45" s="22"/>
      <c r="F45" s="90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 t="s">
        <v>41</v>
      </c>
      <c r="AI45" s="14" t="s">
        <v>41</v>
      </c>
      <c r="AJ45" s="14" t="s">
        <v>41</v>
      </c>
      <c r="AK45" s="14" t="s">
        <v>41</v>
      </c>
      <c r="AL45" s="14" t="s">
        <v>41</v>
      </c>
      <c r="AM45" s="14" t="s">
        <v>41</v>
      </c>
      <c r="AN45" s="14" t="s">
        <v>41</v>
      </c>
      <c r="AO45" s="14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  <c r="AU45" s="85" t="e">
        <f>AP45-'19.03.2020 первонач '!AP45</f>
        <v>#VALUE!</v>
      </c>
      <c r="AV45" s="85" t="e">
        <f>AQ45-'19.03.2020 первонач '!AQ45</f>
        <v>#VALUE!</v>
      </c>
      <c r="AW45" s="85" t="e">
        <f>AR45-'19.03.2020 первонач '!AR45</f>
        <v>#VALUE!</v>
      </c>
    </row>
    <row r="46" spans="1:49" s="18" customFormat="1" ht="15" hidden="1" customHeight="1" x14ac:dyDescent="0.25">
      <c r="A46" s="96">
        <v>38</v>
      </c>
      <c r="B46" s="222" t="s">
        <v>68</v>
      </c>
      <c r="C46" s="222"/>
      <c r="D46" s="222" t="s">
        <v>154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85">
        <f>AP46-'19.03.2020 первонач '!AP46</f>
        <v>0</v>
      </c>
      <c r="AV46" s="85">
        <f>AQ46-'19.03.2020 первонач '!AQ46</f>
        <v>0</v>
      </c>
      <c r="AW46" s="85">
        <f>AR46-'19.03.2020 первонач '!AR46</f>
        <v>0</v>
      </c>
    </row>
    <row r="47" spans="1:49" s="17" customFormat="1" ht="93" hidden="1" customHeight="1" x14ac:dyDescent="0.25">
      <c r="A47" s="96">
        <v>39</v>
      </c>
      <c r="B47" s="210" t="s">
        <v>69</v>
      </c>
      <c r="C47" s="210"/>
      <c r="D47" s="90" t="s">
        <v>70</v>
      </c>
      <c r="E47" s="90" t="s">
        <v>138</v>
      </c>
      <c r="F47" s="90" t="s">
        <v>92</v>
      </c>
      <c r="G47" s="90" t="s">
        <v>41</v>
      </c>
      <c r="H47" s="90" t="s">
        <v>41</v>
      </c>
      <c r="I47" s="90" t="s">
        <v>41</v>
      </c>
      <c r="J47" s="90" t="s">
        <v>41</v>
      </c>
      <c r="K47" s="90" t="s">
        <v>41</v>
      </c>
      <c r="L47" s="90" t="s">
        <v>41</v>
      </c>
      <c r="M47" s="90" t="s">
        <v>41</v>
      </c>
      <c r="N47" s="90" t="s">
        <v>41</v>
      </c>
      <c r="O47" s="90" t="s">
        <v>41</v>
      </c>
      <c r="P47" s="90" t="s">
        <v>41</v>
      </c>
      <c r="Q47" s="91" t="s">
        <v>41</v>
      </c>
      <c r="R47" s="91" t="s">
        <v>41</v>
      </c>
      <c r="S47" s="91" t="s">
        <v>41</v>
      </c>
      <c r="T47" s="91" t="s">
        <v>41</v>
      </c>
      <c r="U47" s="91" t="s">
        <v>41</v>
      </c>
      <c r="V47" s="90" t="s">
        <v>41</v>
      </c>
      <c r="W47" s="90" t="s">
        <v>41</v>
      </c>
      <c r="X47" s="90" t="s">
        <v>41</v>
      </c>
      <c r="Y47" s="90" t="s">
        <v>41</v>
      </c>
      <c r="Z47" s="90" t="s">
        <v>41</v>
      </c>
      <c r="AA47" s="90" t="s">
        <v>41</v>
      </c>
      <c r="AB47" s="90" t="s">
        <v>41</v>
      </c>
      <c r="AC47" s="90" t="s">
        <v>41</v>
      </c>
      <c r="AD47" s="90" t="s">
        <v>41</v>
      </c>
      <c r="AE47" s="90" t="s">
        <v>41</v>
      </c>
      <c r="AF47" s="90" t="s">
        <v>41</v>
      </c>
      <c r="AG47" s="90" t="s">
        <v>41</v>
      </c>
      <c r="AH47" s="90" t="s">
        <v>41</v>
      </c>
      <c r="AI47" s="90" t="s">
        <v>41</v>
      </c>
      <c r="AJ47" s="90" t="s">
        <v>41</v>
      </c>
      <c r="AK47" s="90" t="s">
        <v>41</v>
      </c>
      <c r="AL47" s="90" t="s">
        <v>41</v>
      </c>
      <c r="AM47" s="90" t="s">
        <v>41</v>
      </c>
      <c r="AN47" s="90" t="s">
        <v>41</v>
      </c>
      <c r="AO47" s="90" t="s">
        <v>41</v>
      </c>
      <c r="AP47" s="210" t="s">
        <v>42</v>
      </c>
      <c r="AQ47" s="210"/>
      <c r="AR47" s="210"/>
      <c r="AS47" s="210"/>
      <c r="AT47" s="210"/>
      <c r="AU47" s="85" t="e">
        <f>AP47-'19.03.2020 первонач '!AP47</f>
        <v>#VALUE!</v>
      </c>
      <c r="AV47" s="85">
        <f>AQ47-'19.03.2020 первонач '!AQ47</f>
        <v>0</v>
      </c>
      <c r="AW47" s="85">
        <f>AR47-'19.03.2020 первонач '!AR47</f>
        <v>0</v>
      </c>
    </row>
    <row r="48" spans="1:49" s="17" customFormat="1" ht="84" hidden="1" x14ac:dyDescent="0.25">
      <c r="A48" s="96">
        <v>40</v>
      </c>
      <c r="B48" s="210" t="s">
        <v>71</v>
      </c>
      <c r="C48" s="210"/>
      <c r="D48" s="90" t="s">
        <v>72</v>
      </c>
      <c r="E48" s="90" t="s">
        <v>160</v>
      </c>
      <c r="F48" s="90" t="s">
        <v>92</v>
      </c>
      <c r="G48" s="90" t="s">
        <v>41</v>
      </c>
      <c r="H48" s="90" t="s">
        <v>41</v>
      </c>
      <c r="I48" s="90" t="s">
        <v>41</v>
      </c>
      <c r="J48" s="90" t="s">
        <v>41</v>
      </c>
      <c r="K48" s="90" t="s">
        <v>41</v>
      </c>
      <c r="L48" s="90" t="s">
        <v>41</v>
      </c>
      <c r="M48" s="90" t="s">
        <v>41</v>
      </c>
      <c r="N48" s="90" t="s">
        <v>41</v>
      </c>
      <c r="O48" s="90" t="s">
        <v>41</v>
      </c>
      <c r="P48" s="90" t="s">
        <v>41</v>
      </c>
      <c r="Q48" s="91" t="s">
        <v>41</v>
      </c>
      <c r="R48" s="91" t="s">
        <v>41</v>
      </c>
      <c r="S48" s="91" t="s">
        <v>41</v>
      </c>
      <c r="T48" s="91" t="s">
        <v>41</v>
      </c>
      <c r="U48" s="91" t="s">
        <v>41</v>
      </c>
      <c r="V48" s="90" t="s">
        <v>41</v>
      </c>
      <c r="W48" s="90" t="s">
        <v>41</v>
      </c>
      <c r="X48" s="90" t="s">
        <v>41</v>
      </c>
      <c r="Y48" s="90" t="s">
        <v>41</v>
      </c>
      <c r="Z48" s="90" t="s">
        <v>41</v>
      </c>
      <c r="AA48" s="90" t="s">
        <v>41</v>
      </c>
      <c r="AB48" s="90" t="s">
        <v>41</v>
      </c>
      <c r="AC48" s="90" t="s">
        <v>41</v>
      </c>
      <c r="AD48" s="90" t="s">
        <v>41</v>
      </c>
      <c r="AE48" s="90" t="s">
        <v>41</v>
      </c>
      <c r="AF48" s="90" t="s">
        <v>41</v>
      </c>
      <c r="AG48" s="90" t="s">
        <v>41</v>
      </c>
      <c r="AH48" s="90" t="s">
        <v>41</v>
      </c>
      <c r="AI48" s="90" t="s">
        <v>41</v>
      </c>
      <c r="AJ48" s="90" t="s">
        <v>41</v>
      </c>
      <c r="AK48" s="90" t="s">
        <v>41</v>
      </c>
      <c r="AL48" s="90" t="s">
        <v>41</v>
      </c>
      <c r="AM48" s="90" t="s">
        <v>41</v>
      </c>
      <c r="AN48" s="90" t="s">
        <v>41</v>
      </c>
      <c r="AO48" s="90" t="s">
        <v>41</v>
      </c>
      <c r="AP48" s="210" t="s">
        <v>42</v>
      </c>
      <c r="AQ48" s="210"/>
      <c r="AR48" s="210"/>
      <c r="AS48" s="210"/>
      <c r="AT48" s="210"/>
      <c r="AU48" s="85" t="e">
        <f>AP48-'19.03.2020 первонач '!AP48</f>
        <v>#VALUE!</v>
      </c>
      <c r="AV48" s="85">
        <f>AQ48-'19.03.2020 первонач '!AQ48</f>
        <v>0</v>
      </c>
      <c r="AW48" s="85">
        <f>AR48-'19.03.2020 первонач '!AR48</f>
        <v>0</v>
      </c>
    </row>
    <row r="49" spans="1:49" s="17" customFormat="1" ht="84" hidden="1" x14ac:dyDescent="0.25">
      <c r="A49" s="96">
        <v>41</v>
      </c>
      <c r="B49" s="210" t="s">
        <v>73</v>
      </c>
      <c r="C49" s="210"/>
      <c r="D49" s="90" t="s">
        <v>170</v>
      </c>
      <c r="E49" s="90" t="s">
        <v>160</v>
      </c>
      <c r="F49" s="90" t="s">
        <v>92</v>
      </c>
      <c r="G49" s="90" t="s">
        <v>41</v>
      </c>
      <c r="H49" s="90" t="s">
        <v>41</v>
      </c>
      <c r="I49" s="90" t="s">
        <v>41</v>
      </c>
      <c r="J49" s="90" t="s">
        <v>41</v>
      </c>
      <c r="K49" s="90" t="s">
        <v>41</v>
      </c>
      <c r="L49" s="90" t="s">
        <v>41</v>
      </c>
      <c r="M49" s="90" t="s">
        <v>41</v>
      </c>
      <c r="N49" s="90" t="s">
        <v>41</v>
      </c>
      <c r="O49" s="90" t="s">
        <v>41</v>
      </c>
      <c r="P49" s="90" t="s">
        <v>41</v>
      </c>
      <c r="Q49" s="91" t="s">
        <v>41</v>
      </c>
      <c r="R49" s="91" t="s">
        <v>41</v>
      </c>
      <c r="S49" s="91" t="s">
        <v>41</v>
      </c>
      <c r="T49" s="91" t="s">
        <v>41</v>
      </c>
      <c r="U49" s="91" t="s">
        <v>41</v>
      </c>
      <c r="V49" s="90" t="s">
        <v>41</v>
      </c>
      <c r="W49" s="90" t="s">
        <v>41</v>
      </c>
      <c r="X49" s="90" t="s">
        <v>41</v>
      </c>
      <c r="Y49" s="90" t="s">
        <v>41</v>
      </c>
      <c r="Z49" s="90" t="s">
        <v>41</v>
      </c>
      <c r="AA49" s="90" t="s">
        <v>41</v>
      </c>
      <c r="AB49" s="90" t="s">
        <v>41</v>
      </c>
      <c r="AC49" s="90" t="s">
        <v>41</v>
      </c>
      <c r="AD49" s="90" t="s">
        <v>41</v>
      </c>
      <c r="AE49" s="90" t="s">
        <v>41</v>
      </c>
      <c r="AF49" s="90" t="s">
        <v>41</v>
      </c>
      <c r="AG49" s="90" t="s">
        <v>41</v>
      </c>
      <c r="AH49" s="90" t="s">
        <v>41</v>
      </c>
      <c r="AI49" s="90" t="s">
        <v>41</v>
      </c>
      <c r="AJ49" s="90" t="s">
        <v>41</v>
      </c>
      <c r="AK49" s="90" t="s">
        <v>41</v>
      </c>
      <c r="AL49" s="90" t="s">
        <v>41</v>
      </c>
      <c r="AM49" s="90" t="s">
        <v>41</v>
      </c>
      <c r="AN49" s="90" t="s">
        <v>41</v>
      </c>
      <c r="AO49" s="90" t="s">
        <v>41</v>
      </c>
      <c r="AP49" s="210" t="s">
        <v>42</v>
      </c>
      <c r="AQ49" s="210"/>
      <c r="AR49" s="210"/>
      <c r="AS49" s="210"/>
      <c r="AT49" s="210"/>
      <c r="AU49" s="85" t="e">
        <f>AP49-'19.03.2020 первонач '!AP49</f>
        <v>#VALUE!</v>
      </c>
      <c r="AV49" s="85">
        <f>AQ49-'19.03.2020 первонач '!AQ49</f>
        <v>0</v>
      </c>
      <c r="AW49" s="85">
        <f>AR49-'19.03.2020 первонач '!AR49</f>
        <v>0</v>
      </c>
    </row>
    <row r="50" spans="1:49" s="17" customFormat="1" ht="18" hidden="1" customHeight="1" x14ac:dyDescent="0.2">
      <c r="A50" s="96">
        <v>42</v>
      </c>
      <c r="B50" s="236" t="s">
        <v>74</v>
      </c>
      <c r="C50" s="236"/>
      <c r="D50" s="236"/>
      <c r="E50" s="22"/>
      <c r="F50" s="90"/>
      <c r="G50" s="90" t="s">
        <v>41</v>
      </c>
      <c r="H50" s="90" t="s">
        <v>41</v>
      </c>
      <c r="I50" s="90" t="s">
        <v>41</v>
      </c>
      <c r="J50" s="90" t="s">
        <v>41</v>
      </c>
      <c r="K50" s="90" t="s">
        <v>41</v>
      </c>
      <c r="L50" s="90" t="s">
        <v>41</v>
      </c>
      <c r="M50" s="90" t="s">
        <v>41</v>
      </c>
      <c r="N50" s="90" t="s">
        <v>41</v>
      </c>
      <c r="O50" s="90" t="s">
        <v>41</v>
      </c>
      <c r="P50" s="90" t="s">
        <v>41</v>
      </c>
      <c r="Q50" s="91" t="s">
        <v>41</v>
      </c>
      <c r="R50" s="91" t="s">
        <v>41</v>
      </c>
      <c r="S50" s="91" t="s">
        <v>41</v>
      </c>
      <c r="T50" s="91" t="s">
        <v>41</v>
      </c>
      <c r="U50" s="91" t="s">
        <v>41</v>
      </c>
      <c r="V50" s="90" t="s">
        <v>41</v>
      </c>
      <c r="W50" s="90" t="s">
        <v>41</v>
      </c>
      <c r="X50" s="90" t="s">
        <v>41</v>
      </c>
      <c r="Y50" s="90" t="s">
        <v>41</v>
      </c>
      <c r="Z50" s="90" t="s">
        <v>41</v>
      </c>
      <c r="AA50" s="90" t="s">
        <v>41</v>
      </c>
      <c r="AB50" s="90" t="s">
        <v>41</v>
      </c>
      <c r="AC50" s="90" t="s">
        <v>41</v>
      </c>
      <c r="AD50" s="90" t="s">
        <v>41</v>
      </c>
      <c r="AE50" s="90" t="s">
        <v>41</v>
      </c>
      <c r="AF50" s="90" t="s">
        <v>41</v>
      </c>
      <c r="AG50" s="90" t="s">
        <v>41</v>
      </c>
      <c r="AH50" s="90" t="s">
        <v>41</v>
      </c>
      <c r="AI50" s="90" t="s">
        <v>41</v>
      </c>
      <c r="AJ50" s="90" t="s">
        <v>41</v>
      </c>
      <c r="AK50" s="90" t="s">
        <v>41</v>
      </c>
      <c r="AL50" s="90" t="s">
        <v>41</v>
      </c>
      <c r="AM50" s="90" t="s">
        <v>41</v>
      </c>
      <c r="AN50" s="90" t="s">
        <v>41</v>
      </c>
      <c r="AO50" s="90" t="s">
        <v>41</v>
      </c>
      <c r="AP50" s="92" t="s">
        <v>41</v>
      </c>
      <c r="AQ50" s="90" t="s">
        <v>41</v>
      </c>
      <c r="AR50" s="90" t="s">
        <v>41</v>
      </c>
      <c r="AS50" s="90" t="s">
        <v>41</v>
      </c>
      <c r="AT50" s="90" t="s">
        <v>41</v>
      </c>
      <c r="AU50" s="85" t="e">
        <f>AP50-'19.03.2020 первонач '!AP50</f>
        <v>#VALUE!</v>
      </c>
      <c r="AV50" s="85" t="e">
        <f>AQ50-'19.03.2020 первонач '!AQ50</f>
        <v>#VALUE!</v>
      </c>
      <c r="AW50" s="85" t="e">
        <f>AR50-'19.03.2020 первонач '!AR50</f>
        <v>#VALUE!</v>
      </c>
    </row>
    <row r="51" spans="1:49" s="17" customFormat="1" ht="16.5" hidden="1" customHeight="1" x14ac:dyDescent="0.25">
      <c r="A51" s="96">
        <v>43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  <c r="AU51" s="85">
        <f>AP51-'19.03.2020 первонач '!AP51</f>
        <v>0</v>
      </c>
      <c r="AV51" s="85">
        <f>AQ51-'19.03.2020 первонач '!AQ51</f>
        <v>0</v>
      </c>
      <c r="AW51" s="85">
        <f>AR51-'19.03.2020 первонач '!AR51</f>
        <v>0</v>
      </c>
    </row>
    <row r="52" spans="1:49" s="17" customFormat="1" ht="59.25" hidden="1" customHeight="1" x14ac:dyDescent="0.25">
      <c r="A52" s="96">
        <v>44</v>
      </c>
      <c r="B52" s="90" t="s">
        <v>75</v>
      </c>
      <c r="C52" s="90"/>
      <c r="D52" s="90" t="s">
        <v>95</v>
      </c>
      <c r="E52" s="90" t="s">
        <v>96</v>
      </c>
      <c r="F52" s="90" t="s">
        <v>92</v>
      </c>
      <c r="G52" s="90" t="s">
        <v>41</v>
      </c>
      <c r="H52" s="90" t="s">
        <v>41</v>
      </c>
      <c r="I52" s="90" t="s">
        <v>41</v>
      </c>
      <c r="J52" s="90" t="s">
        <v>41</v>
      </c>
      <c r="K52" s="90" t="s">
        <v>41</v>
      </c>
      <c r="L52" s="90" t="s">
        <v>41</v>
      </c>
      <c r="M52" s="90" t="s">
        <v>41</v>
      </c>
      <c r="N52" s="90" t="s">
        <v>41</v>
      </c>
      <c r="O52" s="90" t="s">
        <v>41</v>
      </c>
      <c r="P52" s="90" t="s">
        <v>41</v>
      </c>
      <c r="Q52" s="91" t="s">
        <v>41</v>
      </c>
      <c r="R52" s="91" t="s">
        <v>41</v>
      </c>
      <c r="S52" s="91" t="s">
        <v>41</v>
      </c>
      <c r="T52" s="91" t="s">
        <v>41</v>
      </c>
      <c r="U52" s="91" t="s">
        <v>41</v>
      </c>
      <c r="V52" s="90" t="s">
        <v>41</v>
      </c>
      <c r="W52" s="90" t="s">
        <v>41</v>
      </c>
      <c r="X52" s="90" t="s">
        <v>41</v>
      </c>
      <c r="Y52" s="90" t="s">
        <v>41</v>
      </c>
      <c r="Z52" s="90" t="s">
        <v>41</v>
      </c>
      <c r="AA52" s="90" t="s">
        <v>41</v>
      </c>
      <c r="AB52" s="90" t="s">
        <v>41</v>
      </c>
      <c r="AC52" s="90" t="s">
        <v>41</v>
      </c>
      <c r="AD52" s="90" t="s">
        <v>41</v>
      </c>
      <c r="AE52" s="90" t="s">
        <v>41</v>
      </c>
      <c r="AF52" s="90" t="s">
        <v>41</v>
      </c>
      <c r="AG52" s="90" t="s">
        <v>41</v>
      </c>
      <c r="AH52" s="90" t="s">
        <v>41</v>
      </c>
      <c r="AI52" s="90" t="s">
        <v>41</v>
      </c>
      <c r="AJ52" s="90" t="s">
        <v>41</v>
      </c>
      <c r="AK52" s="90" t="s">
        <v>41</v>
      </c>
      <c r="AL52" s="90" t="s">
        <v>41</v>
      </c>
      <c r="AM52" s="90" t="s">
        <v>41</v>
      </c>
      <c r="AN52" s="90" t="s">
        <v>41</v>
      </c>
      <c r="AO52" s="90" t="s">
        <v>41</v>
      </c>
      <c r="AP52" s="210" t="s">
        <v>42</v>
      </c>
      <c r="AQ52" s="210"/>
      <c r="AR52" s="210"/>
      <c r="AS52" s="210"/>
      <c r="AT52" s="210"/>
      <c r="AU52" s="85" t="e">
        <f>AP52-'19.03.2020 первонач '!AP52</f>
        <v>#VALUE!</v>
      </c>
      <c r="AV52" s="85">
        <f>AQ52-'19.03.2020 первонач '!AQ52</f>
        <v>0</v>
      </c>
      <c r="AW52" s="85">
        <f>AR52-'19.03.2020 первонач '!AR52</f>
        <v>0</v>
      </c>
    </row>
    <row r="53" spans="1:49" s="17" customFormat="1" ht="69" hidden="1" customHeight="1" x14ac:dyDescent="0.25">
      <c r="A53" s="96">
        <v>45</v>
      </c>
      <c r="B53" s="90" t="s">
        <v>76</v>
      </c>
      <c r="C53" s="90"/>
      <c r="D53" s="31" t="s">
        <v>111</v>
      </c>
      <c r="E53" s="90" t="s">
        <v>96</v>
      </c>
      <c r="F53" s="90" t="s">
        <v>92</v>
      </c>
      <c r="G53" s="90" t="s">
        <v>41</v>
      </c>
      <c r="H53" s="90" t="s">
        <v>41</v>
      </c>
      <c r="I53" s="90" t="s">
        <v>41</v>
      </c>
      <c r="J53" s="90" t="s">
        <v>41</v>
      </c>
      <c r="K53" s="90" t="s">
        <v>41</v>
      </c>
      <c r="L53" s="90" t="s">
        <v>41</v>
      </c>
      <c r="M53" s="90" t="s">
        <v>41</v>
      </c>
      <c r="N53" s="90" t="s">
        <v>41</v>
      </c>
      <c r="O53" s="90" t="s">
        <v>41</v>
      </c>
      <c r="P53" s="90" t="s">
        <v>41</v>
      </c>
      <c r="Q53" s="91" t="s">
        <v>41</v>
      </c>
      <c r="R53" s="91" t="s">
        <v>41</v>
      </c>
      <c r="S53" s="91" t="s">
        <v>41</v>
      </c>
      <c r="T53" s="91" t="s">
        <v>41</v>
      </c>
      <c r="U53" s="91" t="s">
        <v>41</v>
      </c>
      <c r="V53" s="90" t="s">
        <v>41</v>
      </c>
      <c r="W53" s="90" t="s">
        <v>41</v>
      </c>
      <c r="X53" s="90" t="s">
        <v>41</v>
      </c>
      <c r="Y53" s="90" t="s">
        <v>41</v>
      </c>
      <c r="Z53" s="90" t="s">
        <v>41</v>
      </c>
      <c r="AA53" s="90" t="s">
        <v>41</v>
      </c>
      <c r="AB53" s="90" t="s">
        <v>41</v>
      </c>
      <c r="AC53" s="90" t="s">
        <v>41</v>
      </c>
      <c r="AD53" s="90" t="s">
        <v>41</v>
      </c>
      <c r="AE53" s="90" t="s">
        <v>41</v>
      </c>
      <c r="AF53" s="90" t="s">
        <v>41</v>
      </c>
      <c r="AG53" s="90" t="s">
        <v>41</v>
      </c>
      <c r="AH53" s="90" t="s">
        <v>41</v>
      </c>
      <c r="AI53" s="90" t="s">
        <v>41</v>
      </c>
      <c r="AJ53" s="90" t="s">
        <v>41</v>
      </c>
      <c r="AK53" s="90" t="s">
        <v>41</v>
      </c>
      <c r="AL53" s="90" t="s">
        <v>41</v>
      </c>
      <c r="AM53" s="90" t="s">
        <v>41</v>
      </c>
      <c r="AN53" s="90" t="s">
        <v>41</v>
      </c>
      <c r="AO53" s="90" t="s">
        <v>41</v>
      </c>
      <c r="AP53" s="210" t="s">
        <v>42</v>
      </c>
      <c r="AQ53" s="210"/>
      <c r="AR53" s="210"/>
      <c r="AS53" s="210"/>
      <c r="AT53" s="210"/>
      <c r="AU53" s="85" t="e">
        <f>AP53-'19.03.2020 первонач '!AP53</f>
        <v>#VALUE!</v>
      </c>
      <c r="AV53" s="85">
        <f>AQ53-'19.03.2020 первонач '!AQ53</f>
        <v>0</v>
      </c>
      <c r="AW53" s="85">
        <f>AR53-'19.03.2020 первонач '!AR53</f>
        <v>0</v>
      </c>
    </row>
    <row r="54" spans="1:49" s="17" customFormat="1" ht="81" hidden="1" customHeight="1" x14ac:dyDescent="0.25">
      <c r="A54" s="96">
        <v>46</v>
      </c>
      <c r="B54" s="90" t="s">
        <v>78</v>
      </c>
      <c r="C54" s="90"/>
      <c r="D54" s="90" t="s">
        <v>112</v>
      </c>
      <c r="E54" s="90" t="s">
        <v>96</v>
      </c>
      <c r="F54" s="90" t="s">
        <v>92</v>
      </c>
      <c r="G54" s="90" t="s">
        <v>41</v>
      </c>
      <c r="H54" s="90" t="s">
        <v>41</v>
      </c>
      <c r="I54" s="90" t="s">
        <v>41</v>
      </c>
      <c r="J54" s="90" t="s">
        <v>41</v>
      </c>
      <c r="K54" s="90" t="s">
        <v>41</v>
      </c>
      <c r="L54" s="90" t="s">
        <v>41</v>
      </c>
      <c r="M54" s="90" t="s">
        <v>41</v>
      </c>
      <c r="N54" s="90" t="s">
        <v>41</v>
      </c>
      <c r="O54" s="90" t="s">
        <v>41</v>
      </c>
      <c r="P54" s="90" t="s">
        <v>41</v>
      </c>
      <c r="Q54" s="91" t="s">
        <v>41</v>
      </c>
      <c r="R54" s="91" t="s">
        <v>41</v>
      </c>
      <c r="S54" s="91" t="s">
        <v>41</v>
      </c>
      <c r="T54" s="91" t="s">
        <v>41</v>
      </c>
      <c r="U54" s="91" t="s">
        <v>41</v>
      </c>
      <c r="V54" s="90" t="s">
        <v>41</v>
      </c>
      <c r="W54" s="90" t="s">
        <v>41</v>
      </c>
      <c r="X54" s="90" t="s">
        <v>41</v>
      </c>
      <c r="Y54" s="90" t="s">
        <v>41</v>
      </c>
      <c r="Z54" s="90" t="s">
        <v>41</v>
      </c>
      <c r="AA54" s="90" t="s">
        <v>41</v>
      </c>
      <c r="AB54" s="90" t="s">
        <v>41</v>
      </c>
      <c r="AC54" s="90" t="s">
        <v>41</v>
      </c>
      <c r="AD54" s="90" t="s">
        <v>41</v>
      </c>
      <c r="AE54" s="90" t="s">
        <v>41</v>
      </c>
      <c r="AF54" s="90" t="s">
        <v>41</v>
      </c>
      <c r="AG54" s="90" t="s">
        <v>41</v>
      </c>
      <c r="AH54" s="90" t="s">
        <v>41</v>
      </c>
      <c r="AI54" s="90" t="s">
        <v>41</v>
      </c>
      <c r="AJ54" s="90" t="s">
        <v>41</v>
      </c>
      <c r="AK54" s="90" t="s">
        <v>41</v>
      </c>
      <c r="AL54" s="90" t="s">
        <v>41</v>
      </c>
      <c r="AM54" s="90" t="s">
        <v>41</v>
      </c>
      <c r="AN54" s="90" t="s">
        <v>41</v>
      </c>
      <c r="AO54" s="90" t="s">
        <v>41</v>
      </c>
      <c r="AP54" s="210" t="s">
        <v>42</v>
      </c>
      <c r="AQ54" s="210"/>
      <c r="AR54" s="210"/>
      <c r="AS54" s="210"/>
      <c r="AT54" s="210"/>
      <c r="AU54" s="85" t="e">
        <f>AP54-'19.03.2020 первонач '!AP54</f>
        <v>#VALUE!</v>
      </c>
      <c r="AV54" s="85">
        <f>AQ54-'19.03.2020 первонач '!AQ54</f>
        <v>0</v>
      </c>
      <c r="AW54" s="85">
        <f>AR54-'19.03.2020 первонач '!AR54</f>
        <v>0</v>
      </c>
    </row>
    <row r="55" spans="1:49" s="17" customFormat="1" ht="12" hidden="1" x14ac:dyDescent="0.2">
      <c r="A55" s="96">
        <v>47</v>
      </c>
      <c r="B55" s="236" t="s">
        <v>113</v>
      </c>
      <c r="C55" s="236"/>
      <c r="D55" s="236"/>
      <c r="E55" s="22"/>
      <c r="F55" s="90"/>
      <c r="G55" s="90" t="s">
        <v>41</v>
      </c>
      <c r="H55" s="90" t="s">
        <v>41</v>
      </c>
      <c r="I55" s="90" t="s">
        <v>41</v>
      </c>
      <c r="J55" s="90" t="s">
        <v>41</v>
      </c>
      <c r="K55" s="90" t="s">
        <v>41</v>
      </c>
      <c r="L55" s="90" t="s">
        <v>41</v>
      </c>
      <c r="M55" s="90" t="s">
        <v>41</v>
      </c>
      <c r="N55" s="90" t="s">
        <v>41</v>
      </c>
      <c r="O55" s="90" t="s">
        <v>41</v>
      </c>
      <c r="P55" s="90" t="s">
        <v>41</v>
      </c>
      <c r="Q55" s="91" t="s">
        <v>41</v>
      </c>
      <c r="R55" s="91" t="s">
        <v>41</v>
      </c>
      <c r="S55" s="91" t="s">
        <v>41</v>
      </c>
      <c r="T55" s="91" t="s">
        <v>41</v>
      </c>
      <c r="U55" s="91" t="s">
        <v>41</v>
      </c>
      <c r="V55" s="90" t="s">
        <v>41</v>
      </c>
      <c r="W55" s="90" t="s">
        <v>41</v>
      </c>
      <c r="X55" s="90" t="s">
        <v>41</v>
      </c>
      <c r="Y55" s="90" t="s">
        <v>41</v>
      </c>
      <c r="Z55" s="90" t="s">
        <v>41</v>
      </c>
      <c r="AA55" s="90" t="s">
        <v>41</v>
      </c>
      <c r="AB55" s="90" t="s">
        <v>41</v>
      </c>
      <c r="AC55" s="90" t="s">
        <v>41</v>
      </c>
      <c r="AD55" s="90" t="s">
        <v>41</v>
      </c>
      <c r="AE55" s="90" t="s">
        <v>41</v>
      </c>
      <c r="AF55" s="90" t="s">
        <v>41</v>
      </c>
      <c r="AG55" s="90" t="s">
        <v>41</v>
      </c>
      <c r="AH55" s="90" t="s">
        <v>41</v>
      </c>
      <c r="AI55" s="90" t="s">
        <v>41</v>
      </c>
      <c r="AJ55" s="90" t="s">
        <v>41</v>
      </c>
      <c r="AK55" s="90" t="s">
        <v>41</v>
      </c>
      <c r="AL55" s="90" t="s">
        <v>41</v>
      </c>
      <c r="AM55" s="90" t="s">
        <v>41</v>
      </c>
      <c r="AN55" s="90" t="s">
        <v>41</v>
      </c>
      <c r="AO55" s="90" t="s">
        <v>41</v>
      </c>
      <c r="AP55" s="92" t="s">
        <v>41</v>
      </c>
      <c r="AQ55" s="90" t="s">
        <v>41</v>
      </c>
      <c r="AR55" s="90" t="s">
        <v>41</v>
      </c>
      <c r="AS55" s="90" t="s">
        <v>41</v>
      </c>
      <c r="AT55" s="90" t="s">
        <v>41</v>
      </c>
      <c r="AU55" s="85" t="e">
        <f>AP55-'19.03.2020 первонач '!AP55</f>
        <v>#VALUE!</v>
      </c>
      <c r="AV55" s="85" t="e">
        <f>AQ55-'19.03.2020 первонач '!AQ55</f>
        <v>#VALUE!</v>
      </c>
      <c r="AW55" s="85" t="e">
        <f>AR55-'19.03.2020 первонач '!AR55</f>
        <v>#VALUE!</v>
      </c>
    </row>
    <row r="56" spans="1:49" s="18" customFormat="1" ht="15" customHeight="1" x14ac:dyDescent="0.25">
      <c r="A56" s="96">
        <v>48</v>
      </c>
      <c r="B56" s="222" t="s">
        <v>114</v>
      </c>
      <c r="C56" s="222"/>
      <c r="D56" s="222" t="s">
        <v>115</v>
      </c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85">
        <f>AP56-'19.03.2020 первонач '!AP56</f>
        <v>0</v>
      </c>
      <c r="AV56" s="85">
        <f>AQ56-'19.03.2020 первонач '!AQ56</f>
        <v>0</v>
      </c>
      <c r="AW56" s="85">
        <f>AR56-'19.03.2020 первонач '!AR56</f>
        <v>0</v>
      </c>
    </row>
    <row r="57" spans="1:49" s="17" customFormat="1" ht="16.5" customHeight="1" x14ac:dyDescent="0.25">
      <c r="A57" s="96">
        <v>49</v>
      </c>
      <c r="B57" s="230" t="s">
        <v>116</v>
      </c>
      <c r="C57" s="230"/>
      <c r="D57" s="90" t="s">
        <v>155</v>
      </c>
      <c r="E57" s="90" t="s">
        <v>100</v>
      </c>
      <c r="F57" s="90" t="s">
        <v>92</v>
      </c>
      <c r="G57" s="48">
        <f>H57+I57</f>
        <v>40529</v>
      </c>
      <c r="H57" s="48">
        <f>(23832-300)-14567</f>
        <v>8965</v>
      </c>
      <c r="I57" s="84">
        <f>31564-31564+31564</f>
        <v>31564</v>
      </c>
      <c r="J57" s="48">
        <v>0</v>
      </c>
      <c r="K57" s="48">
        <v>0</v>
      </c>
      <c r="L57" s="48">
        <f>M57+N57</f>
        <v>8960</v>
      </c>
      <c r="M57" s="48">
        <f>23532-14572</f>
        <v>8960</v>
      </c>
      <c r="N57" s="48">
        <f>31564-31564</f>
        <v>0</v>
      </c>
      <c r="O57" s="48">
        <v>0</v>
      </c>
      <c r="P57" s="48">
        <v>0</v>
      </c>
      <c r="Q57" s="48">
        <f>23532-14572</f>
        <v>8960</v>
      </c>
      <c r="R57" s="48">
        <f>23532-14572</f>
        <v>8960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48">
        <f>AQ57+AR57+AS57+AT57</f>
        <v>152577</v>
      </c>
      <c r="AQ57" s="14">
        <f t="shared" ref="AQ57:AT61" si="12">H57+M57+R57+W57+AB57+AG57+AL57</f>
        <v>121013</v>
      </c>
      <c r="AR57" s="14">
        <f t="shared" si="12"/>
        <v>31564</v>
      </c>
      <c r="AS57" s="14">
        <f t="shared" si="12"/>
        <v>0</v>
      </c>
      <c r="AT57" s="14">
        <f t="shared" si="12"/>
        <v>0</v>
      </c>
      <c r="AU57" s="85">
        <f>AP57-'19.03.2020 первонач '!AP57</f>
        <v>-75275</v>
      </c>
      <c r="AV57" s="85">
        <f>AQ57-'19.03.2020 первонач '!AQ57</f>
        <v>-43711</v>
      </c>
      <c r="AW57" s="85">
        <f>AR57-'19.03.2020 первонач '!AR57</f>
        <v>-31564</v>
      </c>
    </row>
    <row r="58" spans="1:49" s="17" customFormat="1" ht="60" customHeight="1" x14ac:dyDescent="0.25">
      <c r="A58" s="96">
        <v>50</v>
      </c>
      <c r="B58" s="93" t="s">
        <v>117</v>
      </c>
      <c r="C58" s="93" t="s">
        <v>77</v>
      </c>
      <c r="D58" s="90" t="s">
        <v>130</v>
      </c>
      <c r="E58" s="90" t="s">
        <v>77</v>
      </c>
      <c r="F58" s="90" t="s">
        <v>92</v>
      </c>
      <c r="G58" s="13">
        <v>93</v>
      </c>
      <c r="H58" s="13">
        <v>93</v>
      </c>
      <c r="I58" s="13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">
        <f>AQ58+AR58+AS58+AT58</f>
        <v>651</v>
      </c>
      <c r="AQ58" s="14">
        <f t="shared" si="12"/>
        <v>651</v>
      </c>
      <c r="AR58" s="14">
        <f t="shared" si="12"/>
        <v>0</v>
      </c>
      <c r="AS58" s="14">
        <f t="shared" si="12"/>
        <v>0</v>
      </c>
      <c r="AT58" s="14">
        <f t="shared" si="12"/>
        <v>0</v>
      </c>
      <c r="AU58" s="85">
        <f>AP58-'19.03.2020 первонач '!AP58</f>
        <v>0</v>
      </c>
      <c r="AV58" s="85">
        <f>AQ58-'19.03.2020 первонач '!AQ58</f>
        <v>0</v>
      </c>
      <c r="AW58" s="85">
        <f>AR58-'19.03.2020 первонач '!AR58</f>
        <v>0</v>
      </c>
    </row>
    <row r="59" spans="1:49" s="17" customFormat="1" ht="49.5" customHeight="1" x14ac:dyDescent="0.25">
      <c r="A59" s="96">
        <v>51</v>
      </c>
      <c r="B59" s="93" t="s">
        <v>118</v>
      </c>
      <c r="C59" s="93" t="s">
        <v>77</v>
      </c>
      <c r="D59" s="91" t="s">
        <v>79</v>
      </c>
      <c r="E59" s="91" t="s">
        <v>159</v>
      </c>
      <c r="F59" s="91" t="s">
        <v>92</v>
      </c>
      <c r="G59" s="49">
        <f>185-85</f>
        <v>100</v>
      </c>
      <c r="H59" s="49">
        <f>185-85</f>
        <v>100</v>
      </c>
      <c r="I59" s="49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49">
        <f t="shared" ref="AP59:AP69" si="13">AQ59+AR59+AS59+AT59</f>
        <v>1040</v>
      </c>
      <c r="AQ59" s="14">
        <f t="shared" si="12"/>
        <v>1040</v>
      </c>
      <c r="AR59" s="14">
        <f t="shared" si="12"/>
        <v>0</v>
      </c>
      <c r="AS59" s="14">
        <f t="shared" si="12"/>
        <v>0</v>
      </c>
      <c r="AT59" s="14">
        <f t="shared" si="12"/>
        <v>0</v>
      </c>
      <c r="AU59" s="85">
        <f>AP59-'19.03.2020 первонач '!AP59</f>
        <v>-255</v>
      </c>
      <c r="AV59" s="85">
        <f>AQ59-'19.03.2020 первонач '!AQ59</f>
        <v>-255</v>
      </c>
      <c r="AW59" s="85">
        <f>AR59-'19.03.2020 первонач '!AR59</f>
        <v>0</v>
      </c>
    </row>
    <row r="60" spans="1:49" s="17" customFormat="1" ht="38.25" customHeight="1" x14ac:dyDescent="0.25">
      <c r="A60" s="96">
        <v>52</v>
      </c>
      <c r="B60" s="93" t="s">
        <v>119</v>
      </c>
      <c r="C60" s="93" t="s">
        <v>77</v>
      </c>
      <c r="D60" s="90" t="s">
        <v>131</v>
      </c>
      <c r="E60" s="90" t="s">
        <v>77</v>
      </c>
      <c r="F60" s="90" t="s">
        <v>92</v>
      </c>
      <c r="G60" s="13">
        <v>6</v>
      </c>
      <c r="H60" s="13">
        <v>6</v>
      </c>
      <c r="I60" s="13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">
        <f t="shared" si="13"/>
        <v>42</v>
      </c>
      <c r="AQ60" s="14">
        <f t="shared" si="12"/>
        <v>42</v>
      </c>
      <c r="AR60" s="14">
        <f t="shared" si="12"/>
        <v>0</v>
      </c>
      <c r="AS60" s="14">
        <f t="shared" si="12"/>
        <v>0</v>
      </c>
      <c r="AT60" s="14">
        <f t="shared" si="12"/>
        <v>0</v>
      </c>
      <c r="AU60" s="85">
        <f>AP60-'19.03.2020 первонач '!AP60</f>
        <v>0</v>
      </c>
      <c r="AV60" s="85">
        <f>AQ60-'19.03.2020 первонач '!AQ60</f>
        <v>0</v>
      </c>
      <c r="AW60" s="85">
        <f>AR60-'19.03.2020 первонач '!AR60</f>
        <v>0</v>
      </c>
    </row>
    <row r="61" spans="1:49" s="17" customFormat="1" ht="38.25" customHeight="1" x14ac:dyDescent="0.25">
      <c r="A61" s="96">
        <v>53</v>
      </c>
      <c r="B61" s="93" t="s">
        <v>119</v>
      </c>
      <c r="C61" s="93" t="s">
        <v>77</v>
      </c>
      <c r="D61" s="90" t="s">
        <v>80</v>
      </c>
      <c r="E61" s="91" t="s">
        <v>77</v>
      </c>
      <c r="F61" s="91" t="s">
        <v>92</v>
      </c>
      <c r="G61" s="49">
        <f>60-28</f>
        <v>32</v>
      </c>
      <c r="H61" s="49">
        <f>60-28</f>
        <v>32</v>
      </c>
      <c r="I61" s="49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49">
        <f t="shared" si="13"/>
        <v>336</v>
      </c>
      <c r="AQ61" s="55">
        <f>H61+M61+R61+W61+AB61+AG61+AL61</f>
        <v>336</v>
      </c>
      <c r="AR61" s="55">
        <f t="shared" si="12"/>
        <v>0</v>
      </c>
      <c r="AS61" s="55">
        <f t="shared" si="12"/>
        <v>0</v>
      </c>
      <c r="AT61" s="55">
        <f t="shared" si="12"/>
        <v>0</v>
      </c>
      <c r="AU61" s="85">
        <f>AP61-'19.03.2020 первонач '!AP61</f>
        <v>-84</v>
      </c>
      <c r="AV61" s="85">
        <f>AQ61-'19.03.2020 первонач '!AQ61</f>
        <v>-84</v>
      </c>
      <c r="AW61" s="85">
        <f>AR61-'19.03.2020 первонач '!AR61</f>
        <v>0</v>
      </c>
    </row>
    <row r="62" spans="1:49" s="17" customFormat="1" ht="50.25" customHeight="1" x14ac:dyDescent="0.25">
      <c r="A62" s="96">
        <v>54</v>
      </c>
      <c r="B62" s="93" t="s">
        <v>120</v>
      </c>
      <c r="C62" s="93"/>
      <c r="D62" s="90" t="s">
        <v>81</v>
      </c>
      <c r="E62" s="90" t="s">
        <v>77</v>
      </c>
      <c r="F62" s="90" t="s">
        <v>92</v>
      </c>
      <c r="G62" s="13">
        <v>360</v>
      </c>
      <c r="H62" s="13">
        <v>360</v>
      </c>
      <c r="I62" s="13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">
        <f t="shared" si="13"/>
        <v>2520</v>
      </c>
      <c r="AQ62" s="14">
        <f>H62+M62+R62+W62+AB62+AG62+AL62</f>
        <v>2520</v>
      </c>
      <c r="AR62" s="14">
        <f>I62+N62+S62+X62+AC62+AH62+AM62</f>
        <v>0</v>
      </c>
      <c r="AS62" s="14">
        <f>J62+O62+T62+Y62+AD62+AI62+AN62</f>
        <v>0</v>
      </c>
      <c r="AT62" s="14">
        <f>K62+P62+U62+Z62+AE62+AJ62+AO62</f>
        <v>0</v>
      </c>
      <c r="AU62" s="85">
        <f>AP62-'19.03.2020 первонач '!AP62</f>
        <v>0</v>
      </c>
      <c r="AV62" s="85">
        <f>AQ62-'19.03.2020 первонач '!AQ62</f>
        <v>0</v>
      </c>
      <c r="AW62" s="85">
        <f>AR62-'19.03.2020 первонач '!AR62</f>
        <v>0</v>
      </c>
    </row>
    <row r="63" spans="1:49" s="17" customFormat="1" ht="38.25" customHeight="1" x14ac:dyDescent="0.25">
      <c r="A63" s="96">
        <v>55</v>
      </c>
      <c r="B63" s="93" t="s">
        <v>122</v>
      </c>
      <c r="C63" s="93"/>
      <c r="D63" s="90" t="s">
        <v>121</v>
      </c>
      <c r="E63" s="90" t="s">
        <v>77</v>
      </c>
      <c r="F63" s="90" t="s">
        <v>92</v>
      </c>
      <c r="G63" s="13">
        <f>10-10</f>
        <v>0</v>
      </c>
      <c r="H63" s="13">
        <f>10-10</f>
        <v>0</v>
      </c>
      <c r="I63" s="13">
        <v>0</v>
      </c>
      <c r="J63" s="13">
        <v>0</v>
      </c>
      <c r="K63" s="13">
        <v>0</v>
      </c>
      <c r="L63" s="13">
        <f>10-10</f>
        <v>0</v>
      </c>
      <c r="M63" s="13">
        <f>10-10</f>
        <v>0</v>
      </c>
      <c r="N63" s="13">
        <v>0</v>
      </c>
      <c r="O63" s="13">
        <v>0</v>
      </c>
      <c r="P63" s="13">
        <v>0</v>
      </c>
      <c r="Q63" s="13">
        <f>10-10</f>
        <v>0</v>
      </c>
      <c r="R63" s="13">
        <f>10-10</f>
        <v>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3">
        <f t="shared" si="13"/>
        <v>40</v>
      </c>
      <c r="AQ63" s="14">
        <f>H63+M63+R63+W63+AB63+AG63+AL63</f>
        <v>40</v>
      </c>
      <c r="AR63" s="13">
        <v>0</v>
      </c>
      <c r="AS63" s="13">
        <v>0</v>
      </c>
      <c r="AT63" s="13">
        <v>0</v>
      </c>
      <c r="AU63" s="85">
        <f>AP63-'19.03.2020 первонач '!AP63</f>
        <v>-30</v>
      </c>
      <c r="AV63" s="85">
        <f>AQ63-'19.03.2020 первонач '!AQ63</f>
        <v>-30</v>
      </c>
      <c r="AW63" s="85">
        <f>AR63-'19.03.2020 первонач '!AR63</f>
        <v>0</v>
      </c>
    </row>
    <row r="64" spans="1:49" s="17" customFormat="1" ht="60.75" customHeight="1" x14ac:dyDescent="0.25">
      <c r="A64" s="96">
        <v>56</v>
      </c>
      <c r="B64" s="93" t="s">
        <v>123</v>
      </c>
      <c r="C64" s="93"/>
      <c r="D64" s="90" t="s">
        <v>125</v>
      </c>
      <c r="E64" s="90" t="s">
        <v>77</v>
      </c>
      <c r="F64" s="90" t="s">
        <v>92</v>
      </c>
      <c r="G64" s="13">
        <f>76.2-76.2</f>
        <v>0</v>
      </c>
      <c r="H64" s="13">
        <f>76.2-76.2</f>
        <v>0</v>
      </c>
      <c r="I64" s="13">
        <v>0</v>
      </c>
      <c r="J64" s="13">
        <v>0</v>
      </c>
      <c r="K64" s="13">
        <v>0</v>
      </c>
      <c r="L64" s="13">
        <f>76.2-76.2</f>
        <v>0</v>
      </c>
      <c r="M64" s="13">
        <f>76.2-76.2</f>
        <v>0</v>
      </c>
      <c r="N64" s="13">
        <v>0</v>
      </c>
      <c r="O64" s="13">
        <v>0</v>
      </c>
      <c r="P64" s="13">
        <v>0</v>
      </c>
      <c r="Q64" s="13">
        <f>76.2-76.2</f>
        <v>0</v>
      </c>
      <c r="R64" s="13">
        <f>76.2-76.2</f>
        <v>0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3">
        <f t="shared" si="13"/>
        <v>304.8</v>
      </c>
      <c r="AQ64" s="14">
        <f t="shared" ref="AQ64:AQ69" si="14">H64+M64+R64+W64+AB64+AG64+AL64</f>
        <v>304.8</v>
      </c>
      <c r="AR64" s="13">
        <v>0</v>
      </c>
      <c r="AS64" s="13">
        <v>0</v>
      </c>
      <c r="AT64" s="13">
        <v>0</v>
      </c>
      <c r="AU64" s="85">
        <f>AP64-'19.03.2020 первонач '!AP64</f>
        <v>-228.59999999999997</v>
      </c>
      <c r="AV64" s="85">
        <f>AQ64-'19.03.2020 первонач '!AQ64</f>
        <v>-228.59999999999997</v>
      </c>
      <c r="AW64" s="85">
        <f>AR64-'19.03.2020 первонач '!AR64</f>
        <v>0</v>
      </c>
    </row>
    <row r="65" spans="1:50" s="17" customFormat="1" ht="19.5" customHeight="1" x14ac:dyDescent="0.25">
      <c r="A65" s="96">
        <v>57</v>
      </c>
      <c r="B65" s="93" t="s">
        <v>124</v>
      </c>
      <c r="C65" s="93"/>
      <c r="D65" s="90" t="s">
        <v>126</v>
      </c>
      <c r="E65" s="90" t="s">
        <v>158</v>
      </c>
      <c r="F65" s="90" t="s">
        <v>92</v>
      </c>
      <c r="G65" s="13">
        <f>56-56</f>
        <v>0</v>
      </c>
      <c r="H65" s="13">
        <f>56-56</f>
        <v>0</v>
      </c>
      <c r="I65" s="13">
        <v>0</v>
      </c>
      <c r="J65" s="13">
        <v>0</v>
      </c>
      <c r="K65" s="13">
        <v>0</v>
      </c>
      <c r="L65" s="13">
        <f>56-56</f>
        <v>0</v>
      </c>
      <c r="M65" s="13">
        <f>56-56</f>
        <v>0</v>
      </c>
      <c r="N65" s="13">
        <v>0</v>
      </c>
      <c r="O65" s="13">
        <v>0</v>
      </c>
      <c r="P65" s="13">
        <v>0</v>
      </c>
      <c r="Q65" s="13">
        <f>56-56</f>
        <v>0</v>
      </c>
      <c r="R65" s="13">
        <f>56-56</f>
        <v>0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3">
        <f t="shared" si="13"/>
        <v>224</v>
      </c>
      <c r="AQ65" s="14">
        <f t="shared" si="14"/>
        <v>224</v>
      </c>
      <c r="AR65" s="13">
        <v>0</v>
      </c>
      <c r="AS65" s="13">
        <v>0</v>
      </c>
      <c r="AT65" s="13">
        <v>0</v>
      </c>
      <c r="AU65" s="85">
        <f>AP65-'19.03.2020 первонач '!AP65</f>
        <v>-168</v>
      </c>
      <c r="AV65" s="85">
        <f>AQ65-'19.03.2020 первонач '!AQ65</f>
        <v>-168</v>
      </c>
      <c r="AW65" s="85">
        <f>AR65-'19.03.2020 первонач '!AR65</f>
        <v>0</v>
      </c>
    </row>
    <row r="66" spans="1:50" s="17" customFormat="1" ht="37.5" customHeight="1" x14ac:dyDescent="0.25">
      <c r="A66" s="96">
        <v>58</v>
      </c>
      <c r="B66" s="93" t="s">
        <v>129</v>
      </c>
      <c r="C66" s="93"/>
      <c r="D66" s="90" t="s">
        <v>128</v>
      </c>
      <c r="E66" s="90" t="s">
        <v>77</v>
      </c>
      <c r="F66" s="90" t="s">
        <v>92</v>
      </c>
      <c r="G66" s="13">
        <f>16.6-16.6</f>
        <v>0</v>
      </c>
      <c r="H66" s="13">
        <f>16.6-16.6</f>
        <v>0</v>
      </c>
      <c r="I66" s="13">
        <v>0</v>
      </c>
      <c r="J66" s="13">
        <v>0</v>
      </c>
      <c r="K66" s="13">
        <v>0</v>
      </c>
      <c r="L66" s="13">
        <f>16.6-16.6</f>
        <v>0</v>
      </c>
      <c r="M66" s="13">
        <f>16.6-16.6</f>
        <v>0</v>
      </c>
      <c r="N66" s="13">
        <v>0</v>
      </c>
      <c r="O66" s="13">
        <v>0</v>
      </c>
      <c r="P66" s="13">
        <v>0</v>
      </c>
      <c r="Q66" s="13">
        <f>16.6-16.6</f>
        <v>0</v>
      </c>
      <c r="R66" s="13">
        <f>16.6-16.6</f>
        <v>0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3">
        <f t="shared" si="13"/>
        <v>66.400000000000006</v>
      </c>
      <c r="AQ66" s="14">
        <f t="shared" si="14"/>
        <v>66.400000000000006</v>
      </c>
      <c r="AR66" s="13">
        <v>0</v>
      </c>
      <c r="AS66" s="13">
        <v>0</v>
      </c>
      <c r="AT66" s="13">
        <v>0</v>
      </c>
      <c r="AU66" s="85">
        <f>AP66-'19.03.2020 первонач '!AP66</f>
        <v>-49.799999999999983</v>
      </c>
      <c r="AV66" s="85">
        <f>AQ66-'19.03.2020 первонач '!AQ66</f>
        <v>-49.799999999999983</v>
      </c>
      <c r="AW66" s="85">
        <f>AR66-'19.03.2020 первонач '!AR66</f>
        <v>0</v>
      </c>
    </row>
    <row r="67" spans="1:50" s="17" customFormat="1" ht="40.5" customHeight="1" x14ac:dyDescent="0.25">
      <c r="A67" s="96">
        <v>59</v>
      </c>
      <c r="B67" s="87" t="s">
        <v>144</v>
      </c>
      <c r="C67" s="93"/>
      <c r="D67" s="90" t="s">
        <v>127</v>
      </c>
      <c r="E67" s="90" t="s">
        <v>158</v>
      </c>
      <c r="F67" s="90" t="s">
        <v>92</v>
      </c>
      <c r="G67" s="13">
        <f>150-150</f>
        <v>0</v>
      </c>
      <c r="H67" s="13">
        <f>150-150</f>
        <v>0</v>
      </c>
      <c r="I67" s="13">
        <v>0</v>
      </c>
      <c r="J67" s="13">
        <v>0</v>
      </c>
      <c r="K67" s="13">
        <v>0</v>
      </c>
      <c r="L67" s="13">
        <f>150-150</f>
        <v>0</v>
      </c>
      <c r="M67" s="13">
        <f>150-150</f>
        <v>0</v>
      </c>
      <c r="N67" s="13">
        <v>0</v>
      </c>
      <c r="O67" s="13">
        <v>0</v>
      </c>
      <c r="P67" s="13">
        <v>0</v>
      </c>
      <c r="Q67" s="13">
        <f>150-150</f>
        <v>0</v>
      </c>
      <c r="R67" s="13">
        <f>150-150</f>
        <v>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3">
        <f>AQ67+AR67+AS67+AT67</f>
        <v>600</v>
      </c>
      <c r="AQ67" s="14">
        <f>H67+M67+R67+W67+AB67+AG67+AL67</f>
        <v>600</v>
      </c>
      <c r="AR67" s="13">
        <v>0</v>
      </c>
      <c r="AS67" s="13">
        <v>0</v>
      </c>
      <c r="AT67" s="13">
        <v>0</v>
      </c>
      <c r="AU67" s="85">
        <f>AP67-'19.03.2020 первонач '!AP67</f>
        <v>-450</v>
      </c>
      <c r="AV67" s="85">
        <f>AQ67-'19.03.2020 первонач '!AQ67</f>
        <v>-450</v>
      </c>
      <c r="AW67" s="85">
        <f>AR67-'19.03.2020 первонач '!AR67</f>
        <v>0</v>
      </c>
    </row>
    <row r="68" spans="1:50" s="17" customFormat="1" ht="31.5" customHeight="1" x14ac:dyDescent="0.25">
      <c r="A68" s="96">
        <v>60</v>
      </c>
      <c r="B68" s="93" t="s">
        <v>145</v>
      </c>
      <c r="C68" s="93"/>
      <c r="D68" s="90" t="s">
        <v>143</v>
      </c>
      <c r="E68" s="90" t="s">
        <v>158</v>
      </c>
      <c r="F68" s="90" t="s">
        <v>92</v>
      </c>
      <c r="G68" s="13">
        <f>200-200</f>
        <v>0</v>
      </c>
      <c r="H68" s="13">
        <f>200-200</f>
        <v>0</v>
      </c>
      <c r="I68" s="13">
        <v>0</v>
      </c>
      <c r="J68" s="13">
        <v>0</v>
      </c>
      <c r="K68" s="13">
        <v>0</v>
      </c>
      <c r="L68" s="13">
        <f>200-200</f>
        <v>0</v>
      </c>
      <c r="M68" s="13">
        <f>200-200</f>
        <v>0</v>
      </c>
      <c r="N68" s="13">
        <v>0</v>
      </c>
      <c r="O68" s="13">
        <v>0</v>
      </c>
      <c r="P68" s="13">
        <v>0</v>
      </c>
      <c r="Q68" s="13">
        <f>200-200</f>
        <v>0</v>
      </c>
      <c r="R68" s="13">
        <f>200-200</f>
        <v>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13">
        <f t="shared" ref="AP68" si="15">AQ68+AR68+AS68+AT68</f>
        <v>800</v>
      </c>
      <c r="AQ68" s="14">
        <f t="shared" ref="AQ68" si="16">H68+M68+R68+W68+AB68+AG68+AL68</f>
        <v>800</v>
      </c>
      <c r="AR68" s="13">
        <v>0</v>
      </c>
      <c r="AS68" s="13">
        <v>0</v>
      </c>
      <c r="AT68" s="13">
        <v>0</v>
      </c>
      <c r="AU68" s="85">
        <f>AP68-'19.03.2020 первонач '!AP68</f>
        <v>-600</v>
      </c>
      <c r="AV68" s="85">
        <f>AQ68-'19.03.2020 первонач '!AQ68</f>
        <v>-600</v>
      </c>
      <c r="AW68" s="85">
        <f>AR68-'19.03.2020 первонач '!AR68</f>
        <v>0</v>
      </c>
    </row>
    <row r="69" spans="1:50" s="77" customFormat="1" ht="30.75" customHeight="1" x14ac:dyDescent="0.25">
      <c r="A69" s="96">
        <v>61</v>
      </c>
      <c r="B69" s="93" t="s">
        <v>146</v>
      </c>
      <c r="C69" s="93"/>
      <c r="D69" s="90" t="s">
        <v>140</v>
      </c>
      <c r="E69" s="90" t="s">
        <v>158</v>
      </c>
      <c r="F69" s="90" t="s">
        <v>92</v>
      </c>
      <c r="G69" s="13">
        <f>130-130</f>
        <v>0</v>
      </c>
      <c r="H69" s="13">
        <f>130-130</f>
        <v>0</v>
      </c>
      <c r="I69" s="13">
        <v>0</v>
      </c>
      <c r="J69" s="13">
        <v>0</v>
      </c>
      <c r="K69" s="13">
        <v>0</v>
      </c>
      <c r="L69" s="13">
        <f>130-130</f>
        <v>0</v>
      </c>
      <c r="M69" s="13">
        <f>130-130</f>
        <v>0</v>
      </c>
      <c r="N69" s="13">
        <v>0</v>
      </c>
      <c r="O69" s="13">
        <v>0</v>
      </c>
      <c r="P69" s="13">
        <v>0</v>
      </c>
      <c r="Q69" s="13">
        <f>130-130</f>
        <v>0</v>
      </c>
      <c r="R69" s="13">
        <f>130-130</f>
        <v>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13">
        <f t="shared" si="13"/>
        <v>520</v>
      </c>
      <c r="AQ69" s="14">
        <f t="shared" si="14"/>
        <v>520</v>
      </c>
      <c r="AR69" s="13">
        <v>0</v>
      </c>
      <c r="AS69" s="13">
        <v>0</v>
      </c>
      <c r="AT69" s="13">
        <v>0</v>
      </c>
      <c r="AU69" s="85">
        <f>AP69-'19.03.2020 первонач '!AP69</f>
        <v>-390</v>
      </c>
      <c r="AV69" s="85">
        <f>AQ69-'19.03.2020 первонач '!AQ69</f>
        <v>-390</v>
      </c>
      <c r="AW69" s="85">
        <f>AR69-'19.03.2020 первонач '!AR69</f>
        <v>0</v>
      </c>
    </row>
    <row r="70" spans="1:50" s="88" customFormat="1" ht="12" x14ac:dyDescent="0.25">
      <c r="A70" s="70">
        <v>62</v>
      </c>
      <c r="B70" s="238" t="s">
        <v>139</v>
      </c>
      <c r="C70" s="238"/>
      <c r="D70" s="238"/>
      <c r="E70" s="92"/>
      <c r="F70" s="92"/>
      <c r="G70" s="65">
        <f t="shared" ref="G70:AT70" si="17">G57+SUM(G58:G69)</f>
        <v>41120</v>
      </c>
      <c r="H70" s="56">
        <f t="shared" si="17"/>
        <v>9556</v>
      </c>
      <c r="I70" s="65">
        <f t="shared" si="17"/>
        <v>31564</v>
      </c>
      <c r="J70" s="56">
        <f t="shared" si="17"/>
        <v>0</v>
      </c>
      <c r="K70" s="56">
        <f t="shared" si="17"/>
        <v>0</v>
      </c>
      <c r="L70" s="56">
        <f t="shared" si="17"/>
        <v>9551</v>
      </c>
      <c r="M70" s="56">
        <f t="shared" si="17"/>
        <v>9551</v>
      </c>
      <c r="N70" s="56">
        <f t="shared" si="17"/>
        <v>0</v>
      </c>
      <c r="O70" s="56">
        <f t="shared" si="17"/>
        <v>0</v>
      </c>
      <c r="P70" s="56">
        <f t="shared" si="17"/>
        <v>0</v>
      </c>
      <c r="Q70" s="56">
        <f t="shared" si="17"/>
        <v>9551</v>
      </c>
      <c r="R70" s="56">
        <f t="shared" si="17"/>
        <v>9551</v>
      </c>
      <c r="S70" s="56">
        <f t="shared" si="17"/>
        <v>0</v>
      </c>
      <c r="T70" s="56">
        <f t="shared" si="17"/>
        <v>0</v>
      </c>
      <c r="U70" s="56">
        <f t="shared" si="17"/>
        <v>0</v>
      </c>
      <c r="V70" s="56">
        <f t="shared" si="17"/>
        <v>24874.799999999999</v>
      </c>
      <c r="W70" s="56">
        <f t="shared" si="17"/>
        <v>24874.799999999999</v>
      </c>
      <c r="X70" s="56">
        <f t="shared" si="17"/>
        <v>0</v>
      </c>
      <c r="Y70" s="56">
        <f t="shared" si="17"/>
        <v>0</v>
      </c>
      <c r="Z70" s="56">
        <f t="shared" si="17"/>
        <v>0</v>
      </c>
      <c r="AA70" s="56">
        <f t="shared" si="17"/>
        <v>24874.799999999999</v>
      </c>
      <c r="AB70" s="56">
        <f t="shared" si="17"/>
        <v>24874.799999999999</v>
      </c>
      <c r="AC70" s="56">
        <f t="shared" si="17"/>
        <v>0</v>
      </c>
      <c r="AD70" s="56">
        <f t="shared" si="17"/>
        <v>0</v>
      </c>
      <c r="AE70" s="56">
        <f t="shared" si="17"/>
        <v>0</v>
      </c>
      <c r="AF70" s="56">
        <f t="shared" si="17"/>
        <v>24874.799999999999</v>
      </c>
      <c r="AG70" s="56">
        <f t="shared" si="17"/>
        <v>24874.799999999999</v>
      </c>
      <c r="AH70" s="56">
        <f t="shared" si="17"/>
        <v>0</v>
      </c>
      <c r="AI70" s="56">
        <f t="shared" si="17"/>
        <v>0</v>
      </c>
      <c r="AJ70" s="56">
        <f t="shared" si="17"/>
        <v>0</v>
      </c>
      <c r="AK70" s="56">
        <f t="shared" si="17"/>
        <v>24874.799999999999</v>
      </c>
      <c r="AL70" s="56">
        <f t="shared" si="17"/>
        <v>24874.799999999999</v>
      </c>
      <c r="AM70" s="56">
        <f t="shared" si="17"/>
        <v>0</v>
      </c>
      <c r="AN70" s="56">
        <f t="shared" si="17"/>
        <v>0</v>
      </c>
      <c r="AO70" s="56">
        <f t="shared" si="17"/>
        <v>0</v>
      </c>
      <c r="AP70" s="65">
        <f t="shared" si="17"/>
        <v>159721.20000000001</v>
      </c>
      <c r="AQ70" s="56">
        <f t="shared" si="17"/>
        <v>128157.2</v>
      </c>
      <c r="AR70" s="65">
        <f t="shared" si="17"/>
        <v>31564</v>
      </c>
      <c r="AS70" s="56">
        <f t="shared" si="17"/>
        <v>0</v>
      </c>
      <c r="AT70" s="56">
        <f t="shared" si="17"/>
        <v>0</v>
      </c>
      <c r="AU70" s="85">
        <f>AP70-'19.03.2020 первонач '!AP70</f>
        <v>-77530.399999999994</v>
      </c>
      <c r="AV70" s="85">
        <f>AQ70-'19.03.2020 первонач '!AQ70</f>
        <v>-45966.400000000009</v>
      </c>
      <c r="AW70" s="85">
        <f>AR70-'19.03.2020 первонач '!AR70</f>
        <v>-31564</v>
      </c>
    </row>
    <row r="71" spans="1:50" s="17" customFormat="1" ht="24" customHeight="1" x14ac:dyDescent="0.25">
      <c r="A71" s="96">
        <v>63</v>
      </c>
      <c r="B71" s="210" t="s">
        <v>98</v>
      </c>
      <c r="C71" s="210"/>
      <c r="D71" s="210"/>
      <c r="E71" s="90"/>
      <c r="F71" s="90"/>
      <c r="G71" s="66">
        <f t="shared" ref="G71:AT71" si="18">G57+SUM(G58:G69)</f>
        <v>41120</v>
      </c>
      <c r="H71" s="14">
        <f t="shared" si="18"/>
        <v>9556</v>
      </c>
      <c r="I71" s="66">
        <f t="shared" si="18"/>
        <v>31564</v>
      </c>
      <c r="J71" s="14">
        <f t="shared" si="18"/>
        <v>0</v>
      </c>
      <c r="K71" s="14">
        <f t="shared" si="18"/>
        <v>0</v>
      </c>
      <c r="L71" s="14">
        <f t="shared" si="18"/>
        <v>9551</v>
      </c>
      <c r="M71" s="14">
        <f t="shared" si="18"/>
        <v>9551</v>
      </c>
      <c r="N71" s="14">
        <f t="shared" si="18"/>
        <v>0</v>
      </c>
      <c r="O71" s="14">
        <f t="shared" si="18"/>
        <v>0</v>
      </c>
      <c r="P71" s="14">
        <f t="shared" si="18"/>
        <v>0</v>
      </c>
      <c r="Q71" s="14">
        <f t="shared" si="18"/>
        <v>9551</v>
      </c>
      <c r="R71" s="14">
        <f t="shared" si="18"/>
        <v>9551</v>
      </c>
      <c r="S71" s="14">
        <f t="shared" si="18"/>
        <v>0</v>
      </c>
      <c r="T71" s="14">
        <f t="shared" si="18"/>
        <v>0</v>
      </c>
      <c r="U71" s="14">
        <f t="shared" si="18"/>
        <v>0</v>
      </c>
      <c r="V71" s="14">
        <f t="shared" si="18"/>
        <v>24874.799999999999</v>
      </c>
      <c r="W71" s="14">
        <f t="shared" si="18"/>
        <v>24874.799999999999</v>
      </c>
      <c r="X71" s="14">
        <f t="shared" si="18"/>
        <v>0</v>
      </c>
      <c r="Y71" s="14">
        <f t="shared" si="18"/>
        <v>0</v>
      </c>
      <c r="Z71" s="14">
        <f t="shared" si="18"/>
        <v>0</v>
      </c>
      <c r="AA71" s="14">
        <f t="shared" si="18"/>
        <v>24874.799999999999</v>
      </c>
      <c r="AB71" s="14">
        <f t="shared" si="18"/>
        <v>24874.799999999999</v>
      </c>
      <c r="AC71" s="14">
        <f t="shared" si="18"/>
        <v>0</v>
      </c>
      <c r="AD71" s="14">
        <f t="shared" si="18"/>
        <v>0</v>
      </c>
      <c r="AE71" s="14">
        <f t="shared" si="18"/>
        <v>0</v>
      </c>
      <c r="AF71" s="14">
        <f t="shared" si="18"/>
        <v>24874.799999999999</v>
      </c>
      <c r="AG71" s="14">
        <f t="shared" si="18"/>
        <v>24874.799999999999</v>
      </c>
      <c r="AH71" s="14">
        <f t="shared" si="18"/>
        <v>0</v>
      </c>
      <c r="AI71" s="14">
        <f t="shared" si="18"/>
        <v>0</v>
      </c>
      <c r="AJ71" s="14">
        <f t="shared" si="18"/>
        <v>0</v>
      </c>
      <c r="AK71" s="14">
        <f t="shared" si="18"/>
        <v>24874.799999999999</v>
      </c>
      <c r="AL71" s="14">
        <f t="shared" si="18"/>
        <v>24874.799999999999</v>
      </c>
      <c r="AM71" s="14">
        <f t="shared" si="18"/>
        <v>0</v>
      </c>
      <c r="AN71" s="14">
        <f t="shared" si="18"/>
        <v>0</v>
      </c>
      <c r="AO71" s="14">
        <f t="shared" si="18"/>
        <v>0</v>
      </c>
      <c r="AP71" s="66">
        <f t="shared" si="18"/>
        <v>159721.20000000001</v>
      </c>
      <c r="AQ71" s="14">
        <f t="shared" si="18"/>
        <v>128157.2</v>
      </c>
      <c r="AR71" s="66">
        <f t="shared" si="18"/>
        <v>31564</v>
      </c>
      <c r="AS71" s="14">
        <f t="shared" si="18"/>
        <v>0</v>
      </c>
      <c r="AT71" s="14">
        <f t="shared" si="18"/>
        <v>0</v>
      </c>
      <c r="AU71" s="85">
        <f>AP71-'19.03.2020 первонач '!AP71</f>
        <v>-77530.399999999994</v>
      </c>
      <c r="AV71" s="85">
        <f>AQ71-'19.03.2020 первонач '!AQ71</f>
        <v>-45966.400000000009</v>
      </c>
      <c r="AW71" s="85">
        <f>AR71-'19.03.2020 первонач '!AR71</f>
        <v>-31564</v>
      </c>
    </row>
    <row r="72" spans="1:50" s="17" customFormat="1" ht="15.75" customHeight="1" x14ac:dyDescent="0.25">
      <c r="A72" s="96">
        <v>64</v>
      </c>
      <c r="B72" s="210" t="s">
        <v>99</v>
      </c>
      <c r="C72" s="210"/>
      <c r="D72" s="210"/>
      <c r="E72" s="90"/>
      <c r="F72" s="92"/>
      <c r="G72" s="66">
        <f t="shared" ref="G72:AT72" si="19">G21+G71</f>
        <v>49270</v>
      </c>
      <c r="H72" s="66">
        <f>H21+H71</f>
        <v>17706</v>
      </c>
      <c r="I72" s="66">
        <f t="shared" si="19"/>
        <v>31564</v>
      </c>
      <c r="J72" s="14">
        <f t="shared" si="19"/>
        <v>0</v>
      </c>
      <c r="K72" s="14">
        <f t="shared" si="19"/>
        <v>0</v>
      </c>
      <c r="L72" s="14">
        <f t="shared" si="19"/>
        <v>16701</v>
      </c>
      <c r="M72" s="14">
        <f t="shared" si="19"/>
        <v>16701</v>
      </c>
      <c r="N72" s="14">
        <f t="shared" si="19"/>
        <v>0</v>
      </c>
      <c r="O72" s="14">
        <f t="shared" si="19"/>
        <v>0</v>
      </c>
      <c r="P72" s="14">
        <f t="shared" si="19"/>
        <v>0</v>
      </c>
      <c r="Q72" s="14">
        <f t="shared" si="19"/>
        <v>16701</v>
      </c>
      <c r="R72" s="14">
        <f t="shared" si="19"/>
        <v>16701</v>
      </c>
      <c r="S72" s="14">
        <f t="shared" si="19"/>
        <v>0</v>
      </c>
      <c r="T72" s="14">
        <f t="shared" si="19"/>
        <v>0</v>
      </c>
      <c r="U72" s="14">
        <f t="shared" si="19"/>
        <v>0</v>
      </c>
      <c r="V72" s="14">
        <f t="shared" si="19"/>
        <v>37024.800000000003</v>
      </c>
      <c r="W72" s="14">
        <f t="shared" si="19"/>
        <v>37024.800000000003</v>
      </c>
      <c r="X72" s="14">
        <f t="shared" si="19"/>
        <v>0</v>
      </c>
      <c r="Y72" s="14">
        <f t="shared" si="19"/>
        <v>0</v>
      </c>
      <c r="Z72" s="14">
        <f t="shared" si="19"/>
        <v>0</v>
      </c>
      <c r="AA72" s="14">
        <f t="shared" si="19"/>
        <v>37024.800000000003</v>
      </c>
      <c r="AB72" s="14">
        <f t="shared" si="19"/>
        <v>37024.800000000003</v>
      </c>
      <c r="AC72" s="14">
        <f t="shared" si="19"/>
        <v>0</v>
      </c>
      <c r="AD72" s="14">
        <f t="shared" si="19"/>
        <v>0</v>
      </c>
      <c r="AE72" s="14">
        <f t="shared" si="19"/>
        <v>0</v>
      </c>
      <c r="AF72" s="14">
        <f t="shared" si="19"/>
        <v>37024.800000000003</v>
      </c>
      <c r="AG72" s="14">
        <f t="shared" si="19"/>
        <v>37024.800000000003</v>
      </c>
      <c r="AH72" s="14">
        <f t="shared" si="19"/>
        <v>0</v>
      </c>
      <c r="AI72" s="14">
        <f t="shared" si="19"/>
        <v>0</v>
      </c>
      <c r="AJ72" s="14">
        <f t="shared" si="19"/>
        <v>0</v>
      </c>
      <c r="AK72" s="14">
        <f t="shared" si="19"/>
        <v>37024.800000000003</v>
      </c>
      <c r="AL72" s="14">
        <f t="shared" si="19"/>
        <v>37024.800000000003</v>
      </c>
      <c r="AM72" s="14">
        <f t="shared" si="19"/>
        <v>0</v>
      </c>
      <c r="AN72" s="14">
        <f t="shared" si="19"/>
        <v>0</v>
      </c>
      <c r="AO72" s="14">
        <f t="shared" si="19"/>
        <v>0</v>
      </c>
      <c r="AP72" s="66">
        <f t="shared" si="19"/>
        <v>230771.20000000001</v>
      </c>
      <c r="AQ72" s="66">
        <f t="shared" si="19"/>
        <v>199207.2</v>
      </c>
      <c r="AR72" s="66">
        <f t="shared" si="19"/>
        <v>31564</v>
      </c>
      <c r="AS72" s="14">
        <f t="shared" si="19"/>
        <v>0</v>
      </c>
      <c r="AT72" s="14">
        <f t="shared" si="19"/>
        <v>0</v>
      </c>
      <c r="AU72" s="85">
        <f>AP72-'19.03.2020 первонач '!AP72</f>
        <v>-91530.399999999965</v>
      </c>
      <c r="AV72" s="85">
        <f>AQ72-'19.03.2020 первонач '!AQ72</f>
        <v>-59966.399999999994</v>
      </c>
      <c r="AW72" s="85">
        <f>AR72-'19.03.2020 первонач '!AR72</f>
        <v>-31564</v>
      </c>
      <c r="AX72" s="85"/>
    </row>
    <row r="73" spans="1:50" s="17" customFormat="1" ht="15" customHeight="1" x14ac:dyDescent="0.25">
      <c r="A73" s="96">
        <v>65</v>
      </c>
      <c r="B73" s="210" t="s">
        <v>82</v>
      </c>
      <c r="C73" s="210"/>
      <c r="D73" s="210"/>
      <c r="E73" s="90"/>
      <c r="F73" s="92"/>
      <c r="G73" s="14">
        <f t="shared" ref="G73:AQ76" si="20">G22</f>
        <v>0</v>
      </c>
      <c r="H73" s="14">
        <f t="shared" si="20"/>
        <v>0</v>
      </c>
      <c r="I73" s="14">
        <f t="shared" si="20"/>
        <v>0</v>
      </c>
      <c r="J73" s="14">
        <f t="shared" si="20"/>
        <v>0</v>
      </c>
      <c r="K73" s="14">
        <f t="shared" si="20"/>
        <v>0</v>
      </c>
      <c r="L73" s="14">
        <f t="shared" si="20"/>
        <v>0</v>
      </c>
      <c r="M73" s="14">
        <f t="shared" si="20"/>
        <v>0</v>
      </c>
      <c r="N73" s="14">
        <f t="shared" si="20"/>
        <v>0</v>
      </c>
      <c r="O73" s="14">
        <f t="shared" si="20"/>
        <v>0</v>
      </c>
      <c r="P73" s="14">
        <f t="shared" si="20"/>
        <v>0</v>
      </c>
      <c r="Q73" s="55">
        <f t="shared" si="20"/>
        <v>0</v>
      </c>
      <c r="R73" s="55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14">
        <f t="shared" si="20"/>
        <v>325</v>
      </c>
      <c r="W73" s="14">
        <f t="shared" si="20"/>
        <v>325</v>
      </c>
      <c r="X73" s="14">
        <f t="shared" si="20"/>
        <v>0</v>
      </c>
      <c r="Y73" s="14">
        <f t="shared" si="20"/>
        <v>0</v>
      </c>
      <c r="Z73" s="14">
        <f t="shared" si="20"/>
        <v>0</v>
      </c>
      <c r="AA73" s="14">
        <f t="shared" si="20"/>
        <v>325</v>
      </c>
      <c r="AB73" s="14">
        <f t="shared" si="20"/>
        <v>325</v>
      </c>
      <c r="AC73" s="14">
        <f t="shared" si="20"/>
        <v>0</v>
      </c>
      <c r="AD73" s="14">
        <f t="shared" si="20"/>
        <v>0</v>
      </c>
      <c r="AE73" s="14">
        <f t="shared" si="20"/>
        <v>0</v>
      </c>
      <c r="AF73" s="14">
        <f t="shared" si="20"/>
        <v>325</v>
      </c>
      <c r="AG73" s="14">
        <f t="shared" si="20"/>
        <v>325</v>
      </c>
      <c r="AH73" s="14">
        <f t="shared" si="20"/>
        <v>0</v>
      </c>
      <c r="AI73" s="14">
        <f t="shared" si="20"/>
        <v>0</v>
      </c>
      <c r="AJ73" s="14">
        <f t="shared" si="20"/>
        <v>0</v>
      </c>
      <c r="AK73" s="14">
        <f t="shared" si="20"/>
        <v>325</v>
      </c>
      <c r="AL73" s="14">
        <f t="shared" si="20"/>
        <v>325</v>
      </c>
      <c r="AM73" s="14">
        <f t="shared" si="20"/>
        <v>0</v>
      </c>
      <c r="AN73" s="14">
        <f t="shared" si="20"/>
        <v>0</v>
      </c>
      <c r="AO73" s="14">
        <f t="shared" si="20"/>
        <v>0</v>
      </c>
      <c r="AP73" s="14">
        <f t="shared" si="20"/>
        <v>1300</v>
      </c>
      <c r="AQ73" s="14">
        <f t="shared" si="20"/>
        <v>1300</v>
      </c>
      <c r="AR73" s="14">
        <f t="shared" ref="AR73:AT75" si="21">I73+N73+S73+X73+AC73+AH73</f>
        <v>0</v>
      </c>
      <c r="AS73" s="14">
        <f t="shared" si="21"/>
        <v>0</v>
      </c>
      <c r="AT73" s="14">
        <f t="shared" si="21"/>
        <v>0</v>
      </c>
      <c r="AU73" s="85">
        <f>AP73-'19.03.2020 первонач '!AP73</f>
        <v>-975</v>
      </c>
      <c r="AV73" s="85">
        <f>AQ73-'19.03.2020 первонач '!AQ73</f>
        <v>-975</v>
      </c>
      <c r="AW73" s="85">
        <f>AR73-'19.03.2020 первонач '!AR73</f>
        <v>0</v>
      </c>
    </row>
    <row r="74" spans="1:50" s="17" customFormat="1" ht="12" x14ac:dyDescent="0.25">
      <c r="A74" s="96">
        <v>66</v>
      </c>
      <c r="B74" s="210" t="s">
        <v>83</v>
      </c>
      <c r="C74" s="210"/>
      <c r="D74" s="210"/>
      <c r="E74" s="90"/>
      <c r="F74" s="92"/>
      <c r="G74" s="14">
        <f t="shared" si="20"/>
        <v>0</v>
      </c>
      <c r="H74" s="14">
        <f t="shared" si="20"/>
        <v>0</v>
      </c>
      <c r="I74" s="14">
        <f t="shared" si="20"/>
        <v>0</v>
      </c>
      <c r="J74" s="14">
        <f t="shared" si="20"/>
        <v>0</v>
      </c>
      <c r="K74" s="14">
        <f t="shared" si="20"/>
        <v>0</v>
      </c>
      <c r="L74" s="14">
        <f t="shared" si="20"/>
        <v>0</v>
      </c>
      <c r="M74" s="14">
        <f t="shared" si="20"/>
        <v>0</v>
      </c>
      <c r="N74" s="14">
        <f t="shared" si="20"/>
        <v>0</v>
      </c>
      <c r="O74" s="14">
        <f t="shared" si="20"/>
        <v>0</v>
      </c>
      <c r="P74" s="14">
        <f t="shared" si="20"/>
        <v>0</v>
      </c>
      <c r="Q74" s="55">
        <f t="shared" si="20"/>
        <v>0</v>
      </c>
      <c r="R74" s="55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14">
        <f t="shared" si="20"/>
        <v>1000</v>
      </c>
      <c r="W74" s="14">
        <f t="shared" si="20"/>
        <v>1000</v>
      </c>
      <c r="X74" s="14">
        <f t="shared" si="20"/>
        <v>0</v>
      </c>
      <c r="Y74" s="14">
        <f t="shared" si="20"/>
        <v>0</v>
      </c>
      <c r="Z74" s="14">
        <f t="shared" si="20"/>
        <v>0</v>
      </c>
      <c r="AA74" s="14">
        <f t="shared" si="20"/>
        <v>1000</v>
      </c>
      <c r="AB74" s="14">
        <f t="shared" si="20"/>
        <v>1000</v>
      </c>
      <c r="AC74" s="14">
        <f t="shared" si="20"/>
        <v>0</v>
      </c>
      <c r="AD74" s="14">
        <f t="shared" si="20"/>
        <v>0</v>
      </c>
      <c r="AE74" s="14">
        <f t="shared" si="20"/>
        <v>0</v>
      </c>
      <c r="AF74" s="14">
        <f t="shared" si="20"/>
        <v>1000</v>
      </c>
      <c r="AG74" s="14">
        <f t="shared" si="20"/>
        <v>1000</v>
      </c>
      <c r="AH74" s="14">
        <f t="shared" si="20"/>
        <v>0</v>
      </c>
      <c r="AI74" s="14">
        <f t="shared" si="20"/>
        <v>0</v>
      </c>
      <c r="AJ74" s="14">
        <f t="shared" si="20"/>
        <v>0</v>
      </c>
      <c r="AK74" s="14">
        <f t="shared" si="20"/>
        <v>1000</v>
      </c>
      <c r="AL74" s="14">
        <f t="shared" si="20"/>
        <v>1000</v>
      </c>
      <c r="AM74" s="14">
        <f t="shared" si="20"/>
        <v>0</v>
      </c>
      <c r="AN74" s="14">
        <f t="shared" si="20"/>
        <v>0</v>
      </c>
      <c r="AO74" s="14">
        <f t="shared" si="20"/>
        <v>0</v>
      </c>
      <c r="AP74" s="14">
        <f t="shared" si="20"/>
        <v>4000</v>
      </c>
      <c r="AQ74" s="14">
        <f t="shared" si="20"/>
        <v>4000</v>
      </c>
      <c r="AR74" s="14">
        <f t="shared" si="21"/>
        <v>0</v>
      </c>
      <c r="AS74" s="14">
        <f t="shared" si="21"/>
        <v>0</v>
      </c>
      <c r="AT74" s="14">
        <f t="shared" si="21"/>
        <v>0</v>
      </c>
      <c r="AU74" s="85">
        <f>AP74-'19.03.2020 первонач '!AP74</f>
        <v>-3000</v>
      </c>
      <c r="AV74" s="85">
        <f>AQ74-'19.03.2020 первонач '!AQ74</f>
        <v>-3000</v>
      </c>
      <c r="AW74" s="85">
        <f>AR74-'19.03.2020 первонач '!AR74</f>
        <v>0</v>
      </c>
    </row>
    <row r="75" spans="1:50" s="17" customFormat="1" ht="12" x14ac:dyDescent="0.25">
      <c r="A75" s="96">
        <v>67</v>
      </c>
      <c r="B75" s="210" t="s">
        <v>84</v>
      </c>
      <c r="C75" s="210"/>
      <c r="D75" s="210"/>
      <c r="E75" s="90"/>
      <c r="F75" s="92"/>
      <c r="G75" s="66">
        <f t="shared" si="20"/>
        <v>2000</v>
      </c>
      <c r="H75" s="66">
        <f t="shared" si="20"/>
        <v>2000</v>
      </c>
      <c r="I75" s="14">
        <f t="shared" si="20"/>
        <v>0</v>
      </c>
      <c r="J75" s="14">
        <f t="shared" si="20"/>
        <v>0</v>
      </c>
      <c r="K75" s="14">
        <f t="shared" si="20"/>
        <v>0</v>
      </c>
      <c r="L75" s="14">
        <f t="shared" si="20"/>
        <v>0</v>
      </c>
      <c r="M75" s="14">
        <f t="shared" si="20"/>
        <v>0</v>
      </c>
      <c r="N75" s="14">
        <f t="shared" si="20"/>
        <v>0</v>
      </c>
      <c r="O75" s="14">
        <f t="shared" si="20"/>
        <v>0</v>
      </c>
      <c r="P75" s="14">
        <f t="shared" si="20"/>
        <v>0</v>
      </c>
      <c r="Q75" s="55">
        <f t="shared" si="20"/>
        <v>0</v>
      </c>
      <c r="R75" s="55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14">
        <f t="shared" si="20"/>
        <v>0</v>
      </c>
      <c r="Y75" s="14">
        <f t="shared" si="20"/>
        <v>0</v>
      </c>
      <c r="Z75" s="14">
        <f t="shared" si="20"/>
        <v>0</v>
      </c>
      <c r="AA75" s="55">
        <f t="shared" si="20"/>
        <v>2000</v>
      </c>
      <c r="AB75" s="55">
        <f t="shared" si="20"/>
        <v>2000</v>
      </c>
      <c r="AC75" s="14">
        <f t="shared" si="20"/>
        <v>0</v>
      </c>
      <c r="AD75" s="14">
        <f t="shared" si="20"/>
        <v>0</v>
      </c>
      <c r="AE75" s="14">
        <f t="shared" si="20"/>
        <v>0</v>
      </c>
      <c r="AF75" s="14">
        <f t="shared" si="20"/>
        <v>2000</v>
      </c>
      <c r="AG75" s="14">
        <f t="shared" si="20"/>
        <v>2000</v>
      </c>
      <c r="AH75" s="14">
        <f t="shared" si="20"/>
        <v>0</v>
      </c>
      <c r="AI75" s="14">
        <f t="shared" si="20"/>
        <v>0</v>
      </c>
      <c r="AJ75" s="14">
        <f t="shared" si="20"/>
        <v>0</v>
      </c>
      <c r="AK75" s="14">
        <f t="shared" si="20"/>
        <v>2000</v>
      </c>
      <c r="AL75" s="14">
        <f t="shared" si="20"/>
        <v>2000</v>
      </c>
      <c r="AM75" s="14">
        <f t="shared" si="20"/>
        <v>0</v>
      </c>
      <c r="AN75" s="14">
        <f t="shared" si="20"/>
        <v>0</v>
      </c>
      <c r="AO75" s="14">
        <f t="shared" si="20"/>
        <v>0</v>
      </c>
      <c r="AP75" s="86">
        <f>AP24</f>
        <v>10000</v>
      </c>
      <c r="AQ75" s="86">
        <f t="shared" si="20"/>
        <v>10000</v>
      </c>
      <c r="AR75" s="14">
        <f t="shared" si="21"/>
        <v>0</v>
      </c>
      <c r="AS75" s="14">
        <f t="shared" si="21"/>
        <v>0</v>
      </c>
      <c r="AT75" s="14">
        <f t="shared" si="21"/>
        <v>0</v>
      </c>
      <c r="AU75" s="85">
        <f>AP75-'19.03.2020 первонач '!AP75</f>
        <v>-4000</v>
      </c>
      <c r="AV75" s="85">
        <f>AQ75-'19.03.2020 первонач '!AQ75</f>
        <v>-4000</v>
      </c>
      <c r="AW75" s="85">
        <f>AR75-'19.03.2020 первонач '!AR75</f>
        <v>0</v>
      </c>
    </row>
    <row r="76" spans="1:50" s="17" customFormat="1" ht="12" customHeight="1" x14ac:dyDescent="0.25">
      <c r="A76" s="99">
        <v>68</v>
      </c>
      <c r="B76" s="210" t="s">
        <v>164</v>
      </c>
      <c r="C76" s="210"/>
      <c r="D76" s="210"/>
      <c r="E76" s="99"/>
      <c r="F76" s="100"/>
      <c r="G76" s="14">
        <f>G25</f>
        <v>1500</v>
      </c>
      <c r="H76" s="14">
        <f t="shared" si="20"/>
        <v>1500</v>
      </c>
      <c r="I76" s="14">
        <f t="shared" si="20"/>
        <v>0</v>
      </c>
      <c r="J76" s="14">
        <f t="shared" si="20"/>
        <v>0</v>
      </c>
      <c r="K76" s="14">
        <f t="shared" si="20"/>
        <v>0</v>
      </c>
      <c r="L76" s="14">
        <f t="shared" si="20"/>
        <v>0</v>
      </c>
      <c r="M76" s="14">
        <f t="shared" si="20"/>
        <v>0</v>
      </c>
      <c r="N76" s="14">
        <f t="shared" si="20"/>
        <v>0</v>
      </c>
      <c r="O76" s="14">
        <f t="shared" si="20"/>
        <v>0</v>
      </c>
      <c r="P76" s="14">
        <f t="shared" si="20"/>
        <v>0</v>
      </c>
      <c r="Q76" s="14">
        <f t="shared" si="20"/>
        <v>0</v>
      </c>
      <c r="R76" s="14">
        <f t="shared" si="20"/>
        <v>0</v>
      </c>
      <c r="S76" s="14">
        <f t="shared" si="20"/>
        <v>0</v>
      </c>
      <c r="T76" s="14">
        <f t="shared" si="20"/>
        <v>0</v>
      </c>
      <c r="U76" s="14">
        <f t="shared" si="20"/>
        <v>0</v>
      </c>
      <c r="V76" s="14">
        <f t="shared" si="20"/>
        <v>0</v>
      </c>
      <c r="W76" s="14">
        <f t="shared" si="20"/>
        <v>0</v>
      </c>
      <c r="X76" s="14">
        <f t="shared" si="20"/>
        <v>0</v>
      </c>
      <c r="Y76" s="14">
        <f t="shared" si="20"/>
        <v>0</v>
      </c>
      <c r="Z76" s="14">
        <f t="shared" si="20"/>
        <v>0</v>
      </c>
      <c r="AA76" s="14">
        <f t="shared" si="20"/>
        <v>0</v>
      </c>
      <c r="AB76" s="14">
        <f t="shared" si="20"/>
        <v>0</v>
      </c>
      <c r="AC76" s="14">
        <f t="shared" si="20"/>
        <v>0</v>
      </c>
      <c r="AD76" s="14">
        <f t="shared" si="20"/>
        <v>0</v>
      </c>
      <c r="AE76" s="14">
        <f t="shared" si="20"/>
        <v>0</v>
      </c>
      <c r="AF76" s="14">
        <f t="shared" si="20"/>
        <v>0</v>
      </c>
      <c r="AG76" s="14">
        <f t="shared" si="20"/>
        <v>0</v>
      </c>
      <c r="AH76" s="14">
        <f t="shared" si="20"/>
        <v>0</v>
      </c>
      <c r="AI76" s="14">
        <f t="shared" si="20"/>
        <v>0</v>
      </c>
      <c r="AJ76" s="14">
        <f t="shared" si="20"/>
        <v>0</v>
      </c>
      <c r="AK76" s="14">
        <f t="shared" si="20"/>
        <v>0</v>
      </c>
      <c r="AL76" s="14">
        <f t="shared" si="20"/>
        <v>0</v>
      </c>
      <c r="AM76" s="14">
        <f t="shared" si="20"/>
        <v>0</v>
      </c>
      <c r="AN76" s="14">
        <f t="shared" si="20"/>
        <v>0</v>
      </c>
      <c r="AO76" s="14">
        <f t="shared" si="20"/>
        <v>0</v>
      </c>
      <c r="AP76" s="14">
        <f t="shared" si="20"/>
        <v>1500</v>
      </c>
      <c r="AQ76" s="14">
        <f t="shared" si="20"/>
        <v>1500</v>
      </c>
      <c r="AR76" s="14">
        <f t="shared" ref="AR76" si="22">AR25</f>
        <v>0</v>
      </c>
      <c r="AS76" s="14"/>
      <c r="AT76" s="14"/>
      <c r="AU76" s="85">
        <f>AP76-'19.03.2020 первонач '!AP76</f>
        <v>1500</v>
      </c>
      <c r="AV76" s="85">
        <f>AQ76-'19.03.2020 первонач '!AQ76</f>
        <v>1500</v>
      </c>
      <c r="AW76" s="85">
        <f>AR76-'19.03.2020 первонач '!AR76</f>
        <v>0</v>
      </c>
    </row>
    <row r="77" spans="1:50" s="24" customFormat="1" ht="37.5" customHeight="1" x14ac:dyDescent="0.25">
      <c r="A77" s="96">
        <v>69</v>
      </c>
      <c r="B77" s="222" t="s">
        <v>141</v>
      </c>
      <c r="C77" s="222"/>
      <c r="D77" s="222"/>
      <c r="E77" s="92"/>
      <c r="F77" s="92"/>
      <c r="G77" s="65">
        <f>SUM(G72:G76)</f>
        <v>52770</v>
      </c>
      <c r="H77" s="65">
        <f>SUM(H72:H76)</f>
        <v>21206</v>
      </c>
      <c r="I77" s="65">
        <f>SUM(I72:I76)</f>
        <v>31564</v>
      </c>
      <c r="J77" s="56" t="s">
        <v>41</v>
      </c>
      <c r="K77" s="56" t="s">
        <v>41</v>
      </c>
      <c r="L77" s="56">
        <f t="shared" ref="L77:M77" si="23">SUM(L72:L76)</f>
        <v>16701</v>
      </c>
      <c r="M77" s="56">
        <f t="shared" si="23"/>
        <v>16701</v>
      </c>
      <c r="N77" s="56">
        <f>SUM(N72:N76)</f>
        <v>0</v>
      </c>
      <c r="O77" s="56" t="s">
        <v>41</v>
      </c>
      <c r="P77" s="56" t="s">
        <v>41</v>
      </c>
      <c r="Q77" s="56">
        <f t="shared" ref="Q77:S77" si="24">SUM(Q72:Q76)</f>
        <v>16701</v>
      </c>
      <c r="R77" s="56">
        <f t="shared" si="24"/>
        <v>16701</v>
      </c>
      <c r="S77" s="56">
        <f t="shared" si="24"/>
        <v>0</v>
      </c>
      <c r="T77" s="57" t="s">
        <v>41</v>
      </c>
      <c r="U77" s="57" t="s">
        <v>41</v>
      </c>
      <c r="V77" s="56">
        <f t="shared" ref="V77:X77" si="25">SUM(V72:V76)</f>
        <v>40349.800000000003</v>
      </c>
      <c r="W77" s="56">
        <f t="shared" si="25"/>
        <v>40349.800000000003</v>
      </c>
      <c r="X77" s="56">
        <f t="shared" si="25"/>
        <v>0</v>
      </c>
      <c r="Y77" s="56" t="s">
        <v>41</v>
      </c>
      <c r="Z77" s="56" t="s">
        <v>41</v>
      </c>
      <c r="AA77" s="56">
        <f t="shared" ref="AA77:AC77" si="26">SUM(AA72:AA76)</f>
        <v>40349.800000000003</v>
      </c>
      <c r="AB77" s="56">
        <f t="shared" si="26"/>
        <v>40349.800000000003</v>
      </c>
      <c r="AC77" s="56">
        <f t="shared" si="26"/>
        <v>0</v>
      </c>
      <c r="AD77" s="56" t="s">
        <v>41</v>
      </c>
      <c r="AE77" s="56" t="s">
        <v>41</v>
      </c>
      <c r="AF77" s="56">
        <f t="shared" ref="AF77:AH77" si="27">SUM(AF72:AF76)</f>
        <v>40349.800000000003</v>
      </c>
      <c r="AG77" s="56">
        <f t="shared" si="27"/>
        <v>40349.800000000003</v>
      </c>
      <c r="AH77" s="56">
        <f t="shared" si="27"/>
        <v>0</v>
      </c>
      <c r="AI77" s="56" t="s">
        <v>41</v>
      </c>
      <c r="AJ77" s="5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56" t="s">
        <v>41</v>
      </c>
      <c r="AO77" s="56" t="s">
        <v>41</v>
      </c>
      <c r="AP77" s="65">
        <f>AP70+AP20</f>
        <v>247571.20000000001</v>
      </c>
      <c r="AQ77" s="65">
        <f>AQ70+AQ20</f>
        <v>216007.2</v>
      </c>
      <c r="AR77" s="65">
        <f>AR70+AR20</f>
        <v>31564</v>
      </c>
      <c r="AS77" s="56">
        <f>AS70+AS20</f>
        <v>0</v>
      </c>
      <c r="AT77" s="56">
        <f>AT70+AT20</f>
        <v>0</v>
      </c>
      <c r="AU77" s="85">
        <f>AP77-'19.03.2020 первонач '!AP77</f>
        <v>-98005.399999999965</v>
      </c>
      <c r="AV77" s="85">
        <f>AQ77-'19.03.2020 первонач '!AQ77</f>
        <v>-66441.399999999965</v>
      </c>
      <c r="AW77" s="85">
        <f>AR77-'19.03.2020 первонач '!AR77</f>
        <v>-31564</v>
      </c>
    </row>
    <row r="78" spans="1:50" s="17" customFormat="1" ht="15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50" s="1" customFormat="1" ht="15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50" s="1" customFormat="1" ht="15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42" s="1" customFormat="1" ht="15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42" s="1" customFormat="1" ht="15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42" s="1" customFormat="1" ht="15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42" s="1" customFormat="1" ht="15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42" s="1" customFormat="1" ht="15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42" s="1" customFormat="1" ht="15" customHeight="1" x14ac:dyDescent="0.25">
      <c r="A86" s="231" t="s">
        <v>165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</row>
    <row r="87" spans="1:42" s="1" customFormat="1" ht="12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42" s="1" customFormat="1" ht="12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</sheetData>
  <mergeCells count="104">
    <mergeCell ref="AB1:AT1"/>
    <mergeCell ref="AP3:AT3"/>
    <mergeCell ref="B4:AT4"/>
    <mergeCell ref="A5:A8"/>
    <mergeCell ref="B5:C7"/>
    <mergeCell ref="D5:D7"/>
    <mergeCell ref="E5:E7"/>
    <mergeCell ref="F5:F7"/>
    <mergeCell ref="G5:AT5"/>
    <mergeCell ref="G6:K6"/>
    <mergeCell ref="AP2:AT2"/>
    <mergeCell ref="B12:C12"/>
    <mergeCell ref="B13:C13"/>
    <mergeCell ref="B14:C14"/>
    <mergeCell ref="B15:C15"/>
    <mergeCell ref="B16:C16"/>
    <mergeCell ref="B18:C18"/>
    <mergeCell ref="AP6:AT6"/>
    <mergeCell ref="B8:C8"/>
    <mergeCell ref="B9:AT9"/>
    <mergeCell ref="B10:C10"/>
    <mergeCell ref="D10:AT10"/>
    <mergeCell ref="B11:C11"/>
    <mergeCell ref="L6:P6"/>
    <mergeCell ref="Q6:U6"/>
    <mergeCell ref="V6:Z6"/>
    <mergeCell ref="AA6:AE6"/>
    <mergeCell ref="AF6:AJ6"/>
    <mergeCell ref="AK6:AO6"/>
    <mergeCell ref="B26:C26"/>
    <mergeCell ref="D26:AT26"/>
    <mergeCell ref="B27:C27"/>
    <mergeCell ref="AP27:AT27"/>
    <mergeCell ref="B28:C28"/>
    <mergeCell ref="AP28:AT28"/>
    <mergeCell ref="B20:D20"/>
    <mergeCell ref="B21:D21"/>
    <mergeCell ref="B22:D22"/>
    <mergeCell ref="B23:D23"/>
    <mergeCell ref="B24:D24"/>
    <mergeCell ref="B25:D25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</mergeCells>
  <pageMargins left="0.31496062992125984" right="0.31496062992125984" top="0.35433070866141736" bottom="0.35433070866141736" header="0.31496062992125984" footer="0.19685039370078741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E113-0084-41CE-9F91-D153C3D987A3}">
  <sheetPr>
    <pageSetUpPr fitToPage="1"/>
  </sheetPr>
  <dimension ref="A1:AU90"/>
  <sheetViews>
    <sheetView topLeftCell="A56" zoomScale="90" zoomScaleNormal="90" workbookViewId="0">
      <selection activeCell="D16" sqref="D16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10.28515625" style="2" customWidth="1"/>
    <col min="14" max="14" width="9.85546875" style="2" customWidth="1"/>
    <col min="15" max="15" width="6.140625" style="2" customWidth="1"/>
    <col min="16" max="16" width="5.28515625" style="2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2" customWidth="1"/>
    <col min="23" max="23" width="9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8554687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7109375" style="2" customWidth="1"/>
    <col min="33" max="33" width="9" style="2" customWidth="1"/>
    <col min="34" max="34" width="4.28515625" style="2" customWidth="1"/>
    <col min="35" max="35" width="6.28515625" style="2" customWidth="1"/>
    <col min="36" max="36" width="3.5703125" style="2" customWidth="1"/>
    <col min="37" max="38" width="9.42578125" style="2" customWidth="1"/>
    <col min="39" max="39" width="4.42578125" style="2" customWidth="1"/>
    <col min="40" max="40" width="5.7109375" style="2" customWidth="1"/>
    <col min="41" max="41" width="7.42578125" style="2" customWidth="1"/>
    <col min="42" max="42" width="9.85546875" style="2" customWidth="1"/>
    <col min="43" max="43" width="10.5703125" style="9" customWidth="1"/>
    <col min="44" max="44" width="10" style="9" customWidth="1"/>
    <col min="45" max="45" width="6.42578125" style="9" customWidth="1"/>
    <col min="46" max="46" width="9.7109375" style="9" customWidth="1"/>
    <col min="47" max="49" width="9.140625" style="2"/>
    <col min="50" max="50" width="11.140625" style="2" bestFit="1" customWidth="1"/>
    <col min="51" max="16384" width="9.140625" style="2"/>
  </cols>
  <sheetData>
    <row r="1" spans="1:46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6" ht="39.7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220" t="s">
        <v>171</v>
      </c>
      <c r="AQ2" s="220"/>
      <c r="AR2" s="220"/>
      <c r="AS2" s="220"/>
      <c r="AT2" s="220"/>
    </row>
    <row r="3" spans="1:46" ht="105" customHeight="1" x14ac:dyDescent="0.25">
      <c r="W3" s="6"/>
      <c r="X3" s="6"/>
      <c r="Y3" s="6"/>
      <c r="Z3" s="6"/>
      <c r="AA3" s="6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242" t="s">
        <v>174</v>
      </c>
      <c r="AQ3" s="242"/>
      <c r="AR3" s="242"/>
      <c r="AS3" s="242"/>
      <c r="AT3" s="242"/>
    </row>
    <row r="4" spans="1:46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6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0" t="s">
        <v>6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</row>
    <row r="6" spans="1:46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0" t="s">
        <v>91</v>
      </c>
      <c r="AG6" s="210"/>
      <c r="AH6" s="210"/>
      <c r="AI6" s="210"/>
      <c r="AJ6" s="210"/>
      <c r="AK6" s="210" t="s">
        <v>107</v>
      </c>
      <c r="AL6" s="210"/>
      <c r="AM6" s="210"/>
      <c r="AN6" s="210"/>
      <c r="AO6" s="210"/>
      <c r="AP6" s="210" t="s">
        <v>7</v>
      </c>
      <c r="AQ6" s="210"/>
      <c r="AR6" s="210"/>
      <c r="AS6" s="210"/>
      <c r="AT6" s="210"/>
    </row>
    <row r="7" spans="1:46" s="17" customFormat="1" ht="98.25" x14ac:dyDescent="0.25">
      <c r="A7" s="210"/>
      <c r="B7" s="210"/>
      <c r="C7" s="210"/>
      <c r="D7" s="210"/>
      <c r="E7" s="210"/>
      <c r="F7" s="210"/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8</v>
      </c>
      <c r="M7" s="76" t="s">
        <v>9</v>
      </c>
      <c r="N7" s="76" t="s">
        <v>10</v>
      </c>
      <c r="O7" s="76" t="s">
        <v>11</v>
      </c>
      <c r="P7" s="7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76" t="s">
        <v>8</v>
      </c>
      <c r="W7" s="76" t="s">
        <v>9</v>
      </c>
      <c r="X7" s="76" t="s">
        <v>10</v>
      </c>
      <c r="Y7" s="76" t="s">
        <v>11</v>
      </c>
      <c r="Z7" s="76" t="s">
        <v>12</v>
      </c>
      <c r="AA7" s="76" t="s">
        <v>8</v>
      </c>
      <c r="AB7" s="76" t="s">
        <v>9</v>
      </c>
      <c r="AC7" s="76" t="s">
        <v>10</v>
      </c>
      <c r="AD7" s="76" t="s">
        <v>11</v>
      </c>
      <c r="AE7" s="76" t="s">
        <v>12</v>
      </c>
      <c r="AF7" s="76" t="s">
        <v>8</v>
      </c>
      <c r="AG7" s="76" t="s">
        <v>9</v>
      </c>
      <c r="AH7" s="76" t="s">
        <v>10</v>
      </c>
      <c r="AI7" s="76" t="s">
        <v>11</v>
      </c>
      <c r="AJ7" s="76" t="s">
        <v>12</v>
      </c>
      <c r="AK7" s="76" t="s">
        <v>8</v>
      </c>
      <c r="AL7" s="76" t="s">
        <v>9</v>
      </c>
      <c r="AM7" s="76" t="s">
        <v>10</v>
      </c>
      <c r="AN7" s="76" t="s">
        <v>11</v>
      </c>
      <c r="AO7" s="76" t="s">
        <v>12</v>
      </c>
      <c r="AP7" s="76" t="s">
        <v>8</v>
      </c>
      <c r="AQ7" s="76" t="s">
        <v>9</v>
      </c>
      <c r="AR7" s="76" t="s">
        <v>10</v>
      </c>
      <c r="AS7" s="76" t="s">
        <v>11</v>
      </c>
      <c r="AT7" s="76" t="s">
        <v>12</v>
      </c>
    </row>
    <row r="8" spans="1:46" s="17" customFormat="1" ht="12" x14ac:dyDescent="0.2">
      <c r="A8" s="210"/>
      <c r="B8" s="210">
        <v>1</v>
      </c>
      <c r="C8" s="235"/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>
        <v>11</v>
      </c>
      <c r="N8" s="116">
        <v>12</v>
      </c>
      <c r="O8" s="116">
        <v>13</v>
      </c>
      <c r="P8" s="116">
        <v>14</v>
      </c>
      <c r="Q8" s="118">
        <v>15</v>
      </c>
      <c r="R8" s="118">
        <v>16</v>
      </c>
      <c r="S8" s="118">
        <v>17</v>
      </c>
      <c r="T8" s="118">
        <v>18</v>
      </c>
      <c r="U8" s="118">
        <v>19</v>
      </c>
      <c r="V8" s="116">
        <v>20</v>
      </c>
      <c r="W8" s="116">
        <v>21</v>
      </c>
      <c r="X8" s="116">
        <v>22</v>
      </c>
      <c r="Y8" s="116">
        <v>23</v>
      </c>
      <c r="Z8" s="116">
        <v>24</v>
      </c>
      <c r="AA8" s="116">
        <v>25</v>
      </c>
      <c r="AB8" s="116">
        <v>26</v>
      </c>
      <c r="AC8" s="116">
        <v>27</v>
      </c>
      <c r="AD8" s="116">
        <v>28</v>
      </c>
      <c r="AE8" s="116">
        <v>29</v>
      </c>
      <c r="AF8" s="116">
        <v>30</v>
      </c>
      <c r="AG8" s="116">
        <v>31</v>
      </c>
      <c r="AH8" s="116">
        <v>32</v>
      </c>
      <c r="AI8" s="116">
        <v>33</v>
      </c>
      <c r="AJ8" s="116">
        <v>34</v>
      </c>
      <c r="AK8" s="116">
        <v>35</v>
      </c>
      <c r="AL8" s="116">
        <v>36</v>
      </c>
      <c r="AM8" s="116">
        <v>37</v>
      </c>
      <c r="AN8" s="116">
        <v>38</v>
      </c>
      <c r="AO8" s="116">
        <v>39</v>
      </c>
      <c r="AP8" s="116">
        <v>40</v>
      </c>
      <c r="AQ8" s="116">
        <v>41</v>
      </c>
      <c r="AR8" s="116">
        <v>42</v>
      </c>
      <c r="AS8" s="116">
        <v>43</v>
      </c>
      <c r="AT8" s="116">
        <v>44</v>
      </c>
    </row>
    <row r="9" spans="1:46" s="18" customFormat="1" ht="15.75" customHeight="1" x14ac:dyDescent="0.25">
      <c r="A9" s="116">
        <v>1</v>
      </c>
      <c r="B9" s="222" t="s">
        <v>167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</row>
    <row r="10" spans="1:46" s="18" customFormat="1" ht="15" customHeight="1" x14ac:dyDescent="0.2">
      <c r="A10" s="116">
        <v>2</v>
      </c>
      <c r="B10" s="222" t="s">
        <v>13</v>
      </c>
      <c r="C10" s="235"/>
      <c r="D10" s="222" t="s">
        <v>168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</row>
    <row r="11" spans="1:46" s="17" customFormat="1" ht="73.5" customHeight="1" x14ac:dyDescent="0.2">
      <c r="A11" s="116">
        <v>3</v>
      </c>
      <c r="B11" s="210" t="s">
        <v>14</v>
      </c>
      <c r="C11" s="235"/>
      <c r="D11" s="116" t="s">
        <v>16</v>
      </c>
      <c r="E11" s="116" t="s">
        <v>17</v>
      </c>
      <c r="F11" s="116" t="s">
        <v>92</v>
      </c>
      <c r="G11" s="127">
        <f>325-325</f>
        <v>0</v>
      </c>
      <c r="H11" s="38">
        <f>325-325</f>
        <v>0</v>
      </c>
      <c r="I11" s="127">
        <v>0</v>
      </c>
      <c r="J11" s="38">
        <v>0</v>
      </c>
      <c r="K11" s="38">
        <v>0</v>
      </c>
      <c r="L11" s="38">
        <f>325-325</f>
        <v>0</v>
      </c>
      <c r="M11" s="38">
        <f>325-325</f>
        <v>0</v>
      </c>
      <c r="N11" s="38">
        <v>0</v>
      </c>
      <c r="O11" s="38">
        <v>0</v>
      </c>
      <c r="P11" s="38">
        <v>0</v>
      </c>
      <c r="Q11" s="38">
        <f>325-325</f>
        <v>0</v>
      </c>
      <c r="R11" s="38">
        <f>325-325</f>
        <v>0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127">
        <f>AQ11+AR11+AS11+AT11</f>
        <v>1300</v>
      </c>
      <c r="AQ11" s="38">
        <f t="shared" ref="AQ11:AT19" si="0">H11+M11+R11+W11+AB11+AG11+AL11</f>
        <v>1300</v>
      </c>
      <c r="AR11" s="127">
        <f t="shared" si="0"/>
        <v>0</v>
      </c>
      <c r="AS11" s="38">
        <f t="shared" si="0"/>
        <v>0</v>
      </c>
      <c r="AT11" s="38">
        <f t="shared" si="0"/>
        <v>0</v>
      </c>
    </row>
    <row r="12" spans="1:46" s="17" customFormat="1" ht="54.75" customHeight="1" x14ac:dyDescent="0.2">
      <c r="A12" s="116">
        <v>4</v>
      </c>
      <c r="B12" s="210" t="s">
        <v>15</v>
      </c>
      <c r="C12" s="235"/>
      <c r="D12" s="116" t="s">
        <v>19</v>
      </c>
      <c r="E12" s="116" t="s">
        <v>20</v>
      </c>
      <c r="F12" s="116" t="s">
        <v>92</v>
      </c>
      <c r="G12" s="128">
        <f>1000-1000</f>
        <v>0</v>
      </c>
      <c r="H12" s="40">
        <f>1000-1000</f>
        <v>0</v>
      </c>
      <c r="I12" s="128">
        <v>0</v>
      </c>
      <c r="J12" s="40">
        <v>0</v>
      </c>
      <c r="K12" s="40">
        <v>0</v>
      </c>
      <c r="L12" s="40">
        <f>1000-1000</f>
        <v>0</v>
      </c>
      <c r="M12" s="40">
        <f>1000-1000</f>
        <v>0</v>
      </c>
      <c r="N12" s="40">
        <v>0</v>
      </c>
      <c r="O12" s="40">
        <v>0</v>
      </c>
      <c r="P12" s="40">
        <v>0</v>
      </c>
      <c r="Q12" s="40">
        <f>1000-1000</f>
        <v>0</v>
      </c>
      <c r="R12" s="40">
        <f>1000-1000</f>
        <v>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128">
        <f t="shared" ref="AP12:AP14" si="1">AQ12+AR12+AS12+AT12</f>
        <v>4000</v>
      </c>
      <c r="AQ12" s="40">
        <f t="shared" si="0"/>
        <v>4000</v>
      </c>
      <c r="AR12" s="128">
        <f t="shared" si="0"/>
        <v>0</v>
      </c>
      <c r="AS12" s="40">
        <f t="shared" si="0"/>
        <v>0</v>
      </c>
      <c r="AT12" s="40">
        <f t="shared" si="0"/>
        <v>0</v>
      </c>
    </row>
    <row r="13" spans="1:46" s="17" customFormat="1" ht="82.5" customHeight="1" x14ac:dyDescent="0.2">
      <c r="A13" s="116">
        <v>5</v>
      </c>
      <c r="B13" s="210" t="s">
        <v>18</v>
      </c>
      <c r="C13" s="235"/>
      <c r="D13" s="116" t="s">
        <v>22</v>
      </c>
      <c r="E13" s="116" t="s">
        <v>23</v>
      </c>
      <c r="F13" s="116" t="s">
        <v>92</v>
      </c>
      <c r="G13" s="128">
        <f>2000-2000+2000</f>
        <v>2000</v>
      </c>
      <c r="H13" s="40">
        <f>2000-2000+2000</f>
        <v>2000</v>
      </c>
      <c r="I13" s="128">
        <v>0</v>
      </c>
      <c r="J13" s="40">
        <v>0</v>
      </c>
      <c r="K13" s="40">
        <v>0</v>
      </c>
      <c r="L13" s="40">
        <f>2000-2000</f>
        <v>0</v>
      </c>
      <c r="M13" s="40">
        <f>2000-2000</f>
        <v>0</v>
      </c>
      <c r="N13" s="40">
        <v>0</v>
      </c>
      <c r="O13" s="40">
        <v>0</v>
      </c>
      <c r="P13" s="40">
        <v>0</v>
      </c>
      <c r="Q13" s="40">
        <f>2000-2000</f>
        <v>0</v>
      </c>
      <c r="R13" s="40">
        <f>2000-2000</f>
        <v>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128">
        <f t="shared" si="1"/>
        <v>10000</v>
      </c>
      <c r="AQ13" s="40">
        <f t="shared" si="0"/>
        <v>10000</v>
      </c>
      <c r="AR13" s="128">
        <f t="shared" si="0"/>
        <v>0</v>
      </c>
      <c r="AS13" s="40">
        <f t="shared" si="0"/>
        <v>0</v>
      </c>
      <c r="AT13" s="40">
        <f t="shared" si="0"/>
        <v>0</v>
      </c>
    </row>
    <row r="14" spans="1:46" s="17" customFormat="1" ht="35.25" customHeight="1" x14ac:dyDescent="0.2">
      <c r="A14" s="116">
        <v>6</v>
      </c>
      <c r="B14" s="210" t="s">
        <v>21</v>
      </c>
      <c r="C14" s="235"/>
      <c r="D14" s="116" t="s">
        <v>26</v>
      </c>
      <c r="E14" s="116" t="s">
        <v>27</v>
      </c>
      <c r="F14" s="116" t="s">
        <v>92</v>
      </c>
      <c r="G14" s="128">
        <f>2000-1000</f>
        <v>1000</v>
      </c>
      <c r="H14" s="40">
        <f>2000-1000</f>
        <v>1000</v>
      </c>
      <c r="I14" s="128">
        <v>0</v>
      </c>
      <c r="J14" s="40">
        <v>0</v>
      </c>
      <c r="K14" s="40">
        <v>0</v>
      </c>
      <c r="L14" s="40">
        <f>2000-1000</f>
        <v>1000</v>
      </c>
      <c r="M14" s="40">
        <f>2000-1000</f>
        <v>1000</v>
      </c>
      <c r="N14" s="40">
        <v>0</v>
      </c>
      <c r="O14" s="40">
        <v>0</v>
      </c>
      <c r="P14" s="40">
        <v>0</v>
      </c>
      <c r="Q14" s="40">
        <f>2000-1000</f>
        <v>1000</v>
      </c>
      <c r="R14" s="40">
        <f>2000-1000</f>
        <v>1000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128">
        <f t="shared" si="1"/>
        <v>11000</v>
      </c>
      <c r="AQ14" s="40">
        <f t="shared" si="0"/>
        <v>11000</v>
      </c>
      <c r="AR14" s="128">
        <f t="shared" si="0"/>
        <v>0</v>
      </c>
      <c r="AS14" s="40">
        <f t="shared" si="0"/>
        <v>0</v>
      </c>
      <c r="AT14" s="40">
        <f t="shared" si="0"/>
        <v>0</v>
      </c>
    </row>
    <row r="15" spans="1:46" s="77" customFormat="1" ht="57.75" customHeight="1" x14ac:dyDescent="0.2">
      <c r="A15" s="116">
        <v>7</v>
      </c>
      <c r="B15" s="210" t="s">
        <v>25</v>
      </c>
      <c r="C15" s="235"/>
      <c r="D15" s="116" t="s">
        <v>29</v>
      </c>
      <c r="E15" s="116" t="s">
        <v>27</v>
      </c>
      <c r="F15" s="116" t="s">
        <v>92</v>
      </c>
      <c r="G15" s="128">
        <v>1840</v>
      </c>
      <c r="H15" s="40">
        <v>1840</v>
      </c>
      <c r="I15" s="128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128">
        <f>AQ15+AR15+AS15+AT15</f>
        <v>12880</v>
      </c>
      <c r="AQ15" s="38">
        <f t="shared" si="0"/>
        <v>12880</v>
      </c>
      <c r="AR15" s="127">
        <f t="shared" si="0"/>
        <v>0</v>
      </c>
      <c r="AS15" s="38">
        <f t="shared" si="0"/>
        <v>0</v>
      </c>
      <c r="AT15" s="38">
        <f t="shared" si="0"/>
        <v>0</v>
      </c>
    </row>
    <row r="16" spans="1:46" s="17" customFormat="1" ht="69.75" customHeight="1" x14ac:dyDescent="0.2">
      <c r="A16" s="116">
        <v>8</v>
      </c>
      <c r="B16" s="210" t="s">
        <v>28</v>
      </c>
      <c r="C16" s="235"/>
      <c r="D16" s="116" t="s">
        <v>31</v>
      </c>
      <c r="E16" s="116" t="s">
        <v>27</v>
      </c>
      <c r="F16" s="116" t="s">
        <v>92</v>
      </c>
      <c r="G16" s="134">
        <f>3000-3000+1000+I16</f>
        <v>2923.06</v>
      </c>
      <c r="H16" s="38">
        <f>3000-3000+1000</f>
        <v>1000</v>
      </c>
      <c r="I16" s="134">
        <f>0+1923.06</f>
        <v>1923.06</v>
      </c>
      <c r="J16" s="38">
        <v>0</v>
      </c>
      <c r="K16" s="38">
        <v>0</v>
      </c>
      <c r="L16" s="38">
        <f>3000-3000</f>
        <v>0</v>
      </c>
      <c r="M16" s="38">
        <f>3000-3000</f>
        <v>0</v>
      </c>
      <c r="N16" s="38">
        <v>0</v>
      </c>
      <c r="O16" s="38">
        <v>0</v>
      </c>
      <c r="P16" s="38">
        <v>0</v>
      </c>
      <c r="Q16" s="38">
        <f>3000-3000</f>
        <v>0</v>
      </c>
      <c r="R16" s="38">
        <f>3000-3000</f>
        <v>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135">
        <f t="shared" ref="AP16:AP17" si="2">AQ16+AR16+AS16+AT16</f>
        <v>14923.06</v>
      </c>
      <c r="AQ16" s="38">
        <f t="shared" si="0"/>
        <v>13000</v>
      </c>
      <c r="AR16" s="134">
        <f t="shared" si="0"/>
        <v>1923.06</v>
      </c>
      <c r="AS16" s="38">
        <f t="shared" si="0"/>
        <v>0</v>
      </c>
      <c r="AT16" s="38">
        <f t="shared" si="0"/>
        <v>0</v>
      </c>
    </row>
    <row r="17" spans="1:46" s="17" customFormat="1" ht="70.5" customHeight="1" x14ac:dyDescent="0.2">
      <c r="A17" s="116">
        <v>9</v>
      </c>
      <c r="B17" s="78" t="s">
        <v>30</v>
      </c>
      <c r="C17" s="122"/>
      <c r="D17" s="116" t="s">
        <v>161</v>
      </c>
      <c r="E17" s="116" t="s">
        <v>27</v>
      </c>
      <c r="F17" s="116" t="s">
        <v>92</v>
      </c>
      <c r="G17" s="128">
        <f>1000-1000</f>
        <v>0</v>
      </c>
      <c r="H17" s="40">
        <f>1000-1000</f>
        <v>0</v>
      </c>
      <c r="I17" s="128">
        <v>0</v>
      </c>
      <c r="J17" s="40">
        <v>0</v>
      </c>
      <c r="K17" s="40">
        <v>0</v>
      </c>
      <c r="L17" s="40">
        <f>1000-1000</f>
        <v>0</v>
      </c>
      <c r="M17" s="40">
        <f>1000-1000</f>
        <v>0</v>
      </c>
      <c r="N17" s="40">
        <v>0</v>
      </c>
      <c r="O17" s="40">
        <v>0</v>
      </c>
      <c r="P17" s="40">
        <v>0</v>
      </c>
      <c r="Q17" s="40">
        <f>1000-1000</f>
        <v>0</v>
      </c>
      <c r="R17" s="40">
        <f>1000-1000</f>
        <v>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128">
        <f t="shared" si="2"/>
        <v>4000</v>
      </c>
      <c r="AQ17" s="40">
        <f t="shared" si="0"/>
        <v>4000</v>
      </c>
      <c r="AR17" s="128">
        <f t="shared" si="0"/>
        <v>0</v>
      </c>
      <c r="AS17" s="40">
        <f t="shared" si="0"/>
        <v>0</v>
      </c>
      <c r="AT17" s="40">
        <f t="shared" si="0"/>
        <v>0</v>
      </c>
    </row>
    <row r="18" spans="1:46" s="77" customFormat="1" ht="69.75" customHeight="1" x14ac:dyDescent="0.2">
      <c r="A18" s="116">
        <v>10</v>
      </c>
      <c r="B18" s="230" t="s">
        <v>32</v>
      </c>
      <c r="C18" s="235"/>
      <c r="D18" s="116" t="s">
        <v>34</v>
      </c>
      <c r="E18" s="116" t="s">
        <v>27</v>
      </c>
      <c r="F18" s="116" t="s">
        <v>92</v>
      </c>
      <c r="G18" s="128">
        <v>4310</v>
      </c>
      <c r="H18" s="40">
        <v>4310</v>
      </c>
      <c r="I18" s="128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128">
        <f>AQ18+AR18+AS18+AT18</f>
        <v>30170</v>
      </c>
      <c r="AQ18" s="38">
        <f t="shared" si="0"/>
        <v>30170</v>
      </c>
      <c r="AR18" s="127">
        <f t="shared" si="0"/>
        <v>0</v>
      </c>
      <c r="AS18" s="38">
        <f t="shared" si="0"/>
        <v>0</v>
      </c>
      <c r="AT18" s="38">
        <f t="shared" si="0"/>
        <v>0</v>
      </c>
    </row>
    <row r="19" spans="1:46" s="77" customFormat="1" ht="48" x14ac:dyDescent="0.2">
      <c r="A19" s="116">
        <v>11</v>
      </c>
      <c r="B19" s="126" t="s">
        <v>162</v>
      </c>
      <c r="C19" s="81"/>
      <c r="D19" s="116" t="s">
        <v>166</v>
      </c>
      <c r="E19" s="116" t="s">
        <v>163</v>
      </c>
      <c r="F19" s="116" t="s">
        <v>92</v>
      </c>
      <c r="G19" s="128">
        <v>1500</v>
      </c>
      <c r="H19" s="40">
        <v>1500</v>
      </c>
      <c r="I19" s="128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128">
        <f>AQ19+AR19+AS19+AT19</f>
        <v>1500</v>
      </c>
      <c r="AQ19" s="38">
        <f t="shared" si="0"/>
        <v>1500</v>
      </c>
      <c r="AR19" s="127">
        <f t="shared" si="0"/>
        <v>0</v>
      </c>
      <c r="AS19" s="38">
        <v>0</v>
      </c>
      <c r="AT19" s="38">
        <v>0</v>
      </c>
    </row>
    <row r="20" spans="1:46" s="17" customFormat="1" ht="12" x14ac:dyDescent="0.2">
      <c r="A20" s="116">
        <v>12</v>
      </c>
      <c r="B20" s="236" t="s">
        <v>35</v>
      </c>
      <c r="C20" s="236"/>
      <c r="D20" s="236"/>
      <c r="E20" s="122"/>
      <c r="F20" s="116"/>
      <c r="G20" s="139">
        <f>SUM(G11:G19)</f>
        <v>13573.06</v>
      </c>
      <c r="H20" s="43">
        <f>SUM(H11:H19)</f>
        <v>11650</v>
      </c>
      <c r="I20" s="139">
        <f t="shared" ref="I20:P20" si="3">SUM(I11:I18)</f>
        <v>1923.06</v>
      </c>
      <c r="J20" s="43">
        <f t="shared" si="3"/>
        <v>0</v>
      </c>
      <c r="K20" s="43">
        <f t="shared" si="3"/>
        <v>0</v>
      </c>
      <c r="L20" s="43">
        <f t="shared" ref="L20:M20" si="4">SUM(L11:L19)</f>
        <v>7150</v>
      </c>
      <c r="M20" s="43">
        <f t="shared" si="4"/>
        <v>7150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ref="Q20:R20" si="5">SUM(Q11:Q19)</f>
        <v>7150</v>
      </c>
      <c r="R20" s="43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3">
        <f t="shared" si="6"/>
        <v>15475</v>
      </c>
      <c r="W20" s="43">
        <f t="shared" si="6"/>
        <v>15475</v>
      </c>
      <c r="X20" s="43">
        <f t="shared" si="6"/>
        <v>0</v>
      </c>
      <c r="Y20" s="43">
        <f t="shared" si="6"/>
        <v>0</v>
      </c>
      <c r="Z20" s="43">
        <f t="shared" si="6"/>
        <v>0</v>
      </c>
      <c r="AA20" s="43">
        <f t="shared" si="6"/>
        <v>15475</v>
      </c>
      <c r="AB20" s="43">
        <f t="shared" si="6"/>
        <v>15475</v>
      </c>
      <c r="AC20" s="43">
        <f t="shared" si="6"/>
        <v>0</v>
      </c>
      <c r="AD20" s="43">
        <f t="shared" si="6"/>
        <v>0</v>
      </c>
      <c r="AE20" s="43">
        <f t="shared" si="6"/>
        <v>0</v>
      </c>
      <c r="AF20" s="45">
        <f t="shared" si="6"/>
        <v>15475</v>
      </c>
      <c r="AG20" s="45">
        <f t="shared" si="6"/>
        <v>15475</v>
      </c>
      <c r="AH20" s="45">
        <f t="shared" si="6"/>
        <v>0</v>
      </c>
      <c r="AI20" s="45">
        <f t="shared" si="6"/>
        <v>0</v>
      </c>
      <c r="AJ20" s="45">
        <f t="shared" si="6"/>
        <v>0</v>
      </c>
      <c r="AK20" s="45">
        <f t="shared" si="6"/>
        <v>15475</v>
      </c>
      <c r="AL20" s="45">
        <f t="shared" si="6"/>
        <v>15475</v>
      </c>
      <c r="AM20" s="45">
        <f t="shared" si="6"/>
        <v>0</v>
      </c>
      <c r="AN20" s="45">
        <f t="shared" si="6"/>
        <v>0</v>
      </c>
      <c r="AO20" s="45">
        <f t="shared" si="6"/>
        <v>0</v>
      </c>
      <c r="AP20" s="139">
        <f t="shared" ref="AP20:AQ20" si="7">SUM(AP11:AP19)</f>
        <v>89773.06</v>
      </c>
      <c r="AQ20" s="43">
        <f t="shared" si="7"/>
        <v>87850</v>
      </c>
      <c r="AR20" s="139">
        <f t="shared" si="6"/>
        <v>1923.06</v>
      </c>
      <c r="AS20" s="43">
        <f t="shared" si="6"/>
        <v>0</v>
      </c>
      <c r="AT20" s="43">
        <f t="shared" si="6"/>
        <v>0</v>
      </c>
    </row>
    <row r="21" spans="1:46" s="17" customFormat="1" ht="18.75" customHeight="1" x14ac:dyDescent="0.2">
      <c r="A21" s="116">
        <v>13</v>
      </c>
      <c r="B21" s="210" t="s">
        <v>27</v>
      </c>
      <c r="C21" s="210"/>
      <c r="D21" s="210"/>
      <c r="E21" s="122"/>
      <c r="F21" s="116"/>
      <c r="G21" s="140">
        <f>SUM(G14:G18)</f>
        <v>10073.06</v>
      </c>
      <c r="H21" s="39">
        <f>SUM(H14:H18)</f>
        <v>8150</v>
      </c>
      <c r="I21" s="140">
        <f t="shared" ref="I21:AO21" si="8">SUM(I14:I18)</f>
        <v>1923.06</v>
      </c>
      <c r="J21" s="39">
        <f t="shared" si="8"/>
        <v>0</v>
      </c>
      <c r="K21" s="39">
        <f t="shared" si="8"/>
        <v>0</v>
      </c>
      <c r="L21" s="39">
        <f t="shared" si="8"/>
        <v>7150</v>
      </c>
      <c r="M21" s="39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39">
        <f t="shared" si="8"/>
        <v>7150</v>
      </c>
      <c r="R21" s="39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140">
        <f>SUM(AP14:AP18)</f>
        <v>72973.06</v>
      </c>
      <c r="AQ21" s="39">
        <f>SUM(AQ14:AQ18)</f>
        <v>71050</v>
      </c>
      <c r="AR21" s="140">
        <f>SUM(AR14:AR18)</f>
        <v>1923.06</v>
      </c>
      <c r="AS21" s="39">
        <f t="shared" ref="AS21:AT21" si="9">SUM(AS14:AS18)</f>
        <v>0</v>
      </c>
      <c r="AT21" s="39">
        <f t="shared" si="9"/>
        <v>0</v>
      </c>
    </row>
    <row r="22" spans="1:46" s="17" customFormat="1" ht="12" x14ac:dyDescent="0.2">
      <c r="A22" s="116">
        <v>14</v>
      </c>
      <c r="B22" s="210" t="s">
        <v>36</v>
      </c>
      <c r="C22" s="210"/>
      <c r="D22" s="210"/>
      <c r="E22" s="122"/>
      <c r="F22" s="116"/>
      <c r="G22" s="127">
        <f t="shared" ref="G22:AT24" si="10">G11</f>
        <v>0</v>
      </c>
      <c r="H22" s="38">
        <f t="shared" si="10"/>
        <v>0</v>
      </c>
      <c r="I22" s="127">
        <f t="shared" si="10"/>
        <v>0</v>
      </c>
      <c r="J22" s="38">
        <f t="shared" si="10"/>
        <v>0</v>
      </c>
      <c r="K22" s="38">
        <f t="shared" si="10"/>
        <v>0</v>
      </c>
      <c r="L22" s="38">
        <f t="shared" si="10"/>
        <v>0</v>
      </c>
      <c r="M22" s="38">
        <f t="shared" si="10"/>
        <v>0</v>
      </c>
      <c r="N22" s="38">
        <f t="shared" si="10"/>
        <v>0</v>
      </c>
      <c r="O22" s="38">
        <f t="shared" si="10"/>
        <v>0</v>
      </c>
      <c r="P22" s="38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8">
        <f t="shared" si="10"/>
        <v>325</v>
      </c>
      <c r="W22" s="38">
        <f t="shared" si="10"/>
        <v>325</v>
      </c>
      <c r="X22" s="38">
        <f t="shared" si="10"/>
        <v>0</v>
      </c>
      <c r="Y22" s="38">
        <f t="shared" si="10"/>
        <v>0</v>
      </c>
      <c r="Z22" s="38">
        <f t="shared" si="10"/>
        <v>0</v>
      </c>
      <c r="AA22" s="38">
        <f t="shared" si="10"/>
        <v>325</v>
      </c>
      <c r="AB22" s="38">
        <f t="shared" si="10"/>
        <v>325</v>
      </c>
      <c r="AC22" s="38">
        <f t="shared" si="10"/>
        <v>0</v>
      </c>
      <c r="AD22" s="38">
        <f t="shared" si="10"/>
        <v>0</v>
      </c>
      <c r="AE22" s="38">
        <f t="shared" si="10"/>
        <v>0</v>
      </c>
      <c r="AF22" s="40">
        <f t="shared" si="10"/>
        <v>325</v>
      </c>
      <c r="AG22" s="40">
        <f t="shared" si="10"/>
        <v>325</v>
      </c>
      <c r="AH22" s="40">
        <f t="shared" si="10"/>
        <v>0</v>
      </c>
      <c r="AI22" s="40">
        <f t="shared" si="10"/>
        <v>0</v>
      </c>
      <c r="AJ22" s="40">
        <f t="shared" si="10"/>
        <v>0</v>
      </c>
      <c r="AK22" s="40">
        <f t="shared" si="10"/>
        <v>325</v>
      </c>
      <c r="AL22" s="40">
        <f t="shared" si="10"/>
        <v>325</v>
      </c>
      <c r="AM22" s="40">
        <f t="shared" si="10"/>
        <v>0</v>
      </c>
      <c r="AN22" s="40">
        <f t="shared" si="10"/>
        <v>0</v>
      </c>
      <c r="AO22" s="40">
        <f t="shared" si="10"/>
        <v>0</v>
      </c>
      <c r="AP22" s="127">
        <f t="shared" si="10"/>
        <v>1300</v>
      </c>
      <c r="AQ22" s="38">
        <f t="shared" si="10"/>
        <v>1300</v>
      </c>
      <c r="AR22" s="127">
        <f t="shared" si="10"/>
        <v>0</v>
      </c>
      <c r="AS22" s="38">
        <f t="shared" si="10"/>
        <v>0</v>
      </c>
      <c r="AT22" s="38">
        <f t="shared" si="10"/>
        <v>0</v>
      </c>
    </row>
    <row r="23" spans="1:46" s="17" customFormat="1" ht="12" x14ac:dyDescent="0.2">
      <c r="A23" s="116">
        <v>15</v>
      </c>
      <c r="B23" s="210" t="s">
        <v>37</v>
      </c>
      <c r="C23" s="210"/>
      <c r="D23" s="210"/>
      <c r="E23" s="122"/>
      <c r="F23" s="116"/>
      <c r="G23" s="127">
        <f t="shared" si="10"/>
        <v>0</v>
      </c>
      <c r="H23" s="38">
        <f t="shared" si="10"/>
        <v>0</v>
      </c>
      <c r="I23" s="127">
        <f t="shared" si="10"/>
        <v>0</v>
      </c>
      <c r="J23" s="38">
        <f t="shared" si="10"/>
        <v>0</v>
      </c>
      <c r="K23" s="38">
        <f t="shared" si="10"/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8">
        <f t="shared" si="10"/>
        <v>1000</v>
      </c>
      <c r="W23" s="38">
        <f t="shared" si="10"/>
        <v>1000</v>
      </c>
      <c r="X23" s="38">
        <f t="shared" si="10"/>
        <v>0</v>
      </c>
      <c r="Y23" s="38">
        <f t="shared" si="10"/>
        <v>0</v>
      </c>
      <c r="Z23" s="38">
        <f t="shared" si="10"/>
        <v>0</v>
      </c>
      <c r="AA23" s="38">
        <f t="shared" si="10"/>
        <v>1000</v>
      </c>
      <c r="AB23" s="38">
        <f t="shared" si="10"/>
        <v>1000</v>
      </c>
      <c r="AC23" s="38">
        <f t="shared" si="10"/>
        <v>0</v>
      </c>
      <c r="AD23" s="38">
        <f t="shared" si="10"/>
        <v>0</v>
      </c>
      <c r="AE23" s="38">
        <f t="shared" si="10"/>
        <v>0</v>
      </c>
      <c r="AF23" s="40">
        <f t="shared" si="10"/>
        <v>1000</v>
      </c>
      <c r="AG23" s="40">
        <f t="shared" si="10"/>
        <v>1000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1000</v>
      </c>
      <c r="AL23" s="40">
        <f t="shared" si="10"/>
        <v>1000</v>
      </c>
      <c r="AM23" s="40">
        <f t="shared" si="10"/>
        <v>0</v>
      </c>
      <c r="AN23" s="40">
        <f t="shared" si="10"/>
        <v>0</v>
      </c>
      <c r="AO23" s="40">
        <f t="shared" si="10"/>
        <v>0</v>
      </c>
      <c r="AP23" s="127">
        <f t="shared" si="10"/>
        <v>4000</v>
      </c>
      <c r="AQ23" s="38">
        <f t="shared" si="10"/>
        <v>4000</v>
      </c>
      <c r="AR23" s="127">
        <f t="shared" si="10"/>
        <v>0</v>
      </c>
      <c r="AS23" s="38">
        <f t="shared" si="10"/>
        <v>0</v>
      </c>
      <c r="AT23" s="38">
        <f t="shared" si="10"/>
        <v>0</v>
      </c>
    </row>
    <row r="24" spans="1:46" s="17" customFormat="1" ht="12" x14ac:dyDescent="0.2">
      <c r="A24" s="116">
        <v>16</v>
      </c>
      <c r="B24" s="210" t="s">
        <v>38</v>
      </c>
      <c r="C24" s="210"/>
      <c r="D24" s="210"/>
      <c r="E24" s="122"/>
      <c r="F24" s="116"/>
      <c r="G24" s="127">
        <f t="shared" si="10"/>
        <v>2000</v>
      </c>
      <c r="H24" s="38">
        <f t="shared" si="10"/>
        <v>2000</v>
      </c>
      <c r="I24" s="127">
        <f t="shared" si="10"/>
        <v>0</v>
      </c>
      <c r="J24" s="38">
        <f t="shared" si="10"/>
        <v>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0</v>
      </c>
      <c r="Q24" s="39">
        <f t="shared" si="10"/>
        <v>0</v>
      </c>
      <c r="R24" s="39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8">
        <f t="shared" si="10"/>
        <v>2000</v>
      </c>
      <c r="W24" s="38">
        <f t="shared" si="10"/>
        <v>2000</v>
      </c>
      <c r="X24" s="38">
        <f t="shared" si="10"/>
        <v>0</v>
      </c>
      <c r="Y24" s="38">
        <f t="shared" si="10"/>
        <v>0</v>
      </c>
      <c r="Z24" s="38">
        <f t="shared" si="10"/>
        <v>0</v>
      </c>
      <c r="AA24" s="38">
        <f t="shared" si="10"/>
        <v>2000</v>
      </c>
      <c r="AB24" s="38">
        <f t="shared" si="10"/>
        <v>2000</v>
      </c>
      <c r="AC24" s="38">
        <f t="shared" si="10"/>
        <v>0</v>
      </c>
      <c r="AD24" s="38">
        <f t="shared" si="10"/>
        <v>0</v>
      </c>
      <c r="AE24" s="38">
        <f t="shared" si="10"/>
        <v>0</v>
      </c>
      <c r="AF24" s="40">
        <f t="shared" si="10"/>
        <v>2000</v>
      </c>
      <c r="AG24" s="40">
        <f t="shared" si="10"/>
        <v>2000</v>
      </c>
      <c r="AH24" s="40">
        <f t="shared" si="10"/>
        <v>0</v>
      </c>
      <c r="AI24" s="40">
        <f t="shared" si="10"/>
        <v>0</v>
      </c>
      <c r="AJ24" s="40">
        <f t="shared" si="10"/>
        <v>0</v>
      </c>
      <c r="AK24" s="40">
        <f t="shared" si="10"/>
        <v>2000</v>
      </c>
      <c r="AL24" s="40">
        <f t="shared" si="10"/>
        <v>2000</v>
      </c>
      <c r="AM24" s="40">
        <f t="shared" si="10"/>
        <v>0</v>
      </c>
      <c r="AN24" s="40">
        <f t="shared" si="10"/>
        <v>0</v>
      </c>
      <c r="AO24" s="40">
        <f t="shared" si="10"/>
        <v>0</v>
      </c>
      <c r="AP24" s="127">
        <f t="shared" si="10"/>
        <v>10000</v>
      </c>
      <c r="AQ24" s="38">
        <f t="shared" si="10"/>
        <v>10000</v>
      </c>
      <c r="AR24" s="127">
        <f t="shared" si="10"/>
        <v>0</v>
      </c>
      <c r="AS24" s="38">
        <f t="shared" si="10"/>
        <v>0</v>
      </c>
      <c r="AT24" s="38">
        <f t="shared" si="10"/>
        <v>0</v>
      </c>
    </row>
    <row r="25" spans="1:46" s="17" customFormat="1" ht="12" x14ac:dyDescent="0.2">
      <c r="A25" s="116">
        <v>17</v>
      </c>
      <c r="B25" s="241" t="s">
        <v>163</v>
      </c>
      <c r="C25" s="241"/>
      <c r="D25" s="241"/>
      <c r="E25" s="122"/>
      <c r="F25" s="116"/>
      <c r="G25" s="127">
        <f>G19</f>
        <v>1500</v>
      </c>
      <c r="H25" s="38">
        <f>H19</f>
        <v>1500</v>
      </c>
      <c r="I25" s="127">
        <f t="shared" ref="I25:AR25" si="11">I19</f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8">
        <f t="shared" si="11"/>
        <v>0</v>
      </c>
      <c r="P25" s="38">
        <f t="shared" si="11"/>
        <v>0</v>
      </c>
      <c r="Q25" s="38">
        <f t="shared" si="11"/>
        <v>0</v>
      </c>
      <c r="R25" s="38">
        <f t="shared" si="11"/>
        <v>0</v>
      </c>
      <c r="S25" s="38">
        <f t="shared" si="11"/>
        <v>0</v>
      </c>
      <c r="T25" s="38">
        <f t="shared" si="11"/>
        <v>0</v>
      </c>
      <c r="U25" s="38">
        <f t="shared" si="11"/>
        <v>0</v>
      </c>
      <c r="V25" s="38">
        <f t="shared" si="11"/>
        <v>0</v>
      </c>
      <c r="W25" s="38">
        <f t="shared" si="11"/>
        <v>0</v>
      </c>
      <c r="X25" s="38">
        <f t="shared" si="11"/>
        <v>0</v>
      </c>
      <c r="Y25" s="38">
        <f t="shared" si="11"/>
        <v>0</v>
      </c>
      <c r="Z25" s="38">
        <f t="shared" si="11"/>
        <v>0</v>
      </c>
      <c r="AA25" s="38">
        <f t="shared" si="11"/>
        <v>0</v>
      </c>
      <c r="AB25" s="38">
        <f t="shared" si="11"/>
        <v>0</v>
      </c>
      <c r="AC25" s="38">
        <f t="shared" si="11"/>
        <v>0</v>
      </c>
      <c r="AD25" s="38">
        <f t="shared" si="11"/>
        <v>0</v>
      </c>
      <c r="AE25" s="38">
        <f t="shared" si="11"/>
        <v>0</v>
      </c>
      <c r="AF25" s="38">
        <f t="shared" si="11"/>
        <v>0</v>
      </c>
      <c r="AG25" s="38">
        <f t="shared" si="11"/>
        <v>0</v>
      </c>
      <c r="AH25" s="38">
        <f t="shared" si="11"/>
        <v>0</v>
      </c>
      <c r="AI25" s="38">
        <f t="shared" si="11"/>
        <v>0</v>
      </c>
      <c r="AJ25" s="38">
        <f t="shared" si="11"/>
        <v>0</v>
      </c>
      <c r="AK25" s="38">
        <f t="shared" si="11"/>
        <v>0</v>
      </c>
      <c r="AL25" s="38">
        <f t="shared" si="11"/>
        <v>0</v>
      </c>
      <c r="AM25" s="38">
        <f t="shared" si="11"/>
        <v>0</v>
      </c>
      <c r="AN25" s="38">
        <f t="shared" si="11"/>
        <v>0</v>
      </c>
      <c r="AO25" s="38">
        <f t="shared" si="11"/>
        <v>0</v>
      </c>
      <c r="AP25" s="127">
        <f t="shared" si="11"/>
        <v>1500</v>
      </c>
      <c r="AQ25" s="38">
        <f t="shared" si="11"/>
        <v>1500</v>
      </c>
      <c r="AR25" s="127">
        <f t="shared" si="11"/>
        <v>0</v>
      </c>
      <c r="AS25" s="38"/>
      <c r="AT25" s="38"/>
    </row>
    <row r="26" spans="1:46" s="17" customFormat="1" ht="15" customHeight="1" x14ac:dyDescent="0.2">
      <c r="A26" s="116">
        <v>18</v>
      </c>
      <c r="B26" s="222" t="s">
        <v>39</v>
      </c>
      <c r="C26" s="235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</row>
    <row r="27" spans="1:46" s="17" customFormat="1" ht="93" hidden="1" customHeight="1" x14ac:dyDescent="0.2">
      <c r="A27" s="116">
        <v>19</v>
      </c>
      <c r="B27" s="210" t="s">
        <v>40</v>
      </c>
      <c r="C27" s="235"/>
      <c r="D27" s="116" t="s">
        <v>147</v>
      </c>
      <c r="E27" s="116" t="s">
        <v>132</v>
      </c>
      <c r="F27" s="116" t="s">
        <v>92</v>
      </c>
      <c r="G27" s="116" t="s">
        <v>41</v>
      </c>
      <c r="H27" s="116" t="s">
        <v>41</v>
      </c>
      <c r="I27" s="116" t="s">
        <v>41</v>
      </c>
      <c r="J27" s="116" t="s">
        <v>41</v>
      </c>
      <c r="K27" s="116" t="s">
        <v>41</v>
      </c>
      <c r="L27" s="116" t="s">
        <v>41</v>
      </c>
      <c r="M27" s="116" t="s">
        <v>41</v>
      </c>
      <c r="N27" s="116" t="s">
        <v>41</v>
      </c>
      <c r="O27" s="116" t="s">
        <v>41</v>
      </c>
      <c r="P27" s="116" t="s">
        <v>41</v>
      </c>
      <c r="Q27" s="118" t="s">
        <v>41</v>
      </c>
      <c r="R27" s="118" t="s">
        <v>41</v>
      </c>
      <c r="S27" s="118" t="s">
        <v>41</v>
      </c>
      <c r="T27" s="118" t="s">
        <v>41</v>
      </c>
      <c r="U27" s="118" t="s">
        <v>41</v>
      </c>
      <c r="V27" s="116" t="s">
        <v>41</v>
      </c>
      <c r="W27" s="116" t="s">
        <v>41</v>
      </c>
      <c r="X27" s="116" t="s">
        <v>41</v>
      </c>
      <c r="Y27" s="116" t="s">
        <v>41</v>
      </c>
      <c r="Z27" s="116" t="s">
        <v>41</v>
      </c>
      <c r="AA27" s="116" t="s">
        <v>41</v>
      </c>
      <c r="AB27" s="116" t="s">
        <v>41</v>
      </c>
      <c r="AC27" s="116" t="s">
        <v>41</v>
      </c>
      <c r="AD27" s="116" t="s">
        <v>41</v>
      </c>
      <c r="AE27" s="116" t="s">
        <v>41</v>
      </c>
      <c r="AF27" s="116" t="s">
        <v>41</v>
      </c>
      <c r="AG27" s="116" t="s">
        <v>41</v>
      </c>
      <c r="AH27" s="116" t="s">
        <v>41</v>
      </c>
      <c r="AI27" s="116" t="s">
        <v>41</v>
      </c>
      <c r="AJ27" s="116" t="s">
        <v>41</v>
      </c>
      <c r="AK27" s="116" t="s">
        <v>41</v>
      </c>
      <c r="AL27" s="116" t="s">
        <v>41</v>
      </c>
      <c r="AM27" s="116" t="s">
        <v>41</v>
      </c>
      <c r="AN27" s="116" t="s">
        <v>41</v>
      </c>
      <c r="AO27" s="116" t="s">
        <v>41</v>
      </c>
      <c r="AP27" s="210" t="s">
        <v>42</v>
      </c>
      <c r="AQ27" s="210"/>
      <c r="AR27" s="210"/>
      <c r="AS27" s="210"/>
      <c r="AT27" s="210"/>
    </row>
    <row r="28" spans="1:46" s="17" customFormat="1" ht="90" hidden="1" customHeight="1" x14ac:dyDescent="0.2">
      <c r="A28" s="123">
        <v>20</v>
      </c>
      <c r="B28" s="210" t="s">
        <v>43</v>
      </c>
      <c r="C28" s="235"/>
      <c r="D28" s="116" t="s">
        <v>148</v>
      </c>
      <c r="E28" s="116" t="s">
        <v>133</v>
      </c>
      <c r="F28" s="116" t="s">
        <v>92</v>
      </c>
      <c r="G28" s="116" t="s">
        <v>41</v>
      </c>
      <c r="H28" s="116" t="s">
        <v>41</v>
      </c>
      <c r="I28" s="116" t="s">
        <v>41</v>
      </c>
      <c r="J28" s="116" t="s">
        <v>41</v>
      </c>
      <c r="K28" s="116" t="s">
        <v>41</v>
      </c>
      <c r="L28" s="116" t="s">
        <v>41</v>
      </c>
      <c r="M28" s="116" t="s">
        <v>41</v>
      </c>
      <c r="N28" s="116" t="s">
        <v>41</v>
      </c>
      <c r="O28" s="116" t="s">
        <v>41</v>
      </c>
      <c r="P28" s="116" t="s">
        <v>41</v>
      </c>
      <c r="Q28" s="118" t="s">
        <v>41</v>
      </c>
      <c r="R28" s="118" t="s">
        <v>41</v>
      </c>
      <c r="S28" s="118" t="s">
        <v>41</v>
      </c>
      <c r="T28" s="118" t="s">
        <v>41</v>
      </c>
      <c r="U28" s="118" t="s">
        <v>41</v>
      </c>
      <c r="V28" s="116" t="s">
        <v>41</v>
      </c>
      <c r="W28" s="116" t="s">
        <v>41</v>
      </c>
      <c r="X28" s="116" t="s">
        <v>41</v>
      </c>
      <c r="Y28" s="116" t="s">
        <v>41</v>
      </c>
      <c r="Z28" s="116" t="s">
        <v>41</v>
      </c>
      <c r="AA28" s="116" t="s">
        <v>41</v>
      </c>
      <c r="AB28" s="116" t="s">
        <v>41</v>
      </c>
      <c r="AC28" s="116" t="s">
        <v>41</v>
      </c>
      <c r="AD28" s="116" t="s">
        <v>41</v>
      </c>
      <c r="AE28" s="116" t="s">
        <v>41</v>
      </c>
      <c r="AF28" s="116" t="s">
        <v>41</v>
      </c>
      <c r="AG28" s="116" t="s">
        <v>41</v>
      </c>
      <c r="AH28" s="116" t="s">
        <v>41</v>
      </c>
      <c r="AI28" s="116" t="s">
        <v>41</v>
      </c>
      <c r="AJ28" s="116" t="s">
        <v>41</v>
      </c>
      <c r="AK28" s="116" t="s">
        <v>41</v>
      </c>
      <c r="AL28" s="116" t="s">
        <v>41</v>
      </c>
      <c r="AM28" s="116" t="s">
        <v>41</v>
      </c>
      <c r="AN28" s="116" t="s">
        <v>41</v>
      </c>
      <c r="AO28" s="116" t="s">
        <v>41</v>
      </c>
      <c r="AP28" s="210" t="s">
        <v>42</v>
      </c>
      <c r="AQ28" s="210"/>
      <c r="AR28" s="210"/>
      <c r="AS28" s="210"/>
      <c r="AT28" s="210"/>
    </row>
    <row r="29" spans="1:46" s="17" customFormat="1" ht="82.5" hidden="1" customHeight="1" x14ac:dyDescent="0.2">
      <c r="A29" s="123">
        <v>21</v>
      </c>
      <c r="B29" s="210" t="s">
        <v>44</v>
      </c>
      <c r="C29" s="235"/>
      <c r="D29" s="116" t="s">
        <v>149</v>
      </c>
      <c r="E29" s="116" t="s">
        <v>132</v>
      </c>
      <c r="F29" s="116" t="s">
        <v>24</v>
      </c>
      <c r="G29" s="116" t="s">
        <v>41</v>
      </c>
      <c r="H29" s="116" t="s">
        <v>41</v>
      </c>
      <c r="I29" s="116" t="s">
        <v>41</v>
      </c>
      <c r="J29" s="116" t="s">
        <v>41</v>
      </c>
      <c r="K29" s="116" t="s">
        <v>41</v>
      </c>
      <c r="L29" s="116" t="s">
        <v>41</v>
      </c>
      <c r="M29" s="116" t="s">
        <v>41</v>
      </c>
      <c r="N29" s="116" t="s">
        <v>41</v>
      </c>
      <c r="O29" s="116" t="s">
        <v>41</v>
      </c>
      <c r="P29" s="116" t="s">
        <v>41</v>
      </c>
      <c r="Q29" s="118" t="s">
        <v>41</v>
      </c>
      <c r="R29" s="118" t="s">
        <v>41</v>
      </c>
      <c r="S29" s="118" t="s">
        <v>41</v>
      </c>
      <c r="T29" s="118" t="s">
        <v>41</v>
      </c>
      <c r="U29" s="118" t="s">
        <v>41</v>
      </c>
      <c r="V29" s="116" t="s">
        <v>41</v>
      </c>
      <c r="W29" s="116" t="s">
        <v>41</v>
      </c>
      <c r="X29" s="116" t="s">
        <v>41</v>
      </c>
      <c r="Y29" s="116" t="s">
        <v>41</v>
      </c>
      <c r="Z29" s="116" t="s">
        <v>41</v>
      </c>
      <c r="AA29" s="116" t="s">
        <v>41</v>
      </c>
      <c r="AB29" s="116" t="s">
        <v>41</v>
      </c>
      <c r="AC29" s="116" t="s">
        <v>41</v>
      </c>
      <c r="AD29" s="116" t="s">
        <v>41</v>
      </c>
      <c r="AE29" s="116" t="s">
        <v>41</v>
      </c>
      <c r="AF29" s="116" t="s">
        <v>41</v>
      </c>
      <c r="AG29" s="116" t="s">
        <v>41</v>
      </c>
      <c r="AH29" s="116" t="s">
        <v>41</v>
      </c>
      <c r="AI29" s="116" t="s">
        <v>41</v>
      </c>
      <c r="AJ29" s="116" t="s">
        <v>41</v>
      </c>
      <c r="AK29" s="116" t="s">
        <v>41</v>
      </c>
      <c r="AL29" s="116" t="s">
        <v>41</v>
      </c>
      <c r="AM29" s="116" t="s">
        <v>41</v>
      </c>
      <c r="AN29" s="116" t="s">
        <v>41</v>
      </c>
      <c r="AO29" s="116" t="s">
        <v>41</v>
      </c>
      <c r="AP29" s="210" t="s">
        <v>42</v>
      </c>
      <c r="AQ29" s="210"/>
      <c r="AR29" s="210"/>
      <c r="AS29" s="210"/>
      <c r="AT29" s="210"/>
    </row>
    <row r="30" spans="1:46" s="17" customFormat="1" ht="90.75" hidden="1" customHeight="1" x14ac:dyDescent="0.2">
      <c r="A30" s="123">
        <v>22</v>
      </c>
      <c r="B30" s="210" t="s">
        <v>45</v>
      </c>
      <c r="C30" s="235"/>
      <c r="D30" s="116" t="s">
        <v>150</v>
      </c>
      <c r="E30" s="116" t="s">
        <v>133</v>
      </c>
      <c r="F30" s="116" t="s">
        <v>92</v>
      </c>
      <c r="G30" s="116" t="s">
        <v>41</v>
      </c>
      <c r="H30" s="116" t="s">
        <v>41</v>
      </c>
      <c r="I30" s="116" t="s">
        <v>41</v>
      </c>
      <c r="J30" s="116" t="s">
        <v>41</v>
      </c>
      <c r="K30" s="116" t="s">
        <v>41</v>
      </c>
      <c r="L30" s="116" t="s">
        <v>41</v>
      </c>
      <c r="M30" s="116" t="s">
        <v>41</v>
      </c>
      <c r="N30" s="116" t="s">
        <v>41</v>
      </c>
      <c r="O30" s="116" t="s">
        <v>41</v>
      </c>
      <c r="P30" s="116" t="s">
        <v>41</v>
      </c>
      <c r="Q30" s="118" t="s">
        <v>41</v>
      </c>
      <c r="R30" s="118" t="s">
        <v>41</v>
      </c>
      <c r="S30" s="118" t="s">
        <v>41</v>
      </c>
      <c r="T30" s="118" t="s">
        <v>41</v>
      </c>
      <c r="U30" s="118" t="s">
        <v>41</v>
      </c>
      <c r="V30" s="116" t="s">
        <v>41</v>
      </c>
      <c r="W30" s="116" t="s">
        <v>41</v>
      </c>
      <c r="X30" s="116" t="s">
        <v>41</v>
      </c>
      <c r="Y30" s="116" t="s">
        <v>41</v>
      </c>
      <c r="Z30" s="116" t="s">
        <v>41</v>
      </c>
      <c r="AA30" s="116" t="s">
        <v>41</v>
      </c>
      <c r="AB30" s="116" t="s">
        <v>41</v>
      </c>
      <c r="AC30" s="116" t="s">
        <v>41</v>
      </c>
      <c r="AD30" s="116" t="s">
        <v>41</v>
      </c>
      <c r="AE30" s="116" t="s">
        <v>41</v>
      </c>
      <c r="AF30" s="116" t="s">
        <v>41</v>
      </c>
      <c r="AG30" s="116" t="s">
        <v>41</v>
      </c>
      <c r="AH30" s="116" t="s">
        <v>41</v>
      </c>
      <c r="AI30" s="116" t="s">
        <v>41</v>
      </c>
      <c r="AJ30" s="116" t="s">
        <v>41</v>
      </c>
      <c r="AK30" s="116" t="s">
        <v>41</v>
      </c>
      <c r="AL30" s="116" t="s">
        <v>41</v>
      </c>
      <c r="AM30" s="116" t="s">
        <v>41</v>
      </c>
      <c r="AN30" s="116" t="s">
        <v>41</v>
      </c>
      <c r="AO30" s="116" t="s">
        <v>41</v>
      </c>
      <c r="AP30" s="210" t="s">
        <v>42</v>
      </c>
      <c r="AQ30" s="210"/>
      <c r="AR30" s="210"/>
      <c r="AS30" s="210"/>
      <c r="AT30" s="210"/>
    </row>
    <row r="31" spans="1:46" s="21" customFormat="1" ht="82.5" hidden="1" customHeight="1" x14ac:dyDescent="0.2">
      <c r="A31" s="123">
        <v>23</v>
      </c>
      <c r="B31" s="210" t="s">
        <v>46</v>
      </c>
      <c r="C31" s="235"/>
      <c r="D31" s="116" t="s">
        <v>47</v>
      </c>
      <c r="E31" s="116" t="s">
        <v>134</v>
      </c>
      <c r="F31" s="116" t="s">
        <v>92</v>
      </c>
      <c r="G31" s="116" t="s">
        <v>41</v>
      </c>
      <c r="H31" s="116" t="s">
        <v>41</v>
      </c>
      <c r="I31" s="116" t="s">
        <v>41</v>
      </c>
      <c r="J31" s="116" t="s">
        <v>41</v>
      </c>
      <c r="K31" s="116" t="s">
        <v>41</v>
      </c>
      <c r="L31" s="116" t="s">
        <v>41</v>
      </c>
      <c r="M31" s="116" t="s">
        <v>41</v>
      </c>
      <c r="N31" s="116" t="s">
        <v>41</v>
      </c>
      <c r="O31" s="116" t="s">
        <v>41</v>
      </c>
      <c r="P31" s="116" t="s">
        <v>41</v>
      </c>
      <c r="Q31" s="118" t="s">
        <v>41</v>
      </c>
      <c r="R31" s="118" t="s">
        <v>41</v>
      </c>
      <c r="S31" s="118" t="s">
        <v>41</v>
      </c>
      <c r="T31" s="118" t="s">
        <v>41</v>
      </c>
      <c r="U31" s="118" t="s">
        <v>41</v>
      </c>
      <c r="V31" s="116" t="s">
        <v>41</v>
      </c>
      <c r="W31" s="116" t="s">
        <v>41</v>
      </c>
      <c r="X31" s="116" t="s">
        <v>41</v>
      </c>
      <c r="Y31" s="116" t="s">
        <v>41</v>
      </c>
      <c r="Z31" s="116" t="s">
        <v>41</v>
      </c>
      <c r="AA31" s="116" t="s">
        <v>41</v>
      </c>
      <c r="AB31" s="116" t="s">
        <v>41</v>
      </c>
      <c r="AC31" s="116" t="s">
        <v>41</v>
      </c>
      <c r="AD31" s="116" t="s">
        <v>41</v>
      </c>
      <c r="AE31" s="116" t="s">
        <v>41</v>
      </c>
      <c r="AF31" s="116" t="s">
        <v>41</v>
      </c>
      <c r="AG31" s="116" t="s">
        <v>41</v>
      </c>
      <c r="AH31" s="116" t="s">
        <v>41</v>
      </c>
      <c r="AI31" s="116" t="s">
        <v>41</v>
      </c>
      <c r="AJ31" s="116" t="s">
        <v>41</v>
      </c>
      <c r="AK31" s="116" t="s">
        <v>41</v>
      </c>
      <c r="AL31" s="116" t="s">
        <v>41</v>
      </c>
      <c r="AM31" s="116" t="s">
        <v>41</v>
      </c>
      <c r="AN31" s="116" t="s">
        <v>41</v>
      </c>
      <c r="AO31" s="116" t="s">
        <v>41</v>
      </c>
      <c r="AP31" s="210" t="s">
        <v>42</v>
      </c>
      <c r="AQ31" s="210"/>
      <c r="AR31" s="210"/>
      <c r="AS31" s="210"/>
      <c r="AT31" s="210"/>
    </row>
    <row r="32" spans="1:46" s="17" customFormat="1" ht="12" hidden="1" x14ac:dyDescent="0.2">
      <c r="A32" s="123">
        <v>24</v>
      </c>
      <c r="B32" s="236" t="s">
        <v>48</v>
      </c>
      <c r="C32" s="236"/>
      <c r="D32" s="236"/>
      <c r="E32" s="22"/>
      <c r="F32" s="119"/>
      <c r="G32" s="116" t="s">
        <v>41</v>
      </c>
      <c r="H32" s="116" t="s">
        <v>41</v>
      </c>
      <c r="I32" s="116" t="s">
        <v>41</v>
      </c>
      <c r="J32" s="116" t="s">
        <v>41</v>
      </c>
      <c r="K32" s="116" t="s">
        <v>41</v>
      </c>
      <c r="L32" s="116" t="s">
        <v>41</v>
      </c>
      <c r="M32" s="116" t="s">
        <v>41</v>
      </c>
      <c r="N32" s="116" t="s">
        <v>41</v>
      </c>
      <c r="O32" s="116" t="s">
        <v>41</v>
      </c>
      <c r="P32" s="116" t="s">
        <v>41</v>
      </c>
      <c r="Q32" s="118" t="s">
        <v>41</v>
      </c>
      <c r="R32" s="118" t="s">
        <v>41</v>
      </c>
      <c r="S32" s="118" t="s">
        <v>41</v>
      </c>
      <c r="T32" s="118" t="s">
        <v>41</v>
      </c>
      <c r="U32" s="118" t="s">
        <v>41</v>
      </c>
      <c r="V32" s="116" t="s">
        <v>41</v>
      </c>
      <c r="W32" s="116" t="s">
        <v>41</v>
      </c>
      <c r="X32" s="116" t="s">
        <v>41</v>
      </c>
      <c r="Y32" s="116" t="s">
        <v>41</v>
      </c>
      <c r="Z32" s="116" t="s">
        <v>41</v>
      </c>
      <c r="AA32" s="116" t="s">
        <v>41</v>
      </c>
      <c r="AB32" s="116" t="s">
        <v>41</v>
      </c>
      <c r="AC32" s="116" t="s">
        <v>41</v>
      </c>
      <c r="AD32" s="116" t="s">
        <v>41</v>
      </c>
      <c r="AE32" s="116" t="s">
        <v>41</v>
      </c>
      <c r="AF32" s="116" t="s">
        <v>41</v>
      </c>
      <c r="AG32" s="116" t="s">
        <v>41</v>
      </c>
      <c r="AH32" s="116" t="s">
        <v>41</v>
      </c>
      <c r="AI32" s="116" t="s">
        <v>41</v>
      </c>
      <c r="AJ32" s="116" t="s">
        <v>41</v>
      </c>
      <c r="AK32" s="116" t="s">
        <v>41</v>
      </c>
      <c r="AL32" s="116" t="s">
        <v>41</v>
      </c>
      <c r="AM32" s="116" t="s">
        <v>41</v>
      </c>
      <c r="AN32" s="116" t="s">
        <v>41</v>
      </c>
      <c r="AO32" s="116" t="s">
        <v>41</v>
      </c>
      <c r="AP32" s="119" t="s">
        <v>41</v>
      </c>
      <c r="AQ32" s="116" t="s">
        <v>41</v>
      </c>
      <c r="AR32" s="116" t="s">
        <v>41</v>
      </c>
      <c r="AS32" s="116" t="s">
        <v>41</v>
      </c>
      <c r="AT32" s="116" t="s">
        <v>41</v>
      </c>
    </row>
    <row r="33" spans="1:46" s="18" customFormat="1" ht="15" hidden="1" customHeight="1" x14ac:dyDescent="0.25">
      <c r="A33" s="123">
        <v>25</v>
      </c>
      <c r="B33" s="119" t="s">
        <v>49</v>
      </c>
      <c r="C33" s="119" t="s">
        <v>50</v>
      </c>
      <c r="D33" s="222" t="s">
        <v>50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</row>
    <row r="34" spans="1:46" s="17" customFormat="1" ht="56.25" hidden="1" customHeight="1" x14ac:dyDescent="0.25">
      <c r="A34" s="123">
        <v>26</v>
      </c>
      <c r="B34" s="116" t="s">
        <v>51</v>
      </c>
      <c r="C34" s="210" t="s">
        <v>151</v>
      </c>
      <c r="D34" s="210"/>
      <c r="E34" s="116" t="s">
        <v>135</v>
      </c>
      <c r="F34" s="116" t="s">
        <v>92</v>
      </c>
      <c r="G34" s="116" t="s">
        <v>41</v>
      </c>
      <c r="H34" s="116" t="s">
        <v>41</v>
      </c>
      <c r="I34" s="116" t="s">
        <v>41</v>
      </c>
      <c r="J34" s="116" t="s">
        <v>41</v>
      </c>
      <c r="K34" s="116" t="s">
        <v>41</v>
      </c>
      <c r="L34" s="116" t="s">
        <v>41</v>
      </c>
      <c r="M34" s="116" t="s">
        <v>41</v>
      </c>
      <c r="N34" s="116" t="s">
        <v>41</v>
      </c>
      <c r="O34" s="116" t="s">
        <v>41</v>
      </c>
      <c r="P34" s="116" t="s">
        <v>41</v>
      </c>
      <c r="Q34" s="118" t="s">
        <v>41</v>
      </c>
      <c r="R34" s="118" t="s">
        <v>41</v>
      </c>
      <c r="S34" s="118" t="s">
        <v>41</v>
      </c>
      <c r="T34" s="118" t="s">
        <v>41</v>
      </c>
      <c r="U34" s="118" t="s">
        <v>41</v>
      </c>
      <c r="V34" s="116" t="s">
        <v>41</v>
      </c>
      <c r="W34" s="116" t="s">
        <v>41</v>
      </c>
      <c r="X34" s="116" t="s">
        <v>41</v>
      </c>
      <c r="Y34" s="116" t="s">
        <v>41</v>
      </c>
      <c r="Z34" s="116" t="s">
        <v>41</v>
      </c>
      <c r="AA34" s="116" t="s">
        <v>41</v>
      </c>
      <c r="AB34" s="116" t="s">
        <v>41</v>
      </c>
      <c r="AC34" s="116" t="s">
        <v>41</v>
      </c>
      <c r="AD34" s="116" t="s">
        <v>41</v>
      </c>
      <c r="AE34" s="116" t="s">
        <v>41</v>
      </c>
      <c r="AF34" s="116" t="s">
        <v>41</v>
      </c>
      <c r="AG34" s="116" t="s">
        <v>41</v>
      </c>
      <c r="AH34" s="116" t="s">
        <v>41</v>
      </c>
      <c r="AI34" s="116" t="s">
        <v>41</v>
      </c>
      <c r="AJ34" s="116" t="s">
        <v>41</v>
      </c>
      <c r="AK34" s="116" t="s">
        <v>41</v>
      </c>
      <c r="AL34" s="116" t="s">
        <v>41</v>
      </c>
      <c r="AM34" s="116" t="s">
        <v>41</v>
      </c>
      <c r="AN34" s="116" t="s">
        <v>41</v>
      </c>
      <c r="AO34" s="116" t="s">
        <v>41</v>
      </c>
      <c r="AP34" s="210" t="s">
        <v>42</v>
      </c>
      <c r="AQ34" s="210"/>
      <c r="AR34" s="210"/>
      <c r="AS34" s="210"/>
      <c r="AT34" s="210"/>
    </row>
    <row r="35" spans="1:46" s="17" customFormat="1" ht="84" hidden="1" x14ac:dyDescent="0.25">
      <c r="A35" s="123">
        <v>27</v>
      </c>
      <c r="B35" s="116" t="s">
        <v>52</v>
      </c>
      <c r="C35" s="210" t="s">
        <v>152</v>
      </c>
      <c r="D35" s="210"/>
      <c r="E35" s="116" t="s">
        <v>93</v>
      </c>
      <c r="F35" s="116" t="s">
        <v>92</v>
      </c>
      <c r="G35" s="116" t="s">
        <v>41</v>
      </c>
      <c r="H35" s="116" t="s">
        <v>41</v>
      </c>
      <c r="I35" s="116" t="s">
        <v>41</v>
      </c>
      <c r="J35" s="116" t="s">
        <v>41</v>
      </c>
      <c r="K35" s="116" t="s">
        <v>41</v>
      </c>
      <c r="L35" s="116" t="s">
        <v>41</v>
      </c>
      <c r="M35" s="116" t="s">
        <v>41</v>
      </c>
      <c r="N35" s="116" t="s">
        <v>41</v>
      </c>
      <c r="O35" s="116" t="s">
        <v>41</v>
      </c>
      <c r="P35" s="116" t="s">
        <v>41</v>
      </c>
      <c r="Q35" s="118" t="s">
        <v>41</v>
      </c>
      <c r="R35" s="118" t="s">
        <v>41</v>
      </c>
      <c r="S35" s="118" t="s">
        <v>41</v>
      </c>
      <c r="T35" s="118" t="s">
        <v>41</v>
      </c>
      <c r="U35" s="118" t="s">
        <v>41</v>
      </c>
      <c r="V35" s="116" t="s">
        <v>41</v>
      </c>
      <c r="W35" s="116" t="s">
        <v>41</v>
      </c>
      <c r="X35" s="116" t="s">
        <v>41</v>
      </c>
      <c r="Y35" s="116" t="s">
        <v>41</v>
      </c>
      <c r="Z35" s="116" t="s">
        <v>41</v>
      </c>
      <c r="AA35" s="116" t="s">
        <v>41</v>
      </c>
      <c r="AB35" s="116" t="s">
        <v>41</v>
      </c>
      <c r="AC35" s="116" t="s">
        <v>41</v>
      </c>
      <c r="AD35" s="116" t="s">
        <v>41</v>
      </c>
      <c r="AE35" s="116" t="s">
        <v>41</v>
      </c>
      <c r="AF35" s="116" t="s">
        <v>41</v>
      </c>
      <c r="AG35" s="116" t="s">
        <v>41</v>
      </c>
      <c r="AH35" s="116" t="s">
        <v>41</v>
      </c>
      <c r="AI35" s="116" t="s">
        <v>41</v>
      </c>
      <c r="AJ35" s="116" t="s">
        <v>41</v>
      </c>
      <c r="AK35" s="116" t="s">
        <v>41</v>
      </c>
      <c r="AL35" s="116" t="s">
        <v>41</v>
      </c>
      <c r="AM35" s="116" t="s">
        <v>41</v>
      </c>
      <c r="AN35" s="116" t="s">
        <v>41</v>
      </c>
      <c r="AO35" s="116" t="s">
        <v>41</v>
      </c>
      <c r="AP35" s="210" t="s">
        <v>42</v>
      </c>
      <c r="AQ35" s="210"/>
      <c r="AR35" s="210"/>
      <c r="AS35" s="210"/>
      <c r="AT35" s="210"/>
    </row>
    <row r="36" spans="1:46" s="17" customFormat="1" ht="18.75" hidden="1" customHeight="1" x14ac:dyDescent="0.2">
      <c r="A36" s="123">
        <v>28</v>
      </c>
      <c r="B36" s="236" t="s">
        <v>53</v>
      </c>
      <c r="C36" s="236"/>
      <c r="D36" s="236"/>
      <c r="E36" s="22"/>
      <c r="F36" s="116"/>
      <c r="G36" s="116" t="s">
        <v>41</v>
      </c>
      <c r="H36" s="116" t="s">
        <v>41</v>
      </c>
      <c r="I36" s="116" t="s">
        <v>41</v>
      </c>
      <c r="J36" s="116" t="s">
        <v>41</v>
      </c>
      <c r="K36" s="116" t="s">
        <v>41</v>
      </c>
      <c r="L36" s="116" t="s">
        <v>41</v>
      </c>
      <c r="M36" s="116" t="s">
        <v>41</v>
      </c>
      <c r="N36" s="116" t="s">
        <v>41</v>
      </c>
      <c r="O36" s="116" t="s">
        <v>41</v>
      </c>
      <c r="P36" s="116" t="s">
        <v>41</v>
      </c>
      <c r="Q36" s="118" t="s">
        <v>41</v>
      </c>
      <c r="R36" s="118" t="s">
        <v>41</v>
      </c>
      <c r="S36" s="118" t="s">
        <v>41</v>
      </c>
      <c r="T36" s="118" t="s">
        <v>41</v>
      </c>
      <c r="U36" s="118" t="s">
        <v>41</v>
      </c>
      <c r="V36" s="116" t="s">
        <v>41</v>
      </c>
      <c r="W36" s="116" t="s">
        <v>41</v>
      </c>
      <c r="X36" s="116" t="s">
        <v>41</v>
      </c>
      <c r="Y36" s="116" t="s">
        <v>41</v>
      </c>
      <c r="Z36" s="116" t="s">
        <v>41</v>
      </c>
      <c r="AA36" s="116" t="s">
        <v>41</v>
      </c>
      <c r="AB36" s="116" t="s">
        <v>41</v>
      </c>
      <c r="AC36" s="116" t="s">
        <v>41</v>
      </c>
      <c r="AD36" s="116" t="s">
        <v>41</v>
      </c>
      <c r="AE36" s="116" t="s">
        <v>41</v>
      </c>
      <c r="AF36" s="116" t="s">
        <v>41</v>
      </c>
      <c r="AG36" s="116" t="s">
        <v>41</v>
      </c>
      <c r="AH36" s="116" t="s">
        <v>41</v>
      </c>
      <c r="AI36" s="116" t="s">
        <v>41</v>
      </c>
      <c r="AJ36" s="116" t="s">
        <v>41</v>
      </c>
      <c r="AK36" s="116" t="s">
        <v>41</v>
      </c>
      <c r="AL36" s="116" t="s">
        <v>41</v>
      </c>
      <c r="AM36" s="116" t="s">
        <v>41</v>
      </c>
      <c r="AN36" s="116" t="s">
        <v>41</v>
      </c>
      <c r="AO36" s="116" t="s">
        <v>41</v>
      </c>
      <c r="AP36" s="119" t="s">
        <v>41</v>
      </c>
      <c r="AQ36" s="116" t="s">
        <v>41</v>
      </c>
      <c r="AR36" s="116" t="s">
        <v>41</v>
      </c>
      <c r="AS36" s="116" t="s">
        <v>41</v>
      </c>
      <c r="AT36" s="116" t="s">
        <v>41</v>
      </c>
    </row>
    <row r="37" spans="1:46" s="17" customFormat="1" ht="15" hidden="1" customHeight="1" x14ac:dyDescent="0.25">
      <c r="A37" s="123">
        <v>29</v>
      </c>
      <c r="B37" s="119" t="s">
        <v>54</v>
      </c>
      <c r="C37" s="119" t="s">
        <v>55</v>
      </c>
      <c r="D37" s="222" t="s">
        <v>108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</row>
    <row r="38" spans="1:46" s="17" customFormat="1" ht="68.25" hidden="1" customHeight="1" x14ac:dyDescent="0.25">
      <c r="A38" s="123">
        <v>30</v>
      </c>
      <c r="B38" s="120" t="s">
        <v>56</v>
      </c>
      <c r="C38" s="210" t="s">
        <v>153</v>
      </c>
      <c r="D38" s="210"/>
      <c r="E38" s="116" t="s">
        <v>136</v>
      </c>
      <c r="F38" s="116" t="s">
        <v>92</v>
      </c>
      <c r="G38" s="116" t="s">
        <v>41</v>
      </c>
      <c r="H38" s="116" t="s">
        <v>41</v>
      </c>
      <c r="I38" s="116" t="s">
        <v>41</v>
      </c>
      <c r="J38" s="116" t="s">
        <v>41</v>
      </c>
      <c r="K38" s="116" t="s">
        <v>41</v>
      </c>
      <c r="L38" s="116" t="s">
        <v>41</v>
      </c>
      <c r="M38" s="116" t="s">
        <v>41</v>
      </c>
      <c r="N38" s="116" t="s">
        <v>41</v>
      </c>
      <c r="O38" s="116" t="s">
        <v>41</v>
      </c>
      <c r="P38" s="116" t="s">
        <v>41</v>
      </c>
      <c r="Q38" s="118" t="s">
        <v>41</v>
      </c>
      <c r="R38" s="118" t="s">
        <v>41</v>
      </c>
      <c r="S38" s="118" t="s">
        <v>41</v>
      </c>
      <c r="T38" s="118" t="s">
        <v>41</v>
      </c>
      <c r="U38" s="118" t="s">
        <v>41</v>
      </c>
      <c r="V38" s="116" t="s">
        <v>41</v>
      </c>
      <c r="W38" s="116" t="s">
        <v>41</v>
      </c>
      <c r="X38" s="116" t="s">
        <v>41</v>
      </c>
      <c r="Y38" s="116" t="s">
        <v>41</v>
      </c>
      <c r="Z38" s="116" t="s">
        <v>41</v>
      </c>
      <c r="AA38" s="116" t="s">
        <v>41</v>
      </c>
      <c r="AB38" s="116" t="s">
        <v>41</v>
      </c>
      <c r="AC38" s="116" t="s">
        <v>41</v>
      </c>
      <c r="AD38" s="116" t="s">
        <v>41</v>
      </c>
      <c r="AE38" s="116" t="s">
        <v>41</v>
      </c>
      <c r="AF38" s="116" t="s">
        <v>41</v>
      </c>
      <c r="AG38" s="116" t="s">
        <v>41</v>
      </c>
      <c r="AH38" s="116" t="s">
        <v>41</v>
      </c>
      <c r="AI38" s="116" t="s">
        <v>41</v>
      </c>
      <c r="AJ38" s="116" t="s">
        <v>41</v>
      </c>
      <c r="AK38" s="116" t="s">
        <v>41</v>
      </c>
      <c r="AL38" s="116" t="s">
        <v>41</v>
      </c>
      <c r="AM38" s="116" t="s">
        <v>41</v>
      </c>
      <c r="AN38" s="116" t="s">
        <v>41</v>
      </c>
      <c r="AO38" s="116" t="s">
        <v>41</v>
      </c>
      <c r="AP38" s="210" t="s">
        <v>42</v>
      </c>
      <c r="AQ38" s="210"/>
      <c r="AR38" s="210"/>
      <c r="AS38" s="210"/>
      <c r="AT38" s="210"/>
    </row>
    <row r="39" spans="1:46" s="17" customFormat="1" ht="58.5" hidden="1" customHeight="1" x14ac:dyDescent="0.25">
      <c r="A39" s="123">
        <v>31</v>
      </c>
      <c r="B39" s="120" t="s">
        <v>57</v>
      </c>
      <c r="C39" s="210" t="s">
        <v>58</v>
      </c>
      <c r="D39" s="210"/>
      <c r="E39" s="116" t="s">
        <v>137</v>
      </c>
      <c r="F39" s="116" t="s">
        <v>92</v>
      </c>
      <c r="G39" s="116" t="s">
        <v>41</v>
      </c>
      <c r="H39" s="116" t="s">
        <v>41</v>
      </c>
      <c r="I39" s="116" t="s">
        <v>41</v>
      </c>
      <c r="J39" s="116" t="s">
        <v>41</v>
      </c>
      <c r="K39" s="116" t="s">
        <v>41</v>
      </c>
      <c r="L39" s="116" t="s">
        <v>41</v>
      </c>
      <c r="M39" s="116" t="s">
        <v>41</v>
      </c>
      <c r="N39" s="116" t="s">
        <v>41</v>
      </c>
      <c r="O39" s="116" t="s">
        <v>41</v>
      </c>
      <c r="P39" s="116" t="s">
        <v>41</v>
      </c>
      <c r="Q39" s="118" t="s">
        <v>41</v>
      </c>
      <c r="R39" s="118" t="s">
        <v>41</v>
      </c>
      <c r="S39" s="118" t="s">
        <v>41</v>
      </c>
      <c r="T39" s="118" t="s">
        <v>41</v>
      </c>
      <c r="U39" s="118" t="s">
        <v>41</v>
      </c>
      <c r="V39" s="116" t="s">
        <v>41</v>
      </c>
      <c r="W39" s="116" t="s">
        <v>41</v>
      </c>
      <c r="X39" s="116" t="s">
        <v>41</v>
      </c>
      <c r="Y39" s="116" t="s">
        <v>41</v>
      </c>
      <c r="Z39" s="116" t="s">
        <v>41</v>
      </c>
      <c r="AA39" s="116" t="s">
        <v>41</v>
      </c>
      <c r="AB39" s="116" t="s">
        <v>41</v>
      </c>
      <c r="AC39" s="116" t="s">
        <v>41</v>
      </c>
      <c r="AD39" s="116" t="s">
        <v>41</v>
      </c>
      <c r="AE39" s="116" t="s">
        <v>41</v>
      </c>
      <c r="AF39" s="116" t="s">
        <v>41</v>
      </c>
      <c r="AG39" s="116" t="s">
        <v>41</v>
      </c>
      <c r="AH39" s="116" t="s">
        <v>41</v>
      </c>
      <c r="AI39" s="116" t="s">
        <v>41</v>
      </c>
      <c r="AJ39" s="116" t="s">
        <v>41</v>
      </c>
      <c r="AK39" s="116" t="s">
        <v>41</v>
      </c>
      <c r="AL39" s="116" t="s">
        <v>41</v>
      </c>
      <c r="AM39" s="116" t="s">
        <v>41</v>
      </c>
      <c r="AN39" s="116" t="s">
        <v>41</v>
      </c>
      <c r="AO39" s="116" t="s">
        <v>41</v>
      </c>
      <c r="AP39" s="210" t="s">
        <v>42</v>
      </c>
      <c r="AQ39" s="210"/>
      <c r="AR39" s="210"/>
      <c r="AS39" s="210"/>
      <c r="AT39" s="210"/>
    </row>
    <row r="40" spans="1:46" s="17" customFormat="1" ht="12" hidden="1" x14ac:dyDescent="0.2">
      <c r="A40" s="123">
        <v>32</v>
      </c>
      <c r="B40" s="236" t="s">
        <v>59</v>
      </c>
      <c r="C40" s="236"/>
      <c r="D40" s="236"/>
      <c r="E40" s="22"/>
      <c r="F40" s="116"/>
      <c r="G40" s="116" t="s">
        <v>41</v>
      </c>
      <c r="H40" s="116" t="s">
        <v>41</v>
      </c>
      <c r="I40" s="116" t="s">
        <v>41</v>
      </c>
      <c r="J40" s="116" t="s">
        <v>41</v>
      </c>
      <c r="K40" s="116" t="s">
        <v>41</v>
      </c>
      <c r="L40" s="116" t="s">
        <v>41</v>
      </c>
      <c r="M40" s="116" t="s">
        <v>41</v>
      </c>
      <c r="N40" s="116" t="s">
        <v>41</v>
      </c>
      <c r="O40" s="116" t="s">
        <v>41</v>
      </c>
      <c r="P40" s="116" t="s">
        <v>41</v>
      </c>
      <c r="Q40" s="118" t="s">
        <v>41</v>
      </c>
      <c r="R40" s="118" t="s">
        <v>41</v>
      </c>
      <c r="S40" s="118" t="s">
        <v>41</v>
      </c>
      <c r="T40" s="118" t="s">
        <v>41</v>
      </c>
      <c r="U40" s="118" t="s">
        <v>41</v>
      </c>
      <c r="V40" s="116" t="s">
        <v>41</v>
      </c>
      <c r="W40" s="116" t="s">
        <v>41</v>
      </c>
      <c r="X40" s="116" t="s">
        <v>41</v>
      </c>
      <c r="Y40" s="116" t="s">
        <v>41</v>
      </c>
      <c r="Z40" s="116" t="s">
        <v>41</v>
      </c>
      <c r="AA40" s="116" t="s">
        <v>41</v>
      </c>
      <c r="AB40" s="116" t="s">
        <v>41</v>
      </c>
      <c r="AC40" s="116" t="s">
        <v>41</v>
      </c>
      <c r="AD40" s="116" t="s">
        <v>41</v>
      </c>
      <c r="AE40" s="116" t="s">
        <v>41</v>
      </c>
      <c r="AF40" s="116" t="s">
        <v>41</v>
      </c>
      <c r="AG40" s="116" t="s">
        <v>41</v>
      </c>
      <c r="AH40" s="116" t="s">
        <v>41</v>
      </c>
      <c r="AI40" s="116" t="s">
        <v>41</v>
      </c>
      <c r="AJ40" s="116" t="s">
        <v>41</v>
      </c>
      <c r="AK40" s="116" t="s">
        <v>41</v>
      </c>
      <c r="AL40" s="116" t="s">
        <v>41</v>
      </c>
      <c r="AM40" s="116" t="s">
        <v>41</v>
      </c>
      <c r="AN40" s="116" t="s">
        <v>41</v>
      </c>
      <c r="AO40" s="116" t="s">
        <v>41</v>
      </c>
      <c r="AP40" s="119" t="s">
        <v>41</v>
      </c>
      <c r="AQ40" s="116" t="s">
        <v>41</v>
      </c>
      <c r="AR40" s="116" t="s">
        <v>41</v>
      </c>
      <c r="AS40" s="116" t="s">
        <v>41</v>
      </c>
      <c r="AT40" s="116" t="s">
        <v>41</v>
      </c>
    </row>
    <row r="41" spans="1:46" s="17" customFormat="1" ht="15" hidden="1" customHeight="1" x14ac:dyDescent="0.25">
      <c r="A41" s="123">
        <v>33</v>
      </c>
      <c r="B41" s="222" t="s">
        <v>60</v>
      </c>
      <c r="C41" s="222"/>
      <c r="D41" s="222" t="s">
        <v>61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</row>
    <row r="42" spans="1:46" s="17" customFormat="1" ht="71.25" hidden="1" customHeight="1" x14ac:dyDescent="0.25">
      <c r="A42" s="123">
        <v>34</v>
      </c>
      <c r="B42" s="210" t="s">
        <v>62</v>
      </c>
      <c r="C42" s="210"/>
      <c r="D42" s="116" t="s">
        <v>94</v>
      </c>
      <c r="E42" s="116" t="s">
        <v>63</v>
      </c>
      <c r="F42" s="116" t="s">
        <v>92</v>
      </c>
      <c r="G42" s="116" t="s">
        <v>41</v>
      </c>
      <c r="H42" s="116" t="s">
        <v>41</v>
      </c>
      <c r="I42" s="116" t="s">
        <v>41</v>
      </c>
      <c r="J42" s="116" t="s">
        <v>41</v>
      </c>
      <c r="K42" s="116" t="s">
        <v>41</v>
      </c>
      <c r="L42" s="116" t="s">
        <v>41</v>
      </c>
      <c r="M42" s="116" t="s">
        <v>41</v>
      </c>
      <c r="N42" s="116" t="s">
        <v>41</v>
      </c>
      <c r="O42" s="116" t="s">
        <v>41</v>
      </c>
      <c r="P42" s="116" t="s">
        <v>41</v>
      </c>
      <c r="Q42" s="118" t="s">
        <v>41</v>
      </c>
      <c r="R42" s="118" t="s">
        <v>41</v>
      </c>
      <c r="S42" s="118" t="s">
        <v>41</v>
      </c>
      <c r="T42" s="118" t="s">
        <v>41</v>
      </c>
      <c r="U42" s="118" t="s">
        <v>41</v>
      </c>
      <c r="V42" s="116" t="s">
        <v>41</v>
      </c>
      <c r="W42" s="116" t="s">
        <v>41</v>
      </c>
      <c r="X42" s="116" t="s">
        <v>41</v>
      </c>
      <c r="Y42" s="116" t="s">
        <v>41</v>
      </c>
      <c r="Z42" s="116" t="s">
        <v>41</v>
      </c>
      <c r="AA42" s="116" t="s">
        <v>41</v>
      </c>
      <c r="AB42" s="116" t="s">
        <v>41</v>
      </c>
      <c r="AC42" s="116" t="s">
        <v>41</v>
      </c>
      <c r="AD42" s="116" t="s">
        <v>41</v>
      </c>
      <c r="AE42" s="116" t="s">
        <v>41</v>
      </c>
      <c r="AF42" s="116" t="s">
        <v>41</v>
      </c>
      <c r="AG42" s="116" t="s">
        <v>41</v>
      </c>
      <c r="AH42" s="116" t="s">
        <v>41</v>
      </c>
      <c r="AI42" s="116" t="s">
        <v>41</v>
      </c>
      <c r="AJ42" s="116" t="s">
        <v>41</v>
      </c>
      <c r="AK42" s="116" t="s">
        <v>41</v>
      </c>
      <c r="AL42" s="116" t="s">
        <v>41</v>
      </c>
      <c r="AM42" s="116" t="s">
        <v>41</v>
      </c>
      <c r="AN42" s="116" t="s">
        <v>41</v>
      </c>
      <c r="AO42" s="116" t="s">
        <v>41</v>
      </c>
      <c r="AP42" s="210" t="s">
        <v>64</v>
      </c>
      <c r="AQ42" s="210"/>
      <c r="AR42" s="210"/>
      <c r="AS42" s="210"/>
      <c r="AT42" s="210"/>
    </row>
    <row r="43" spans="1:46" s="17" customFormat="1" ht="35.25" hidden="1" customHeight="1" x14ac:dyDescent="0.25">
      <c r="A43" s="123">
        <v>35</v>
      </c>
      <c r="B43" s="210" t="s">
        <v>110</v>
      </c>
      <c r="C43" s="210"/>
      <c r="D43" s="116" t="s">
        <v>97</v>
      </c>
      <c r="E43" s="116" t="s">
        <v>156</v>
      </c>
      <c r="F43" s="116" t="s">
        <v>92</v>
      </c>
      <c r="G43" s="116" t="s">
        <v>41</v>
      </c>
      <c r="H43" s="116" t="s">
        <v>41</v>
      </c>
      <c r="I43" s="116" t="s">
        <v>41</v>
      </c>
      <c r="J43" s="116" t="s">
        <v>41</v>
      </c>
      <c r="K43" s="116" t="s">
        <v>41</v>
      </c>
      <c r="L43" s="116" t="s">
        <v>41</v>
      </c>
      <c r="M43" s="116" t="s">
        <v>41</v>
      </c>
      <c r="N43" s="116" t="s">
        <v>41</v>
      </c>
      <c r="O43" s="116" t="s">
        <v>41</v>
      </c>
      <c r="P43" s="116" t="s">
        <v>41</v>
      </c>
      <c r="Q43" s="118" t="s">
        <v>41</v>
      </c>
      <c r="R43" s="118" t="s">
        <v>41</v>
      </c>
      <c r="S43" s="118" t="s">
        <v>41</v>
      </c>
      <c r="T43" s="118" t="s">
        <v>41</v>
      </c>
      <c r="U43" s="118" t="s">
        <v>41</v>
      </c>
      <c r="V43" s="116" t="s">
        <v>41</v>
      </c>
      <c r="W43" s="116" t="s">
        <v>41</v>
      </c>
      <c r="X43" s="116" t="s">
        <v>41</v>
      </c>
      <c r="Y43" s="116" t="s">
        <v>41</v>
      </c>
      <c r="Z43" s="116" t="s">
        <v>41</v>
      </c>
      <c r="AA43" s="116" t="s">
        <v>41</v>
      </c>
      <c r="AB43" s="116" t="s">
        <v>41</v>
      </c>
      <c r="AC43" s="116" t="s">
        <v>41</v>
      </c>
      <c r="AD43" s="116" t="s">
        <v>41</v>
      </c>
      <c r="AE43" s="116" t="s">
        <v>41</v>
      </c>
      <c r="AF43" s="116" t="s">
        <v>41</v>
      </c>
      <c r="AG43" s="116" t="s">
        <v>41</v>
      </c>
      <c r="AH43" s="116" t="s">
        <v>41</v>
      </c>
      <c r="AI43" s="116" t="s">
        <v>41</v>
      </c>
      <c r="AJ43" s="116" t="s">
        <v>41</v>
      </c>
      <c r="AK43" s="116" t="s">
        <v>41</v>
      </c>
      <c r="AL43" s="116" t="s">
        <v>41</v>
      </c>
      <c r="AM43" s="116" t="s">
        <v>41</v>
      </c>
      <c r="AN43" s="116" t="s">
        <v>41</v>
      </c>
      <c r="AO43" s="116" t="s">
        <v>41</v>
      </c>
      <c r="AP43" s="210" t="s">
        <v>42</v>
      </c>
      <c r="AQ43" s="210"/>
      <c r="AR43" s="210"/>
      <c r="AS43" s="210"/>
      <c r="AT43" s="210"/>
    </row>
    <row r="44" spans="1:46" s="17" customFormat="1" ht="24" hidden="1" x14ac:dyDescent="0.25">
      <c r="A44" s="123">
        <v>36</v>
      </c>
      <c r="B44" s="116" t="s">
        <v>65</v>
      </c>
      <c r="C44" s="116"/>
      <c r="D44" s="116" t="s">
        <v>66</v>
      </c>
      <c r="E44" s="116" t="s">
        <v>27</v>
      </c>
      <c r="F44" s="116" t="s">
        <v>92</v>
      </c>
      <c r="G44" s="116" t="s">
        <v>41</v>
      </c>
      <c r="H44" s="116" t="s">
        <v>41</v>
      </c>
      <c r="I44" s="116" t="s">
        <v>41</v>
      </c>
      <c r="J44" s="116" t="s">
        <v>41</v>
      </c>
      <c r="K44" s="116" t="s">
        <v>41</v>
      </c>
      <c r="L44" s="116" t="s">
        <v>41</v>
      </c>
      <c r="M44" s="116" t="s">
        <v>41</v>
      </c>
      <c r="N44" s="116" t="s">
        <v>41</v>
      </c>
      <c r="O44" s="116" t="s">
        <v>41</v>
      </c>
      <c r="P44" s="116" t="s">
        <v>41</v>
      </c>
      <c r="Q44" s="116" t="s">
        <v>41</v>
      </c>
      <c r="R44" s="116" t="s">
        <v>41</v>
      </c>
      <c r="S44" s="116" t="s">
        <v>41</v>
      </c>
      <c r="T44" s="116" t="s">
        <v>41</v>
      </c>
      <c r="U44" s="116" t="s">
        <v>41</v>
      </c>
      <c r="V44" s="116" t="s">
        <v>41</v>
      </c>
      <c r="W44" s="116" t="s">
        <v>41</v>
      </c>
      <c r="X44" s="116" t="s">
        <v>41</v>
      </c>
      <c r="Y44" s="116" t="s">
        <v>41</v>
      </c>
      <c r="Z44" s="116" t="s">
        <v>41</v>
      </c>
      <c r="AA44" s="116" t="s">
        <v>41</v>
      </c>
      <c r="AB44" s="116" t="s">
        <v>41</v>
      </c>
      <c r="AC44" s="116" t="s">
        <v>41</v>
      </c>
      <c r="AD44" s="116" t="s">
        <v>41</v>
      </c>
      <c r="AE44" s="116" t="s">
        <v>41</v>
      </c>
      <c r="AF44" s="116" t="s">
        <v>41</v>
      </c>
      <c r="AG44" s="116" t="s">
        <v>41</v>
      </c>
      <c r="AH44" s="116" t="s">
        <v>41</v>
      </c>
      <c r="AI44" s="116" t="s">
        <v>41</v>
      </c>
      <c r="AJ44" s="116" t="s">
        <v>41</v>
      </c>
      <c r="AK44" s="116" t="s">
        <v>41</v>
      </c>
      <c r="AL44" s="116" t="s">
        <v>41</v>
      </c>
      <c r="AM44" s="116" t="s">
        <v>41</v>
      </c>
      <c r="AN44" s="116" t="s">
        <v>41</v>
      </c>
      <c r="AO44" s="116" t="s">
        <v>41</v>
      </c>
      <c r="AP44" s="210" t="s">
        <v>42</v>
      </c>
      <c r="AQ44" s="210"/>
      <c r="AR44" s="210"/>
      <c r="AS44" s="210"/>
      <c r="AT44" s="210"/>
    </row>
    <row r="45" spans="1:46" s="17" customFormat="1" ht="12" hidden="1" x14ac:dyDescent="0.2">
      <c r="A45" s="123">
        <v>37</v>
      </c>
      <c r="B45" s="236" t="s">
        <v>67</v>
      </c>
      <c r="C45" s="236"/>
      <c r="D45" s="236"/>
      <c r="E45" s="22"/>
      <c r="F45" s="116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 t="s">
        <v>41</v>
      </c>
      <c r="AI45" s="14" t="s">
        <v>41</v>
      </c>
      <c r="AJ45" s="14" t="s">
        <v>41</v>
      </c>
      <c r="AK45" s="14" t="s">
        <v>41</v>
      </c>
      <c r="AL45" s="14" t="s">
        <v>41</v>
      </c>
      <c r="AM45" s="14" t="s">
        <v>41</v>
      </c>
      <c r="AN45" s="14" t="s">
        <v>41</v>
      </c>
      <c r="AO45" s="14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</row>
    <row r="46" spans="1:46" s="18" customFormat="1" ht="15" hidden="1" customHeight="1" x14ac:dyDescent="0.25">
      <c r="A46" s="123">
        <v>38</v>
      </c>
      <c r="B46" s="222" t="s">
        <v>68</v>
      </c>
      <c r="C46" s="222"/>
      <c r="D46" s="222" t="s">
        <v>154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</row>
    <row r="47" spans="1:46" s="17" customFormat="1" ht="93" hidden="1" customHeight="1" x14ac:dyDescent="0.25">
      <c r="A47" s="123">
        <v>39</v>
      </c>
      <c r="B47" s="210" t="s">
        <v>69</v>
      </c>
      <c r="C47" s="210"/>
      <c r="D47" s="116" t="s">
        <v>70</v>
      </c>
      <c r="E47" s="116" t="s">
        <v>138</v>
      </c>
      <c r="F47" s="116" t="s">
        <v>92</v>
      </c>
      <c r="G47" s="116" t="s">
        <v>41</v>
      </c>
      <c r="H47" s="116" t="s">
        <v>41</v>
      </c>
      <c r="I47" s="116" t="s">
        <v>41</v>
      </c>
      <c r="J47" s="116" t="s">
        <v>41</v>
      </c>
      <c r="K47" s="116" t="s">
        <v>41</v>
      </c>
      <c r="L47" s="116" t="s">
        <v>41</v>
      </c>
      <c r="M47" s="116" t="s">
        <v>41</v>
      </c>
      <c r="N47" s="116" t="s">
        <v>41</v>
      </c>
      <c r="O47" s="116" t="s">
        <v>41</v>
      </c>
      <c r="P47" s="116" t="s">
        <v>41</v>
      </c>
      <c r="Q47" s="118" t="s">
        <v>41</v>
      </c>
      <c r="R47" s="118" t="s">
        <v>41</v>
      </c>
      <c r="S47" s="118" t="s">
        <v>41</v>
      </c>
      <c r="T47" s="118" t="s">
        <v>41</v>
      </c>
      <c r="U47" s="118" t="s">
        <v>41</v>
      </c>
      <c r="V47" s="116" t="s">
        <v>41</v>
      </c>
      <c r="W47" s="116" t="s">
        <v>41</v>
      </c>
      <c r="X47" s="116" t="s">
        <v>41</v>
      </c>
      <c r="Y47" s="116" t="s">
        <v>41</v>
      </c>
      <c r="Z47" s="116" t="s">
        <v>41</v>
      </c>
      <c r="AA47" s="116" t="s">
        <v>41</v>
      </c>
      <c r="AB47" s="116" t="s">
        <v>41</v>
      </c>
      <c r="AC47" s="116" t="s">
        <v>41</v>
      </c>
      <c r="AD47" s="116" t="s">
        <v>41</v>
      </c>
      <c r="AE47" s="116" t="s">
        <v>41</v>
      </c>
      <c r="AF47" s="116" t="s">
        <v>41</v>
      </c>
      <c r="AG47" s="116" t="s">
        <v>41</v>
      </c>
      <c r="AH47" s="116" t="s">
        <v>41</v>
      </c>
      <c r="AI47" s="116" t="s">
        <v>41</v>
      </c>
      <c r="AJ47" s="116" t="s">
        <v>41</v>
      </c>
      <c r="AK47" s="116" t="s">
        <v>41</v>
      </c>
      <c r="AL47" s="116" t="s">
        <v>41</v>
      </c>
      <c r="AM47" s="116" t="s">
        <v>41</v>
      </c>
      <c r="AN47" s="116" t="s">
        <v>41</v>
      </c>
      <c r="AO47" s="116" t="s">
        <v>41</v>
      </c>
      <c r="AP47" s="210" t="s">
        <v>42</v>
      </c>
      <c r="AQ47" s="210"/>
      <c r="AR47" s="210"/>
      <c r="AS47" s="210"/>
      <c r="AT47" s="210"/>
    </row>
    <row r="48" spans="1:46" s="17" customFormat="1" ht="84" hidden="1" x14ac:dyDescent="0.25">
      <c r="A48" s="123">
        <v>40</v>
      </c>
      <c r="B48" s="210" t="s">
        <v>71</v>
      </c>
      <c r="C48" s="210"/>
      <c r="D48" s="116" t="s">
        <v>72</v>
      </c>
      <c r="E48" s="116" t="s">
        <v>160</v>
      </c>
      <c r="F48" s="116" t="s">
        <v>92</v>
      </c>
      <c r="G48" s="116" t="s">
        <v>41</v>
      </c>
      <c r="H48" s="116" t="s">
        <v>41</v>
      </c>
      <c r="I48" s="116" t="s">
        <v>41</v>
      </c>
      <c r="J48" s="116" t="s">
        <v>41</v>
      </c>
      <c r="K48" s="116" t="s">
        <v>41</v>
      </c>
      <c r="L48" s="116" t="s">
        <v>41</v>
      </c>
      <c r="M48" s="116" t="s">
        <v>41</v>
      </c>
      <c r="N48" s="116" t="s">
        <v>41</v>
      </c>
      <c r="O48" s="116" t="s">
        <v>41</v>
      </c>
      <c r="P48" s="116" t="s">
        <v>41</v>
      </c>
      <c r="Q48" s="118" t="s">
        <v>41</v>
      </c>
      <c r="R48" s="118" t="s">
        <v>41</v>
      </c>
      <c r="S48" s="118" t="s">
        <v>41</v>
      </c>
      <c r="T48" s="118" t="s">
        <v>41</v>
      </c>
      <c r="U48" s="118" t="s">
        <v>41</v>
      </c>
      <c r="V48" s="116" t="s">
        <v>41</v>
      </c>
      <c r="W48" s="116" t="s">
        <v>41</v>
      </c>
      <c r="X48" s="116" t="s">
        <v>41</v>
      </c>
      <c r="Y48" s="116" t="s">
        <v>41</v>
      </c>
      <c r="Z48" s="116" t="s">
        <v>41</v>
      </c>
      <c r="AA48" s="116" t="s">
        <v>41</v>
      </c>
      <c r="AB48" s="116" t="s">
        <v>41</v>
      </c>
      <c r="AC48" s="116" t="s">
        <v>41</v>
      </c>
      <c r="AD48" s="116" t="s">
        <v>41</v>
      </c>
      <c r="AE48" s="116" t="s">
        <v>41</v>
      </c>
      <c r="AF48" s="116" t="s">
        <v>41</v>
      </c>
      <c r="AG48" s="116" t="s">
        <v>41</v>
      </c>
      <c r="AH48" s="116" t="s">
        <v>41</v>
      </c>
      <c r="AI48" s="116" t="s">
        <v>41</v>
      </c>
      <c r="AJ48" s="116" t="s">
        <v>41</v>
      </c>
      <c r="AK48" s="116" t="s">
        <v>41</v>
      </c>
      <c r="AL48" s="116" t="s">
        <v>41</v>
      </c>
      <c r="AM48" s="116" t="s">
        <v>41</v>
      </c>
      <c r="AN48" s="116" t="s">
        <v>41</v>
      </c>
      <c r="AO48" s="116" t="s">
        <v>41</v>
      </c>
      <c r="AP48" s="210" t="s">
        <v>42</v>
      </c>
      <c r="AQ48" s="210"/>
      <c r="AR48" s="210"/>
      <c r="AS48" s="210"/>
      <c r="AT48" s="210"/>
    </row>
    <row r="49" spans="1:46" s="17" customFormat="1" ht="84" hidden="1" x14ac:dyDescent="0.25">
      <c r="A49" s="123">
        <v>41</v>
      </c>
      <c r="B49" s="210" t="s">
        <v>73</v>
      </c>
      <c r="C49" s="210"/>
      <c r="D49" s="116" t="s">
        <v>170</v>
      </c>
      <c r="E49" s="116" t="s">
        <v>160</v>
      </c>
      <c r="F49" s="116" t="s">
        <v>92</v>
      </c>
      <c r="G49" s="116" t="s">
        <v>41</v>
      </c>
      <c r="H49" s="116" t="s">
        <v>41</v>
      </c>
      <c r="I49" s="116" t="s">
        <v>41</v>
      </c>
      <c r="J49" s="116" t="s">
        <v>41</v>
      </c>
      <c r="K49" s="116" t="s">
        <v>41</v>
      </c>
      <c r="L49" s="116" t="s">
        <v>41</v>
      </c>
      <c r="M49" s="116" t="s">
        <v>41</v>
      </c>
      <c r="N49" s="116" t="s">
        <v>41</v>
      </c>
      <c r="O49" s="116" t="s">
        <v>41</v>
      </c>
      <c r="P49" s="116" t="s">
        <v>41</v>
      </c>
      <c r="Q49" s="118" t="s">
        <v>41</v>
      </c>
      <c r="R49" s="118" t="s">
        <v>41</v>
      </c>
      <c r="S49" s="118" t="s">
        <v>41</v>
      </c>
      <c r="T49" s="118" t="s">
        <v>41</v>
      </c>
      <c r="U49" s="118" t="s">
        <v>41</v>
      </c>
      <c r="V49" s="116" t="s">
        <v>41</v>
      </c>
      <c r="W49" s="116" t="s">
        <v>41</v>
      </c>
      <c r="X49" s="116" t="s">
        <v>41</v>
      </c>
      <c r="Y49" s="116" t="s">
        <v>41</v>
      </c>
      <c r="Z49" s="116" t="s">
        <v>41</v>
      </c>
      <c r="AA49" s="116" t="s">
        <v>41</v>
      </c>
      <c r="AB49" s="116" t="s">
        <v>41</v>
      </c>
      <c r="AC49" s="116" t="s">
        <v>41</v>
      </c>
      <c r="AD49" s="116" t="s">
        <v>41</v>
      </c>
      <c r="AE49" s="116" t="s">
        <v>41</v>
      </c>
      <c r="AF49" s="116" t="s">
        <v>41</v>
      </c>
      <c r="AG49" s="116" t="s">
        <v>41</v>
      </c>
      <c r="AH49" s="116" t="s">
        <v>41</v>
      </c>
      <c r="AI49" s="116" t="s">
        <v>41</v>
      </c>
      <c r="AJ49" s="116" t="s">
        <v>41</v>
      </c>
      <c r="AK49" s="116" t="s">
        <v>41</v>
      </c>
      <c r="AL49" s="116" t="s">
        <v>41</v>
      </c>
      <c r="AM49" s="116" t="s">
        <v>41</v>
      </c>
      <c r="AN49" s="116" t="s">
        <v>41</v>
      </c>
      <c r="AO49" s="116" t="s">
        <v>41</v>
      </c>
      <c r="AP49" s="210" t="s">
        <v>42</v>
      </c>
      <c r="AQ49" s="210"/>
      <c r="AR49" s="210"/>
      <c r="AS49" s="210"/>
      <c r="AT49" s="210"/>
    </row>
    <row r="50" spans="1:46" s="17" customFormat="1" ht="18" hidden="1" customHeight="1" x14ac:dyDescent="0.2">
      <c r="A50" s="123">
        <v>42</v>
      </c>
      <c r="B50" s="236" t="s">
        <v>74</v>
      </c>
      <c r="C50" s="236"/>
      <c r="D50" s="236"/>
      <c r="E50" s="22"/>
      <c r="F50" s="116"/>
      <c r="G50" s="116" t="s">
        <v>41</v>
      </c>
      <c r="H50" s="116" t="s">
        <v>41</v>
      </c>
      <c r="I50" s="116" t="s">
        <v>41</v>
      </c>
      <c r="J50" s="116" t="s">
        <v>41</v>
      </c>
      <c r="K50" s="116" t="s">
        <v>41</v>
      </c>
      <c r="L50" s="116" t="s">
        <v>41</v>
      </c>
      <c r="M50" s="116" t="s">
        <v>41</v>
      </c>
      <c r="N50" s="116" t="s">
        <v>41</v>
      </c>
      <c r="O50" s="116" t="s">
        <v>41</v>
      </c>
      <c r="P50" s="116" t="s">
        <v>41</v>
      </c>
      <c r="Q50" s="118" t="s">
        <v>41</v>
      </c>
      <c r="R50" s="118" t="s">
        <v>41</v>
      </c>
      <c r="S50" s="118" t="s">
        <v>41</v>
      </c>
      <c r="T50" s="118" t="s">
        <v>41</v>
      </c>
      <c r="U50" s="118" t="s">
        <v>41</v>
      </c>
      <c r="V50" s="116" t="s">
        <v>41</v>
      </c>
      <c r="W50" s="116" t="s">
        <v>41</v>
      </c>
      <c r="X50" s="116" t="s">
        <v>41</v>
      </c>
      <c r="Y50" s="116" t="s">
        <v>41</v>
      </c>
      <c r="Z50" s="116" t="s">
        <v>41</v>
      </c>
      <c r="AA50" s="116" t="s">
        <v>41</v>
      </c>
      <c r="AB50" s="116" t="s">
        <v>41</v>
      </c>
      <c r="AC50" s="116" t="s">
        <v>41</v>
      </c>
      <c r="AD50" s="116" t="s">
        <v>41</v>
      </c>
      <c r="AE50" s="116" t="s">
        <v>41</v>
      </c>
      <c r="AF50" s="116" t="s">
        <v>41</v>
      </c>
      <c r="AG50" s="116" t="s">
        <v>41</v>
      </c>
      <c r="AH50" s="116" t="s">
        <v>41</v>
      </c>
      <c r="AI50" s="116" t="s">
        <v>41</v>
      </c>
      <c r="AJ50" s="116" t="s">
        <v>41</v>
      </c>
      <c r="AK50" s="116" t="s">
        <v>41</v>
      </c>
      <c r="AL50" s="116" t="s">
        <v>41</v>
      </c>
      <c r="AM50" s="116" t="s">
        <v>41</v>
      </c>
      <c r="AN50" s="116" t="s">
        <v>41</v>
      </c>
      <c r="AO50" s="116" t="s">
        <v>41</v>
      </c>
      <c r="AP50" s="119" t="s">
        <v>41</v>
      </c>
      <c r="AQ50" s="116" t="s">
        <v>41</v>
      </c>
      <c r="AR50" s="116" t="s">
        <v>41</v>
      </c>
      <c r="AS50" s="116" t="s">
        <v>41</v>
      </c>
      <c r="AT50" s="116" t="s">
        <v>41</v>
      </c>
    </row>
    <row r="51" spans="1:46" s="17" customFormat="1" ht="16.5" hidden="1" customHeight="1" x14ac:dyDescent="0.25">
      <c r="A51" s="123">
        <v>43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</row>
    <row r="52" spans="1:46" s="17" customFormat="1" ht="59.25" hidden="1" customHeight="1" x14ac:dyDescent="0.25">
      <c r="A52" s="123">
        <v>44</v>
      </c>
      <c r="B52" s="116" t="s">
        <v>75</v>
      </c>
      <c r="C52" s="116"/>
      <c r="D52" s="116" t="s">
        <v>95</v>
      </c>
      <c r="E52" s="116" t="s">
        <v>96</v>
      </c>
      <c r="F52" s="116" t="s">
        <v>92</v>
      </c>
      <c r="G52" s="116" t="s">
        <v>41</v>
      </c>
      <c r="H52" s="116" t="s">
        <v>41</v>
      </c>
      <c r="I52" s="116" t="s">
        <v>41</v>
      </c>
      <c r="J52" s="116" t="s">
        <v>41</v>
      </c>
      <c r="K52" s="116" t="s">
        <v>41</v>
      </c>
      <c r="L52" s="116" t="s">
        <v>41</v>
      </c>
      <c r="M52" s="116" t="s">
        <v>41</v>
      </c>
      <c r="N52" s="116" t="s">
        <v>41</v>
      </c>
      <c r="O52" s="116" t="s">
        <v>41</v>
      </c>
      <c r="P52" s="116" t="s">
        <v>41</v>
      </c>
      <c r="Q52" s="118" t="s">
        <v>41</v>
      </c>
      <c r="R52" s="118" t="s">
        <v>41</v>
      </c>
      <c r="S52" s="118" t="s">
        <v>41</v>
      </c>
      <c r="T52" s="118" t="s">
        <v>41</v>
      </c>
      <c r="U52" s="118" t="s">
        <v>41</v>
      </c>
      <c r="V52" s="116" t="s">
        <v>41</v>
      </c>
      <c r="W52" s="116" t="s">
        <v>41</v>
      </c>
      <c r="X52" s="116" t="s">
        <v>41</v>
      </c>
      <c r="Y52" s="116" t="s">
        <v>41</v>
      </c>
      <c r="Z52" s="116" t="s">
        <v>41</v>
      </c>
      <c r="AA52" s="116" t="s">
        <v>41</v>
      </c>
      <c r="AB52" s="116" t="s">
        <v>41</v>
      </c>
      <c r="AC52" s="116" t="s">
        <v>41</v>
      </c>
      <c r="AD52" s="116" t="s">
        <v>41</v>
      </c>
      <c r="AE52" s="116" t="s">
        <v>41</v>
      </c>
      <c r="AF52" s="116" t="s">
        <v>41</v>
      </c>
      <c r="AG52" s="116" t="s">
        <v>41</v>
      </c>
      <c r="AH52" s="116" t="s">
        <v>41</v>
      </c>
      <c r="AI52" s="116" t="s">
        <v>41</v>
      </c>
      <c r="AJ52" s="116" t="s">
        <v>41</v>
      </c>
      <c r="AK52" s="116" t="s">
        <v>41</v>
      </c>
      <c r="AL52" s="116" t="s">
        <v>41</v>
      </c>
      <c r="AM52" s="116" t="s">
        <v>41</v>
      </c>
      <c r="AN52" s="116" t="s">
        <v>41</v>
      </c>
      <c r="AO52" s="116" t="s">
        <v>41</v>
      </c>
      <c r="AP52" s="210" t="s">
        <v>42</v>
      </c>
      <c r="AQ52" s="210"/>
      <c r="AR52" s="210"/>
      <c r="AS52" s="210"/>
      <c r="AT52" s="210"/>
    </row>
    <row r="53" spans="1:46" s="17" customFormat="1" ht="69" hidden="1" customHeight="1" x14ac:dyDescent="0.25">
      <c r="A53" s="123">
        <v>45</v>
      </c>
      <c r="B53" s="116" t="s">
        <v>76</v>
      </c>
      <c r="C53" s="116"/>
      <c r="D53" s="31" t="s">
        <v>111</v>
      </c>
      <c r="E53" s="116" t="s">
        <v>96</v>
      </c>
      <c r="F53" s="116" t="s">
        <v>92</v>
      </c>
      <c r="G53" s="116" t="s">
        <v>41</v>
      </c>
      <c r="H53" s="116" t="s">
        <v>41</v>
      </c>
      <c r="I53" s="116" t="s">
        <v>41</v>
      </c>
      <c r="J53" s="116" t="s">
        <v>41</v>
      </c>
      <c r="K53" s="116" t="s">
        <v>41</v>
      </c>
      <c r="L53" s="116" t="s">
        <v>41</v>
      </c>
      <c r="M53" s="116" t="s">
        <v>41</v>
      </c>
      <c r="N53" s="116" t="s">
        <v>41</v>
      </c>
      <c r="O53" s="116" t="s">
        <v>41</v>
      </c>
      <c r="P53" s="116" t="s">
        <v>41</v>
      </c>
      <c r="Q53" s="118" t="s">
        <v>41</v>
      </c>
      <c r="R53" s="118" t="s">
        <v>41</v>
      </c>
      <c r="S53" s="118" t="s">
        <v>41</v>
      </c>
      <c r="T53" s="118" t="s">
        <v>41</v>
      </c>
      <c r="U53" s="118" t="s">
        <v>41</v>
      </c>
      <c r="V53" s="116" t="s">
        <v>41</v>
      </c>
      <c r="W53" s="116" t="s">
        <v>41</v>
      </c>
      <c r="X53" s="116" t="s">
        <v>41</v>
      </c>
      <c r="Y53" s="116" t="s">
        <v>41</v>
      </c>
      <c r="Z53" s="116" t="s">
        <v>41</v>
      </c>
      <c r="AA53" s="116" t="s">
        <v>41</v>
      </c>
      <c r="AB53" s="116" t="s">
        <v>41</v>
      </c>
      <c r="AC53" s="116" t="s">
        <v>41</v>
      </c>
      <c r="AD53" s="116" t="s">
        <v>41</v>
      </c>
      <c r="AE53" s="116" t="s">
        <v>41</v>
      </c>
      <c r="AF53" s="116" t="s">
        <v>41</v>
      </c>
      <c r="AG53" s="116" t="s">
        <v>41</v>
      </c>
      <c r="AH53" s="116" t="s">
        <v>41</v>
      </c>
      <c r="AI53" s="116" t="s">
        <v>41</v>
      </c>
      <c r="AJ53" s="116" t="s">
        <v>41</v>
      </c>
      <c r="AK53" s="116" t="s">
        <v>41</v>
      </c>
      <c r="AL53" s="116" t="s">
        <v>41</v>
      </c>
      <c r="AM53" s="116" t="s">
        <v>41</v>
      </c>
      <c r="AN53" s="116" t="s">
        <v>41</v>
      </c>
      <c r="AO53" s="116" t="s">
        <v>41</v>
      </c>
      <c r="AP53" s="210" t="s">
        <v>42</v>
      </c>
      <c r="AQ53" s="210"/>
      <c r="AR53" s="210"/>
      <c r="AS53" s="210"/>
      <c r="AT53" s="210"/>
    </row>
    <row r="54" spans="1:46" s="17" customFormat="1" ht="81" hidden="1" customHeight="1" x14ac:dyDescent="0.25">
      <c r="A54" s="123">
        <v>46</v>
      </c>
      <c r="B54" s="116" t="s">
        <v>78</v>
      </c>
      <c r="C54" s="116"/>
      <c r="D54" s="116" t="s">
        <v>112</v>
      </c>
      <c r="E54" s="116" t="s">
        <v>96</v>
      </c>
      <c r="F54" s="116" t="s">
        <v>92</v>
      </c>
      <c r="G54" s="116" t="s">
        <v>41</v>
      </c>
      <c r="H54" s="116" t="s">
        <v>41</v>
      </c>
      <c r="I54" s="116" t="s">
        <v>41</v>
      </c>
      <c r="J54" s="116" t="s">
        <v>41</v>
      </c>
      <c r="K54" s="116" t="s">
        <v>41</v>
      </c>
      <c r="L54" s="116" t="s">
        <v>41</v>
      </c>
      <c r="M54" s="116" t="s">
        <v>41</v>
      </c>
      <c r="N54" s="116" t="s">
        <v>41</v>
      </c>
      <c r="O54" s="116" t="s">
        <v>41</v>
      </c>
      <c r="P54" s="116" t="s">
        <v>41</v>
      </c>
      <c r="Q54" s="118" t="s">
        <v>41</v>
      </c>
      <c r="R54" s="118" t="s">
        <v>41</v>
      </c>
      <c r="S54" s="118" t="s">
        <v>41</v>
      </c>
      <c r="T54" s="118" t="s">
        <v>41</v>
      </c>
      <c r="U54" s="118" t="s">
        <v>41</v>
      </c>
      <c r="V54" s="116" t="s">
        <v>41</v>
      </c>
      <c r="W54" s="116" t="s">
        <v>41</v>
      </c>
      <c r="X54" s="116" t="s">
        <v>41</v>
      </c>
      <c r="Y54" s="116" t="s">
        <v>41</v>
      </c>
      <c r="Z54" s="116" t="s">
        <v>41</v>
      </c>
      <c r="AA54" s="116" t="s">
        <v>41</v>
      </c>
      <c r="AB54" s="116" t="s">
        <v>41</v>
      </c>
      <c r="AC54" s="116" t="s">
        <v>41</v>
      </c>
      <c r="AD54" s="116" t="s">
        <v>41</v>
      </c>
      <c r="AE54" s="116" t="s">
        <v>41</v>
      </c>
      <c r="AF54" s="116" t="s">
        <v>41</v>
      </c>
      <c r="AG54" s="116" t="s">
        <v>41</v>
      </c>
      <c r="AH54" s="116" t="s">
        <v>41</v>
      </c>
      <c r="AI54" s="116" t="s">
        <v>41</v>
      </c>
      <c r="AJ54" s="116" t="s">
        <v>41</v>
      </c>
      <c r="AK54" s="116" t="s">
        <v>41</v>
      </c>
      <c r="AL54" s="116" t="s">
        <v>41</v>
      </c>
      <c r="AM54" s="116" t="s">
        <v>41</v>
      </c>
      <c r="AN54" s="116" t="s">
        <v>41</v>
      </c>
      <c r="AO54" s="116" t="s">
        <v>41</v>
      </c>
      <c r="AP54" s="210" t="s">
        <v>42</v>
      </c>
      <c r="AQ54" s="210"/>
      <c r="AR54" s="210"/>
      <c r="AS54" s="210"/>
      <c r="AT54" s="210"/>
    </row>
    <row r="55" spans="1:46" s="17" customFormat="1" ht="12" hidden="1" x14ac:dyDescent="0.2">
      <c r="A55" s="123">
        <v>47</v>
      </c>
      <c r="B55" s="236" t="s">
        <v>113</v>
      </c>
      <c r="C55" s="236"/>
      <c r="D55" s="236"/>
      <c r="E55" s="22"/>
      <c r="F55" s="116"/>
      <c r="G55" s="116" t="s">
        <v>41</v>
      </c>
      <c r="H55" s="116" t="s">
        <v>41</v>
      </c>
      <c r="I55" s="116" t="s">
        <v>41</v>
      </c>
      <c r="J55" s="116" t="s">
        <v>41</v>
      </c>
      <c r="K55" s="116" t="s">
        <v>41</v>
      </c>
      <c r="L55" s="116" t="s">
        <v>41</v>
      </c>
      <c r="M55" s="116" t="s">
        <v>41</v>
      </c>
      <c r="N55" s="116" t="s">
        <v>41</v>
      </c>
      <c r="O55" s="116" t="s">
        <v>41</v>
      </c>
      <c r="P55" s="116" t="s">
        <v>41</v>
      </c>
      <c r="Q55" s="118" t="s">
        <v>41</v>
      </c>
      <c r="R55" s="118" t="s">
        <v>41</v>
      </c>
      <c r="S55" s="118" t="s">
        <v>41</v>
      </c>
      <c r="T55" s="118" t="s">
        <v>41</v>
      </c>
      <c r="U55" s="118" t="s">
        <v>41</v>
      </c>
      <c r="V55" s="116" t="s">
        <v>41</v>
      </c>
      <c r="W55" s="116" t="s">
        <v>41</v>
      </c>
      <c r="X55" s="116" t="s">
        <v>41</v>
      </c>
      <c r="Y55" s="116" t="s">
        <v>41</v>
      </c>
      <c r="Z55" s="116" t="s">
        <v>41</v>
      </c>
      <c r="AA55" s="116" t="s">
        <v>41</v>
      </c>
      <c r="AB55" s="116" t="s">
        <v>41</v>
      </c>
      <c r="AC55" s="116" t="s">
        <v>41</v>
      </c>
      <c r="AD55" s="116" t="s">
        <v>41</v>
      </c>
      <c r="AE55" s="116" t="s">
        <v>41</v>
      </c>
      <c r="AF55" s="116" t="s">
        <v>41</v>
      </c>
      <c r="AG55" s="116" t="s">
        <v>41</v>
      </c>
      <c r="AH55" s="116" t="s">
        <v>41</v>
      </c>
      <c r="AI55" s="116" t="s">
        <v>41</v>
      </c>
      <c r="AJ55" s="116" t="s">
        <v>41</v>
      </c>
      <c r="AK55" s="116" t="s">
        <v>41</v>
      </c>
      <c r="AL55" s="116" t="s">
        <v>41</v>
      </c>
      <c r="AM55" s="116" t="s">
        <v>41</v>
      </c>
      <c r="AN55" s="116" t="s">
        <v>41</v>
      </c>
      <c r="AO55" s="116" t="s">
        <v>41</v>
      </c>
      <c r="AP55" s="119" t="s">
        <v>41</v>
      </c>
      <c r="AQ55" s="116" t="s">
        <v>41</v>
      </c>
      <c r="AR55" s="116" t="s">
        <v>41</v>
      </c>
      <c r="AS55" s="116" t="s">
        <v>41</v>
      </c>
      <c r="AT55" s="116" t="s">
        <v>41</v>
      </c>
    </row>
    <row r="56" spans="1:46" s="18" customFormat="1" ht="15" customHeight="1" x14ac:dyDescent="0.25">
      <c r="A56" s="124">
        <v>48</v>
      </c>
      <c r="B56" s="222" t="s">
        <v>114</v>
      </c>
      <c r="C56" s="222"/>
      <c r="D56" s="222" t="s">
        <v>115</v>
      </c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</row>
    <row r="57" spans="1:46" s="17" customFormat="1" ht="16.5" customHeight="1" x14ac:dyDescent="0.25">
      <c r="A57" s="124">
        <v>49</v>
      </c>
      <c r="B57" s="230" t="s">
        <v>116</v>
      </c>
      <c r="C57" s="230"/>
      <c r="D57" s="116" t="s">
        <v>155</v>
      </c>
      <c r="E57" s="116" t="s">
        <v>100</v>
      </c>
      <c r="F57" s="116" t="s">
        <v>92</v>
      </c>
      <c r="G57" s="141">
        <f>H57+I57</f>
        <v>40528</v>
      </c>
      <c r="H57" s="84">
        <f>(23832-300)-14567-1</f>
        <v>8964</v>
      </c>
      <c r="I57" s="129">
        <f>31564-31564+31564</f>
        <v>31564</v>
      </c>
      <c r="J57" s="48">
        <v>0</v>
      </c>
      <c r="K57" s="48">
        <v>0</v>
      </c>
      <c r="L57" s="48">
        <f>M57+N57</f>
        <v>8960</v>
      </c>
      <c r="M57" s="48">
        <f>23532-14572</f>
        <v>8960</v>
      </c>
      <c r="N57" s="48">
        <f>31564-31564</f>
        <v>0</v>
      </c>
      <c r="O57" s="48">
        <v>0</v>
      </c>
      <c r="P57" s="48">
        <v>0</v>
      </c>
      <c r="Q57" s="48">
        <f>23532-14572</f>
        <v>8960</v>
      </c>
      <c r="R57" s="48">
        <f>23532-14572</f>
        <v>8960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141">
        <f>AQ57+AR57+AS57+AT57</f>
        <v>152576</v>
      </c>
      <c r="AQ57" s="66">
        <f t="shared" ref="AQ57:AT61" si="12">H57+M57+R57+W57+AB57+AG57+AL57</f>
        <v>121012</v>
      </c>
      <c r="AR57" s="133">
        <f t="shared" si="12"/>
        <v>31564</v>
      </c>
      <c r="AS57" s="14">
        <f t="shared" si="12"/>
        <v>0</v>
      </c>
      <c r="AT57" s="14">
        <f t="shared" si="12"/>
        <v>0</v>
      </c>
    </row>
    <row r="58" spans="1:46" s="17" customFormat="1" ht="50.25" customHeight="1" x14ac:dyDescent="0.25">
      <c r="A58" s="124">
        <v>50</v>
      </c>
      <c r="B58" s="120" t="s">
        <v>117</v>
      </c>
      <c r="C58" s="120" t="s">
        <v>77</v>
      </c>
      <c r="D58" s="116" t="s">
        <v>130</v>
      </c>
      <c r="E58" s="116" t="s">
        <v>77</v>
      </c>
      <c r="F58" s="116" t="s">
        <v>92</v>
      </c>
      <c r="G58" s="130">
        <v>93</v>
      </c>
      <c r="H58" s="13">
        <v>93</v>
      </c>
      <c r="I58" s="130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0">
        <f>AQ58+AR58+AS58+AT58</f>
        <v>651</v>
      </c>
      <c r="AQ58" s="14">
        <f t="shared" si="12"/>
        <v>651</v>
      </c>
      <c r="AR58" s="133">
        <f t="shared" si="12"/>
        <v>0</v>
      </c>
      <c r="AS58" s="14">
        <f t="shared" si="12"/>
        <v>0</v>
      </c>
      <c r="AT58" s="14">
        <f t="shared" si="12"/>
        <v>0</v>
      </c>
    </row>
    <row r="59" spans="1:46" s="17" customFormat="1" ht="49.5" customHeight="1" x14ac:dyDescent="0.25">
      <c r="A59" s="124">
        <v>51</v>
      </c>
      <c r="B59" s="120" t="s">
        <v>118</v>
      </c>
      <c r="C59" s="120" t="s">
        <v>77</v>
      </c>
      <c r="D59" s="118" t="s">
        <v>79</v>
      </c>
      <c r="E59" s="118" t="s">
        <v>159</v>
      </c>
      <c r="F59" s="118" t="s">
        <v>92</v>
      </c>
      <c r="G59" s="131">
        <f>185-85</f>
        <v>100</v>
      </c>
      <c r="H59" s="49">
        <f>185-85</f>
        <v>100</v>
      </c>
      <c r="I59" s="131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131">
        <f t="shared" ref="AP59:AP69" si="13">AQ59+AR59+AS59+AT59</f>
        <v>1040</v>
      </c>
      <c r="AQ59" s="14">
        <f t="shared" si="12"/>
        <v>1040</v>
      </c>
      <c r="AR59" s="133">
        <f t="shared" si="12"/>
        <v>0</v>
      </c>
      <c r="AS59" s="14">
        <f t="shared" si="12"/>
        <v>0</v>
      </c>
      <c r="AT59" s="14">
        <f t="shared" si="12"/>
        <v>0</v>
      </c>
    </row>
    <row r="60" spans="1:46" s="17" customFormat="1" ht="38.25" customHeight="1" x14ac:dyDescent="0.25">
      <c r="A60" s="124">
        <v>52</v>
      </c>
      <c r="B60" s="120" t="s">
        <v>119</v>
      </c>
      <c r="C60" s="120" t="s">
        <v>77</v>
      </c>
      <c r="D60" s="116" t="s">
        <v>131</v>
      </c>
      <c r="E60" s="116" t="s">
        <v>77</v>
      </c>
      <c r="F60" s="116" t="s">
        <v>92</v>
      </c>
      <c r="G60" s="130">
        <v>6</v>
      </c>
      <c r="H60" s="13">
        <v>6</v>
      </c>
      <c r="I60" s="130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0">
        <f t="shared" si="13"/>
        <v>42</v>
      </c>
      <c r="AQ60" s="14">
        <f t="shared" si="12"/>
        <v>42</v>
      </c>
      <c r="AR60" s="133">
        <f t="shared" si="12"/>
        <v>0</v>
      </c>
      <c r="AS60" s="14">
        <f t="shared" si="12"/>
        <v>0</v>
      </c>
      <c r="AT60" s="14">
        <f t="shared" si="12"/>
        <v>0</v>
      </c>
    </row>
    <row r="61" spans="1:46" s="17" customFormat="1" ht="38.25" customHeight="1" x14ac:dyDescent="0.25">
      <c r="A61" s="124">
        <v>53</v>
      </c>
      <c r="B61" s="120" t="s">
        <v>119</v>
      </c>
      <c r="C61" s="120" t="s">
        <v>77</v>
      </c>
      <c r="D61" s="116" t="s">
        <v>80</v>
      </c>
      <c r="E61" s="118" t="s">
        <v>77</v>
      </c>
      <c r="F61" s="118" t="s">
        <v>92</v>
      </c>
      <c r="G61" s="131">
        <f>60-28</f>
        <v>32</v>
      </c>
      <c r="H61" s="49">
        <f>60-28</f>
        <v>32</v>
      </c>
      <c r="I61" s="131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131">
        <f t="shared" si="13"/>
        <v>336</v>
      </c>
      <c r="AQ61" s="55">
        <f>H61+M61+R61+W61+AB61+AG61+AL61</f>
        <v>336</v>
      </c>
      <c r="AR61" s="136">
        <f t="shared" si="12"/>
        <v>0</v>
      </c>
      <c r="AS61" s="55">
        <f t="shared" si="12"/>
        <v>0</v>
      </c>
      <c r="AT61" s="55">
        <f t="shared" si="12"/>
        <v>0</v>
      </c>
    </row>
    <row r="62" spans="1:46" s="17" customFormat="1" ht="36.75" customHeight="1" x14ac:dyDescent="0.25">
      <c r="A62" s="124">
        <v>54</v>
      </c>
      <c r="B62" s="120" t="s">
        <v>120</v>
      </c>
      <c r="C62" s="120"/>
      <c r="D62" s="116" t="s">
        <v>81</v>
      </c>
      <c r="E62" s="116" t="s">
        <v>77</v>
      </c>
      <c r="F62" s="116" t="s">
        <v>92</v>
      </c>
      <c r="G62" s="130">
        <v>360</v>
      </c>
      <c r="H62" s="13">
        <v>360</v>
      </c>
      <c r="I62" s="130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0">
        <f t="shared" si="13"/>
        <v>2520</v>
      </c>
      <c r="AQ62" s="14">
        <f>H62+M62+R62+W62+AB62+AG62+AL62</f>
        <v>2520</v>
      </c>
      <c r="AR62" s="133">
        <f>I62+N62+S62+X62+AC62+AH62+AM62</f>
        <v>0</v>
      </c>
      <c r="AS62" s="14">
        <f>J62+O62+T62+Y62+AD62+AI62+AN62</f>
        <v>0</v>
      </c>
      <c r="AT62" s="14">
        <f>K62+P62+U62+Z62+AE62+AJ62+AO62</f>
        <v>0</v>
      </c>
    </row>
    <row r="63" spans="1:46" s="17" customFormat="1" ht="24" customHeight="1" x14ac:dyDescent="0.25">
      <c r="A63" s="124">
        <v>55</v>
      </c>
      <c r="B63" s="120" t="s">
        <v>122</v>
      </c>
      <c r="C63" s="120"/>
      <c r="D63" s="116" t="s">
        <v>121</v>
      </c>
      <c r="E63" s="116" t="s">
        <v>77</v>
      </c>
      <c r="F63" s="116" t="s">
        <v>92</v>
      </c>
      <c r="G63" s="130">
        <f>10-10</f>
        <v>0</v>
      </c>
      <c r="H63" s="13">
        <f>10-10</f>
        <v>0</v>
      </c>
      <c r="I63" s="130">
        <v>0</v>
      </c>
      <c r="J63" s="13">
        <v>0</v>
      </c>
      <c r="K63" s="13">
        <v>0</v>
      </c>
      <c r="L63" s="13">
        <f>10-10</f>
        <v>0</v>
      </c>
      <c r="M63" s="13">
        <f>10-10</f>
        <v>0</v>
      </c>
      <c r="N63" s="13">
        <v>0</v>
      </c>
      <c r="O63" s="13">
        <v>0</v>
      </c>
      <c r="P63" s="13">
        <v>0</v>
      </c>
      <c r="Q63" s="13">
        <f>10-10</f>
        <v>0</v>
      </c>
      <c r="R63" s="13">
        <f>10-10</f>
        <v>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30">
        <f t="shared" si="13"/>
        <v>40</v>
      </c>
      <c r="AQ63" s="14">
        <f>H63+M63+R63+W63+AB63+AG63+AL63</f>
        <v>40</v>
      </c>
      <c r="AR63" s="130">
        <v>0</v>
      </c>
      <c r="AS63" s="13">
        <v>0</v>
      </c>
      <c r="AT63" s="13">
        <v>0</v>
      </c>
    </row>
    <row r="64" spans="1:46" s="17" customFormat="1" ht="60.75" customHeight="1" x14ac:dyDescent="0.25">
      <c r="A64" s="124">
        <v>56</v>
      </c>
      <c r="B64" s="120" t="s">
        <v>123</v>
      </c>
      <c r="C64" s="120"/>
      <c r="D64" s="116" t="s">
        <v>125</v>
      </c>
      <c r="E64" s="116" t="s">
        <v>77</v>
      </c>
      <c r="F64" s="116" t="s">
        <v>92</v>
      </c>
      <c r="G64" s="130">
        <f>76.2-76.2</f>
        <v>0</v>
      </c>
      <c r="H64" s="13">
        <f>76.2-76.2</f>
        <v>0</v>
      </c>
      <c r="I64" s="130">
        <v>0</v>
      </c>
      <c r="J64" s="13">
        <v>0</v>
      </c>
      <c r="K64" s="13">
        <v>0</v>
      </c>
      <c r="L64" s="13">
        <f>76.2-76.2</f>
        <v>0</v>
      </c>
      <c r="M64" s="13">
        <f>76.2-76.2</f>
        <v>0</v>
      </c>
      <c r="N64" s="13">
        <v>0</v>
      </c>
      <c r="O64" s="13">
        <v>0</v>
      </c>
      <c r="P64" s="13">
        <v>0</v>
      </c>
      <c r="Q64" s="13">
        <f>76.2-76.2</f>
        <v>0</v>
      </c>
      <c r="R64" s="13">
        <f>76.2-76.2</f>
        <v>0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30">
        <f t="shared" si="13"/>
        <v>304.8</v>
      </c>
      <c r="AQ64" s="14">
        <f t="shared" ref="AQ64:AQ69" si="14">H64+M64+R64+W64+AB64+AG64+AL64</f>
        <v>304.8</v>
      </c>
      <c r="AR64" s="130">
        <v>0</v>
      </c>
      <c r="AS64" s="13">
        <v>0</v>
      </c>
      <c r="AT64" s="13">
        <v>0</v>
      </c>
    </row>
    <row r="65" spans="1:47" s="17" customFormat="1" ht="12.75" customHeight="1" x14ac:dyDescent="0.25">
      <c r="A65" s="124">
        <v>57</v>
      </c>
      <c r="B65" s="120" t="s">
        <v>124</v>
      </c>
      <c r="C65" s="120"/>
      <c r="D65" s="116" t="s">
        <v>126</v>
      </c>
      <c r="E65" s="116" t="s">
        <v>158</v>
      </c>
      <c r="F65" s="116" t="s">
        <v>92</v>
      </c>
      <c r="G65" s="130">
        <f>56-56</f>
        <v>0</v>
      </c>
      <c r="H65" s="13">
        <f>56-56</f>
        <v>0</v>
      </c>
      <c r="I65" s="130">
        <v>0</v>
      </c>
      <c r="J65" s="13">
        <v>0</v>
      </c>
      <c r="K65" s="13">
        <v>0</v>
      </c>
      <c r="L65" s="13">
        <f>56-56</f>
        <v>0</v>
      </c>
      <c r="M65" s="13">
        <f>56-56</f>
        <v>0</v>
      </c>
      <c r="N65" s="13">
        <v>0</v>
      </c>
      <c r="O65" s="13">
        <v>0</v>
      </c>
      <c r="P65" s="13">
        <v>0</v>
      </c>
      <c r="Q65" s="13">
        <f>56-56</f>
        <v>0</v>
      </c>
      <c r="R65" s="13">
        <f>56-56</f>
        <v>0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30">
        <f t="shared" si="13"/>
        <v>224</v>
      </c>
      <c r="AQ65" s="14">
        <f t="shared" si="14"/>
        <v>224</v>
      </c>
      <c r="AR65" s="130">
        <v>0</v>
      </c>
      <c r="AS65" s="13">
        <v>0</v>
      </c>
      <c r="AT65" s="13">
        <v>0</v>
      </c>
    </row>
    <row r="66" spans="1:47" s="17" customFormat="1" ht="37.5" customHeight="1" x14ac:dyDescent="0.25">
      <c r="A66" s="124">
        <v>58</v>
      </c>
      <c r="B66" s="120" t="s">
        <v>129</v>
      </c>
      <c r="C66" s="120"/>
      <c r="D66" s="116" t="s">
        <v>128</v>
      </c>
      <c r="E66" s="116" t="s">
        <v>77</v>
      </c>
      <c r="F66" s="116" t="s">
        <v>92</v>
      </c>
      <c r="G66" s="130">
        <f>16.6-16.6</f>
        <v>0</v>
      </c>
      <c r="H66" s="13">
        <f>16.6-16.6</f>
        <v>0</v>
      </c>
      <c r="I66" s="130">
        <v>0</v>
      </c>
      <c r="J66" s="13">
        <v>0</v>
      </c>
      <c r="K66" s="13">
        <v>0</v>
      </c>
      <c r="L66" s="13">
        <f>16.6-16.6</f>
        <v>0</v>
      </c>
      <c r="M66" s="13">
        <f>16.6-16.6</f>
        <v>0</v>
      </c>
      <c r="N66" s="13">
        <v>0</v>
      </c>
      <c r="O66" s="13">
        <v>0</v>
      </c>
      <c r="P66" s="13">
        <v>0</v>
      </c>
      <c r="Q66" s="13">
        <f>16.6-16.6</f>
        <v>0</v>
      </c>
      <c r="R66" s="13">
        <f>16.6-16.6</f>
        <v>0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30">
        <f t="shared" si="13"/>
        <v>66.400000000000006</v>
      </c>
      <c r="AQ66" s="14">
        <f t="shared" si="14"/>
        <v>66.400000000000006</v>
      </c>
      <c r="AR66" s="130">
        <v>0</v>
      </c>
      <c r="AS66" s="13">
        <v>0</v>
      </c>
      <c r="AT66" s="13">
        <v>0</v>
      </c>
    </row>
    <row r="67" spans="1:47" s="17" customFormat="1" ht="40.5" customHeight="1" x14ac:dyDescent="0.25">
      <c r="A67" s="124">
        <v>59</v>
      </c>
      <c r="B67" s="87" t="s">
        <v>144</v>
      </c>
      <c r="C67" s="120"/>
      <c r="D67" s="116" t="s">
        <v>127</v>
      </c>
      <c r="E67" s="116" t="s">
        <v>158</v>
      </c>
      <c r="F67" s="116" t="s">
        <v>92</v>
      </c>
      <c r="G67" s="130">
        <f>150-150</f>
        <v>0</v>
      </c>
      <c r="H67" s="13">
        <f>150-150</f>
        <v>0</v>
      </c>
      <c r="I67" s="130">
        <v>0</v>
      </c>
      <c r="J67" s="13">
        <v>0</v>
      </c>
      <c r="K67" s="13">
        <v>0</v>
      </c>
      <c r="L67" s="13">
        <f>150-150</f>
        <v>0</v>
      </c>
      <c r="M67" s="13">
        <f>150-150</f>
        <v>0</v>
      </c>
      <c r="N67" s="13">
        <v>0</v>
      </c>
      <c r="O67" s="13">
        <v>0</v>
      </c>
      <c r="P67" s="13">
        <v>0</v>
      </c>
      <c r="Q67" s="13">
        <f>150-150</f>
        <v>0</v>
      </c>
      <c r="R67" s="13">
        <f>150-150</f>
        <v>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30">
        <f>AQ67+AR67+AS67+AT67</f>
        <v>600</v>
      </c>
      <c r="AQ67" s="14">
        <f>H67+M67+R67+W67+AB67+AG67+AL67</f>
        <v>600</v>
      </c>
      <c r="AR67" s="130">
        <v>0</v>
      </c>
      <c r="AS67" s="13">
        <v>0</v>
      </c>
      <c r="AT67" s="13">
        <v>0</v>
      </c>
    </row>
    <row r="68" spans="1:47" s="17" customFormat="1" ht="31.5" customHeight="1" x14ac:dyDescent="0.25">
      <c r="A68" s="124">
        <v>60</v>
      </c>
      <c r="B68" s="120" t="s">
        <v>145</v>
      </c>
      <c r="C68" s="120"/>
      <c r="D68" s="116" t="s">
        <v>143</v>
      </c>
      <c r="E68" s="116" t="s">
        <v>158</v>
      </c>
      <c r="F68" s="116" t="s">
        <v>92</v>
      </c>
      <c r="G68" s="130">
        <f>200-200</f>
        <v>0</v>
      </c>
      <c r="H68" s="13">
        <f>200-200</f>
        <v>0</v>
      </c>
      <c r="I68" s="130">
        <v>0</v>
      </c>
      <c r="J68" s="13">
        <v>0</v>
      </c>
      <c r="K68" s="13">
        <v>0</v>
      </c>
      <c r="L68" s="13">
        <f>200-200</f>
        <v>0</v>
      </c>
      <c r="M68" s="13">
        <f>200-200</f>
        <v>0</v>
      </c>
      <c r="N68" s="13">
        <v>0</v>
      </c>
      <c r="O68" s="13">
        <v>0</v>
      </c>
      <c r="P68" s="13">
        <v>0</v>
      </c>
      <c r="Q68" s="13">
        <f>200-200</f>
        <v>0</v>
      </c>
      <c r="R68" s="13">
        <f>200-200</f>
        <v>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130">
        <f t="shared" ref="AP68" si="15">AQ68+AR68+AS68+AT68</f>
        <v>800</v>
      </c>
      <c r="AQ68" s="14">
        <f t="shared" ref="AQ68" si="16">H68+M68+R68+W68+AB68+AG68+AL68</f>
        <v>800</v>
      </c>
      <c r="AR68" s="130">
        <v>0</v>
      </c>
      <c r="AS68" s="13">
        <v>0</v>
      </c>
      <c r="AT68" s="13">
        <v>0</v>
      </c>
    </row>
    <row r="69" spans="1:47" s="77" customFormat="1" ht="30.75" customHeight="1" x14ac:dyDescent="0.25">
      <c r="A69" s="124">
        <v>61</v>
      </c>
      <c r="B69" s="120" t="s">
        <v>146</v>
      </c>
      <c r="C69" s="120"/>
      <c r="D69" s="116" t="s">
        <v>140</v>
      </c>
      <c r="E69" s="116" t="s">
        <v>158</v>
      </c>
      <c r="F69" s="116" t="s">
        <v>92</v>
      </c>
      <c r="G69" s="130">
        <f>130-130</f>
        <v>0</v>
      </c>
      <c r="H69" s="13">
        <f>130-130</f>
        <v>0</v>
      </c>
      <c r="I69" s="130">
        <v>0</v>
      </c>
      <c r="J69" s="13">
        <v>0</v>
      </c>
      <c r="K69" s="13">
        <v>0</v>
      </c>
      <c r="L69" s="13">
        <f>130-130</f>
        <v>0</v>
      </c>
      <c r="M69" s="13">
        <f>130-130</f>
        <v>0</v>
      </c>
      <c r="N69" s="13">
        <v>0</v>
      </c>
      <c r="O69" s="13">
        <v>0</v>
      </c>
      <c r="P69" s="13">
        <v>0</v>
      </c>
      <c r="Q69" s="13">
        <f>130-130</f>
        <v>0</v>
      </c>
      <c r="R69" s="13">
        <f>130-130</f>
        <v>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130">
        <f t="shared" si="13"/>
        <v>520</v>
      </c>
      <c r="AQ69" s="14">
        <f t="shared" si="14"/>
        <v>520</v>
      </c>
      <c r="AR69" s="130">
        <v>0</v>
      </c>
      <c r="AS69" s="13">
        <v>0</v>
      </c>
      <c r="AT69" s="13">
        <v>0</v>
      </c>
    </row>
    <row r="70" spans="1:47" s="88" customFormat="1" ht="12" x14ac:dyDescent="0.25">
      <c r="A70" s="125">
        <v>62</v>
      </c>
      <c r="B70" s="238" t="s">
        <v>139</v>
      </c>
      <c r="C70" s="238"/>
      <c r="D70" s="238"/>
      <c r="E70" s="119"/>
      <c r="F70" s="119"/>
      <c r="G70" s="137">
        <f t="shared" ref="G70:AT70" si="17">G57+SUM(G58:G69)</f>
        <v>41119</v>
      </c>
      <c r="H70" s="65">
        <f t="shared" si="17"/>
        <v>9555</v>
      </c>
      <c r="I70" s="132">
        <f t="shared" si="17"/>
        <v>31564</v>
      </c>
      <c r="J70" s="56">
        <f t="shared" si="17"/>
        <v>0</v>
      </c>
      <c r="K70" s="56">
        <f t="shared" si="17"/>
        <v>0</v>
      </c>
      <c r="L70" s="56">
        <f t="shared" si="17"/>
        <v>9551</v>
      </c>
      <c r="M70" s="56">
        <f t="shared" si="17"/>
        <v>9551</v>
      </c>
      <c r="N70" s="56">
        <f t="shared" si="17"/>
        <v>0</v>
      </c>
      <c r="O70" s="56">
        <f t="shared" si="17"/>
        <v>0</v>
      </c>
      <c r="P70" s="56">
        <f t="shared" si="17"/>
        <v>0</v>
      </c>
      <c r="Q70" s="56">
        <f t="shared" si="17"/>
        <v>9551</v>
      </c>
      <c r="R70" s="56">
        <f t="shared" si="17"/>
        <v>9551</v>
      </c>
      <c r="S70" s="56">
        <f t="shared" si="17"/>
        <v>0</v>
      </c>
      <c r="T70" s="56">
        <f t="shared" si="17"/>
        <v>0</v>
      </c>
      <c r="U70" s="56">
        <f t="shared" si="17"/>
        <v>0</v>
      </c>
      <c r="V70" s="56">
        <f t="shared" si="17"/>
        <v>24874.799999999999</v>
      </c>
      <c r="W70" s="56">
        <f t="shared" si="17"/>
        <v>24874.799999999999</v>
      </c>
      <c r="X70" s="56">
        <f t="shared" si="17"/>
        <v>0</v>
      </c>
      <c r="Y70" s="56">
        <f t="shared" si="17"/>
        <v>0</v>
      </c>
      <c r="Z70" s="56">
        <f t="shared" si="17"/>
        <v>0</v>
      </c>
      <c r="AA70" s="56">
        <f t="shared" si="17"/>
        <v>24874.799999999999</v>
      </c>
      <c r="AB70" s="56">
        <f t="shared" si="17"/>
        <v>24874.799999999999</v>
      </c>
      <c r="AC70" s="56">
        <f t="shared" si="17"/>
        <v>0</v>
      </c>
      <c r="AD70" s="56">
        <f t="shared" si="17"/>
        <v>0</v>
      </c>
      <c r="AE70" s="56">
        <f t="shared" si="17"/>
        <v>0</v>
      </c>
      <c r="AF70" s="56">
        <f t="shared" si="17"/>
        <v>24874.799999999999</v>
      </c>
      <c r="AG70" s="56">
        <f t="shared" si="17"/>
        <v>24874.799999999999</v>
      </c>
      <c r="AH70" s="56">
        <f t="shared" si="17"/>
        <v>0</v>
      </c>
      <c r="AI70" s="56">
        <f t="shared" si="17"/>
        <v>0</v>
      </c>
      <c r="AJ70" s="56">
        <f t="shared" si="17"/>
        <v>0</v>
      </c>
      <c r="AK70" s="56">
        <f t="shared" si="17"/>
        <v>24874.799999999999</v>
      </c>
      <c r="AL70" s="56">
        <f t="shared" si="17"/>
        <v>24874.799999999999</v>
      </c>
      <c r="AM70" s="56">
        <f t="shared" si="17"/>
        <v>0</v>
      </c>
      <c r="AN70" s="56">
        <f t="shared" si="17"/>
        <v>0</v>
      </c>
      <c r="AO70" s="56">
        <f t="shared" si="17"/>
        <v>0</v>
      </c>
      <c r="AP70" s="137">
        <f>AP57+SUM(AP58:AP69)</f>
        <v>159720.20000000001</v>
      </c>
      <c r="AQ70" s="65">
        <f t="shared" si="17"/>
        <v>128156.2</v>
      </c>
      <c r="AR70" s="132">
        <f t="shared" si="17"/>
        <v>31564</v>
      </c>
      <c r="AS70" s="56">
        <f t="shared" si="17"/>
        <v>0</v>
      </c>
      <c r="AT70" s="56">
        <f t="shared" si="17"/>
        <v>0</v>
      </c>
    </row>
    <row r="71" spans="1:47" s="17" customFormat="1" ht="13.5" customHeight="1" x14ac:dyDescent="0.25">
      <c r="A71" s="124">
        <v>63</v>
      </c>
      <c r="B71" s="210" t="s">
        <v>98</v>
      </c>
      <c r="C71" s="210"/>
      <c r="D71" s="210"/>
      <c r="E71" s="116"/>
      <c r="F71" s="116"/>
      <c r="G71" s="138">
        <f t="shared" ref="G71:AT71" si="18">G57+SUM(G58:G69)</f>
        <v>41119</v>
      </c>
      <c r="H71" s="66">
        <f t="shared" si="18"/>
        <v>9555</v>
      </c>
      <c r="I71" s="133">
        <f t="shared" si="18"/>
        <v>31564</v>
      </c>
      <c r="J71" s="14">
        <f t="shared" si="18"/>
        <v>0</v>
      </c>
      <c r="K71" s="14">
        <f t="shared" si="18"/>
        <v>0</v>
      </c>
      <c r="L71" s="14">
        <f t="shared" si="18"/>
        <v>9551</v>
      </c>
      <c r="M71" s="14">
        <f t="shared" si="18"/>
        <v>9551</v>
      </c>
      <c r="N71" s="14">
        <f t="shared" si="18"/>
        <v>0</v>
      </c>
      <c r="O71" s="14">
        <f t="shared" si="18"/>
        <v>0</v>
      </c>
      <c r="P71" s="14">
        <f t="shared" si="18"/>
        <v>0</v>
      </c>
      <c r="Q71" s="14">
        <f t="shared" si="18"/>
        <v>9551</v>
      </c>
      <c r="R71" s="14">
        <f t="shared" si="18"/>
        <v>9551</v>
      </c>
      <c r="S71" s="14">
        <f t="shared" si="18"/>
        <v>0</v>
      </c>
      <c r="T71" s="14">
        <f t="shared" si="18"/>
        <v>0</v>
      </c>
      <c r="U71" s="14">
        <f t="shared" si="18"/>
        <v>0</v>
      </c>
      <c r="V71" s="14">
        <f t="shared" si="18"/>
        <v>24874.799999999999</v>
      </c>
      <c r="W71" s="14">
        <f t="shared" si="18"/>
        <v>24874.799999999999</v>
      </c>
      <c r="X71" s="14">
        <f t="shared" si="18"/>
        <v>0</v>
      </c>
      <c r="Y71" s="14">
        <f t="shared" si="18"/>
        <v>0</v>
      </c>
      <c r="Z71" s="14">
        <f t="shared" si="18"/>
        <v>0</v>
      </c>
      <c r="AA71" s="14">
        <f t="shared" si="18"/>
        <v>24874.799999999999</v>
      </c>
      <c r="AB71" s="14">
        <f t="shared" si="18"/>
        <v>24874.799999999999</v>
      </c>
      <c r="AC71" s="14">
        <f t="shared" si="18"/>
        <v>0</v>
      </c>
      <c r="AD71" s="14">
        <f t="shared" si="18"/>
        <v>0</v>
      </c>
      <c r="AE71" s="14">
        <f t="shared" si="18"/>
        <v>0</v>
      </c>
      <c r="AF71" s="14">
        <f t="shared" si="18"/>
        <v>24874.799999999999</v>
      </c>
      <c r="AG71" s="14">
        <f t="shared" si="18"/>
        <v>24874.799999999999</v>
      </c>
      <c r="AH71" s="14">
        <f t="shared" si="18"/>
        <v>0</v>
      </c>
      <c r="AI71" s="14">
        <f t="shared" si="18"/>
        <v>0</v>
      </c>
      <c r="AJ71" s="14">
        <f t="shared" si="18"/>
        <v>0</v>
      </c>
      <c r="AK71" s="14">
        <f t="shared" si="18"/>
        <v>24874.799999999999</v>
      </c>
      <c r="AL71" s="14">
        <f t="shared" si="18"/>
        <v>24874.799999999999</v>
      </c>
      <c r="AM71" s="14">
        <f t="shared" si="18"/>
        <v>0</v>
      </c>
      <c r="AN71" s="14">
        <f t="shared" si="18"/>
        <v>0</v>
      </c>
      <c r="AO71" s="14">
        <f t="shared" si="18"/>
        <v>0</v>
      </c>
      <c r="AP71" s="138">
        <f t="shared" si="18"/>
        <v>159720.20000000001</v>
      </c>
      <c r="AQ71" s="66">
        <f t="shared" si="18"/>
        <v>128156.2</v>
      </c>
      <c r="AR71" s="133">
        <f t="shared" si="18"/>
        <v>31564</v>
      </c>
      <c r="AS71" s="14">
        <f t="shared" si="18"/>
        <v>0</v>
      </c>
      <c r="AT71" s="14">
        <f t="shared" si="18"/>
        <v>0</v>
      </c>
    </row>
    <row r="72" spans="1:47" s="17" customFormat="1" ht="15.75" customHeight="1" x14ac:dyDescent="0.25">
      <c r="A72" s="124">
        <v>64</v>
      </c>
      <c r="B72" s="210" t="s">
        <v>99</v>
      </c>
      <c r="C72" s="210"/>
      <c r="D72" s="210"/>
      <c r="E72" s="116"/>
      <c r="F72" s="119"/>
      <c r="G72" s="138">
        <f t="shared" ref="G72:AT72" si="19">G21+G71</f>
        <v>51192.06</v>
      </c>
      <c r="H72" s="66">
        <f>H21+H71</f>
        <v>17705</v>
      </c>
      <c r="I72" s="138">
        <f t="shared" si="19"/>
        <v>33487.06</v>
      </c>
      <c r="J72" s="14">
        <f t="shared" si="19"/>
        <v>0</v>
      </c>
      <c r="K72" s="14">
        <f t="shared" si="19"/>
        <v>0</v>
      </c>
      <c r="L72" s="14">
        <f t="shared" si="19"/>
        <v>16701</v>
      </c>
      <c r="M72" s="14">
        <f t="shared" si="19"/>
        <v>16701</v>
      </c>
      <c r="N72" s="14">
        <f t="shared" si="19"/>
        <v>0</v>
      </c>
      <c r="O72" s="14">
        <f t="shared" si="19"/>
        <v>0</v>
      </c>
      <c r="P72" s="14">
        <f t="shared" si="19"/>
        <v>0</v>
      </c>
      <c r="Q72" s="14">
        <f t="shared" si="19"/>
        <v>16701</v>
      </c>
      <c r="R72" s="14">
        <f t="shared" si="19"/>
        <v>16701</v>
      </c>
      <c r="S72" s="14">
        <f t="shared" si="19"/>
        <v>0</v>
      </c>
      <c r="T72" s="14">
        <f t="shared" si="19"/>
        <v>0</v>
      </c>
      <c r="U72" s="14">
        <f t="shared" si="19"/>
        <v>0</v>
      </c>
      <c r="V72" s="14">
        <f t="shared" si="19"/>
        <v>37024.800000000003</v>
      </c>
      <c r="W72" s="14">
        <f t="shared" si="19"/>
        <v>37024.800000000003</v>
      </c>
      <c r="X72" s="14">
        <f t="shared" si="19"/>
        <v>0</v>
      </c>
      <c r="Y72" s="14">
        <f t="shared" si="19"/>
        <v>0</v>
      </c>
      <c r="Z72" s="14">
        <f t="shared" si="19"/>
        <v>0</v>
      </c>
      <c r="AA72" s="14">
        <f t="shared" si="19"/>
        <v>37024.800000000003</v>
      </c>
      <c r="AB72" s="14">
        <f t="shared" si="19"/>
        <v>37024.800000000003</v>
      </c>
      <c r="AC72" s="14">
        <f t="shared" si="19"/>
        <v>0</v>
      </c>
      <c r="AD72" s="14">
        <f t="shared" si="19"/>
        <v>0</v>
      </c>
      <c r="AE72" s="14">
        <f t="shared" si="19"/>
        <v>0</v>
      </c>
      <c r="AF72" s="14">
        <f t="shared" si="19"/>
        <v>37024.800000000003</v>
      </c>
      <c r="AG72" s="14">
        <f t="shared" si="19"/>
        <v>37024.800000000003</v>
      </c>
      <c r="AH72" s="14">
        <f t="shared" si="19"/>
        <v>0</v>
      </c>
      <c r="AI72" s="14">
        <f t="shared" si="19"/>
        <v>0</v>
      </c>
      <c r="AJ72" s="14">
        <f t="shared" si="19"/>
        <v>0</v>
      </c>
      <c r="AK72" s="14">
        <f t="shared" si="19"/>
        <v>37024.800000000003</v>
      </c>
      <c r="AL72" s="14">
        <f t="shared" si="19"/>
        <v>37024.800000000003</v>
      </c>
      <c r="AM72" s="14">
        <f>AM21+AM71</f>
        <v>0</v>
      </c>
      <c r="AN72" s="14">
        <f t="shared" si="19"/>
        <v>0</v>
      </c>
      <c r="AO72" s="14">
        <f t="shared" si="19"/>
        <v>0</v>
      </c>
      <c r="AP72" s="138">
        <f t="shared" si="19"/>
        <v>232693.26</v>
      </c>
      <c r="AQ72" s="66">
        <f t="shared" si="19"/>
        <v>199206.2</v>
      </c>
      <c r="AR72" s="138">
        <f t="shared" si="19"/>
        <v>33487.06</v>
      </c>
      <c r="AS72" s="14">
        <f t="shared" si="19"/>
        <v>0</v>
      </c>
      <c r="AT72" s="14">
        <f t="shared" si="19"/>
        <v>0</v>
      </c>
      <c r="AU72" s="85"/>
    </row>
    <row r="73" spans="1:47" s="17" customFormat="1" ht="15" customHeight="1" x14ac:dyDescent="0.25">
      <c r="A73" s="124">
        <v>65</v>
      </c>
      <c r="B73" s="210" t="s">
        <v>82</v>
      </c>
      <c r="C73" s="210"/>
      <c r="D73" s="210"/>
      <c r="E73" s="116"/>
      <c r="F73" s="119"/>
      <c r="G73" s="133">
        <f t="shared" ref="G73:AQ76" si="20">G22</f>
        <v>0</v>
      </c>
      <c r="H73" s="14">
        <f t="shared" si="20"/>
        <v>0</v>
      </c>
      <c r="I73" s="133">
        <f t="shared" si="20"/>
        <v>0</v>
      </c>
      <c r="J73" s="14">
        <f t="shared" si="20"/>
        <v>0</v>
      </c>
      <c r="K73" s="14">
        <f t="shared" si="20"/>
        <v>0</v>
      </c>
      <c r="L73" s="14">
        <f t="shared" si="20"/>
        <v>0</v>
      </c>
      <c r="M73" s="14">
        <f t="shared" si="20"/>
        <v>0</v>
      </c>
      <c r="N73" s="14">
        <f t="shared" si="20"/>
        <v>0</v>
      </c>
      <c r="O73" s="14">
        <f t="shared" si="20"/>
        <v>0</v>
      </c>
      <c r="P73" s="14">
        <f t="shared" si="20"/>
        <v>0</v>
      </c>
      <c r="Q73" s="55">
        <f t="shared" si="20"/>
        <v>0</v>
      </c>
      <c r="R73" s="55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14">
        <f t="shared" si="20"/>
        <v>325</v>
      </c>
      <c r="W73" s="14">
        <f t="shared" si="20"/>
        <v>325</v>
      </c>
      <c r="X73" s="14">
        <f t="shared" si="20"/>
        <v>0</v>
      </c>
      <c r="Y73" s="14">
        <f t="shared" si="20"/>
        <v>0</v>
      </c>
      <c r="Z73" s="14">
        <f t="shared" si="20"/>
        <v>0</v>
      </c>
      <c r="AA73" s="14">
        <f t="shared" si="20"/>
        <v>325</v>
      </c>
      <c r="AB73" s="14">
        <f t="shared" si="20"/>
        <v>325</v>
      </c>
      <c r="AC73" s="14">
        <f t="shared" si="20"/>
        <v>0</v>
      </c>
      <c r="AD73" s="14">
        <f t="shared" si="20"/>
        <v>0</v>
      </c>
      <c r="AE73" s="14">
        <f t="shared" si="20"/>
        <v>0</v>
      </c>
      <c r="AF73" s="14">
        <f t="shared" si="20"/>
        <v>325</v>
      </c>
      <c r="AG73" s="14">
        <f t="shared" si="20"/>
        <v>325</v>
      </c>
      <c r="AH73" s="14">
        <f t="shared" si="20"/>
        <v>0</v>
      </c>
      <c r="AI73" s="14">
        <f t="shared" si="20"/>
        <v>0</v>
      </c>
      <c r="AJ73" s="14">
        <f t="shared" si="20"/>
        <v>0</v>
      </c>
      <c r="AK73" s="14">
        <f t="shared" si="20"/>
        <v>325</v>
      </c>
      <c r="AL73" s="14">
        <f t="shared" si="20"/>
        <v>325</v>
      </c>
      <c r="AM73" s="14">
        <f t="shared" si="20"/>
        <v>0</v>
      </c>
      <c r="AN73" s="14">
        <f t="shared" si="20"/>
        <v>0</v>
      </c>
      <c r="AO73" s="14">
        <f t="shared" si="20"/>
        <v>0</v>
      </c>
      <c r="AP73" s="133">
        <f t="shared" si="20"/>
        <v>1300</v>
      </c>
      <c r="AQ73" s="14">
        <f t="shared" si="20"/>
        <v>1300</v>
      </c>
      <c r="AR73" s="133">
        <f t="shared" ref="AR73:AT75" si="21">I73+N73+S73+X73+AC73+AH73</f>
        <v>0</v>
      </c>
      <c r="AS73" s="14">
        <f t="shared" si="21"/>
        <v>0</v>
      </c>
      <c r="AT73" s="14">
        <f t="shared" si="21"/>
        <v>0</v>
      </c>
    </row>
    <row r="74" spans="1:47" s="17" customFormat="1" ht="12" x14ac:dyDescent="0.25">
      <c r="A74" s="124">
        <v>66</v>
      </c>
      <c r="B74" s="210" t="s">
        <v>83</v>
      </c>
      <c r="C74" s="210"/>
      <c r="D74" s="210"/>
      <c r="E74" s="116"/>
      <c r="F74" s="119"/>
      <c r="G74" s="133">
        <f t="shared" si="20"/>
        <v>0</v>
      </c>
      <c r="H74" s="14">
        <f t="shared" si="20"/>
        <v>0</v>
      </c>
      <c r="I74" s="133">
        <f t="shared" si="20"/>
        <v>0</v>
      </c>
      <c r="J74" s="14">
        <f t="shared" si="20"/>
        <v>0</v>
      </c>
      <c r="K74" s="14">
        <f t="shared" si="20"/>
        <v>0</v>
      </c>
      <c r="L74" s="14">
        <f t="shared" si="20"/>
        <v>0</v>
      </c>
      <c r="M74" s="14">
        <f t="shared" si="20"/>
        <v>0</v>
      </c>
      <c r="N74" s="14">
        <f t="shared" si="20"/>
        <v>0</v>
      </c>
      <c r="O74" s="14">
        <f t="shared" si="20"/>
        <v>0</v>
      </c>
      <c r="P74" s="14">
        <f t="shared" si="20"/>
        <v>0</v>
      </c>
      <c r="Q74" s="55">
        <f t="shared" si="20"/>
        <v>0</v>
      </c>
      <c r="R74" s="55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14">
        <f t="shared" si="20"/>
        <v>1000</v>
      </c>
      <c r="W74" s="14">
        <f t="shared" si="20"/>
        <v>1000</v>
      </c>
      <c r="X74" s="14">
        <f t="shared" si="20"/>
        <v>0</v>
      </c>
      <c r="Y74" s="14">
        <f t="shared" si="20"/>
        <v>0</v>
      </c>
      <c r="Z74" s="14">
        <f t="shared" si="20"/>
        <v>0</v>
      </c>
      <c r="AA74" s="14">
        <f t="shared" si="20"/>
        <v>1000</v>
      </c>
      <c r="AB74" s="14">
        <f t="shared" si="20"/>
        <v>1000</v>
      </c>
      <c r="AC74" s="14">
        <f t="shared" si="20"/>
        <v>0</v>
      </c>
      <c r="AD74" s="14">
        <f t="shared" si="20"/>
        <v>0</v>
      </c>
      <c r="AE74" s="14">
        <f t="shared" si="20"/>
        <v>0</v>
      </c>
      <c r="AF74" s="14">
        <f t="shared" si="20"/>
        <v>1000</v>
      </c>
      <c r="AG74" s="14">
        <f t="shared" si="20"/>
        <v>1000</v>
      </c>
      <c r="AH74" s="14">
        <f t="shared" si="20"/>
        <v>0</v>
      </c>
      <c r="AI74" s="14">
        <f t="shared" si="20"/>
        <v>0</v>
      </c>
      <c r="AJ74" s="14">
        <f t="shared" si="20"/>
        <v>0</v>
      </c>
      <c r="AK74" s="14">
        <f t="shared" si="20"/>
        <v>1000</v>
      </c>
      <c r="AL74" s="14">
        <f t="shared" si="20"/>
        <v>1000</v>
      </c>
      <c r="AM74" s="14">
        <f t="shared" si="20"/>
        <v>0</v>
      </c>
      <c r="AN74" s="14">
        <f t="shared" si="20"/>
        <v>0</v>
      </c>
      <c r="AO74" s="14">
        <f t="shared" si="20"/>
        <v>0</v>
      </c>
      <c r="AP74" s="133">
        <f t="shared" si="20"/>
        <v>4000</v>
      </c>
      <c r="AQ74" s="14">
        <f t="shared" si="20"/>
        <v>4000</v>
      </c>
      <c r="AR74" s="133">
        <f t="shared" si="21"/>
        <v>0</v>
      </c>
      <c r="AS74" s="14">
        <f t="shared" si="21"/>
        <v>0</v>
      </c>
      <c r="AT74" s="14">
        <f t="shared" si="21"/>
        <v>0</v>
      </c>
    </row>
    <row r="75" spans="1:47" s="17" customFormat="1" ht="12" x14ac:dyDescent="0.25">
      <c r="A75" s="124">
        <v>67</v>
      </c>
      <c r="B75" s="210" t="s">
        <v>84</v>
      </c>
      <c r="C75" s="210"/>
      <c r="D75" s="210"/>
      <c r="E75" s="116"/>
      <c r="F75" s="119"/>
      <c r="G75" s="133">
        <f t="shared" si="20"/>
        <v>2000</v>
      </c>
      <c r="H75" s="14">
        <f t="shared" si="20"/>
        <v>2000</v>
      </c>
      <c r="I75" s="133">
        <f t="shared" si="20"/>
        <v>0</v>
      </c>
      <c r="J75" s="14">
        <f t="shared" si="20"/>
        <v>0</v>
      </c>
      <c r="K75" s="14">
        <f t="shared" si="20"/>
        <v>0</v>
      </c>
      <c r="L75" s="14">
        <f t="shared" si="20"/>
        <v>0</v>
      </c>
      <c r="M75" s="14">
        <f t="shared" si="20"/>
        <v>0</v>
      </c>
      <c r="N75" s="14">
        <f t="shared" si="20"/>
        <v>0</v>
      </c>
      <c r="O75" s="14">
        <f t="shared" si="20"/>
        <v>0</v>
      </c>
      <c r="P75" s="14">
        <f t="shared" si="20"/>
        <v>0</v>
      </c>
      <c r="Q75" s="55">
        <f t="shared" si="20"/>
        <v>0</v>
      </c>
      <c r="R75" s="55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14">
        <f t="shared" si="20"/>
        <v>0</v>
      </c>
      <c r="Y75" s="14">
        <f t="shared" si="20"/>
        <v>0</v>
      </c>
      <c r="Z75" s="14">
        <f t="shared" si="20"/>
        <v>0</v>
      </c>
      <c r="AA75" s="55">
        <f t="shared" si="20"/>
        <v>2000</v>
      </c>
      <c r="AB75" s="55">
        <f t="shared" si="20"/>
        <v>2000</v>
      </c>
      <c r="AC75" s="14">
        <f t="shared" si="20"/>
        <v>0</v>
      </c>
      <c r="AD75" s="14">
        <f t="shared" si="20"/>
        <v>0</v>
      </c>
      <c r="AE75" s="14">
        <f t="shared" si="20"/>
        <v>0</v>
      </c>
      <c r="AF75" s="14">
        <f t="shared" si="20"/>
        <v>2000</v>
      </c>
      <c r="AG75" s="14">
        <f t="shared" si="20"/>
        <v>2000</v>
      </c>
      <c r="AH75" s="14">
        <f t="shared" si="20"/>
        <v>0</v>
      </c>
      <c r="AI75" s="14">
        <f t="shared" si="20"/>
        <v>0</v>
      </c>
      <c r="AJ75" s="14">
        <f t="shared" si="20"/>
        <v>0</v>
      </c>
      <c r="AK75" s="14">
        <f t="shared" si="20"/>
        <v>2000</v>
      </c>
      <c r="AL75" s="14">
        <f t="shared" si="20"/>
        <v>2000</v>
      </c>
      <c r="AM75" s="14">
        <f t="shared" si="20"/>
        <v>0</v>
      </c>
      <c r="AN75" s="14">
        <f t="shared" si="20"/>
        <v>0</v>
      </c>
      <c r="AO75" s="14">
        <f t="shared" si="20"/>
        <v>0</v>
      </c>
      <c r="AP75" s="136">
        <f>AP24</f>
        <v>10000</v>
      </c>
      <c r="AQ75" s="55">
        <f t="shared" si="20"/>
        <v>10000</v>
      </c>
      <c r="AR75" s="133">
        <f t="shared" si="21"/>
        <v>0</v>
      </c>
      <c r="AS75" s="14">
        <f t="shared" si="21"/>
        <v>0</v>
      </c>
      <c r="AT75" s="14">
        <f t="shared" si="21"/>
        <v>0</v>
      </c>
    </row>
    <row r="76" spans="1:47" s="17" customFormat="1" ht="12" customHeight="1" x14ac:dyDescent="0.25">
      <c r="A76" s="124">
        <v>68</v>
      </c>
      <c r="B76" s="210" t="s">
        <v>164</v>
      </c>
      <c r="C76" s="210"/>
      <c r="D76" s="210"/>
      <c r="E76" s="116"/>
      <c r="F76" s="119"/>
      <c r="G76" s="133">
        <f>G25</f>
        <v>1500</v>
      </c>
      <c r="H76" s="14">
        <f t="shared" si="20"/>
        <v>1500</v>
      </c>
      <c r="I76" s="133">
        <f t="shared" si="20"/>
        <v>0</v>
      </c>
      <c r="J76" s="14">
        <f t="shared" si="20"/>
        <v>0</v>
      </c>
      <c r="K76" s="14">
        <f t="shared" si="20"/>
        <v>0</v>
      </c>
      <c r="L76" s="14">
        <f t="shared" si="20"/>
        <v>0</v>
      </c>
      <c r="M76" s="14">
        <f t="shared" si="20"/>
        <v>0</v>
      </c>
      <c r="N76" s="14">
        <f t="shared" si="20"/>
        <v>0</v>
      </c>
      <c r="O76" s="14">
        <f t="shared" si="20"/>
        <v>0</v>
      </c>
      <c r="P76" s="14">
        <f t="shared" si="20"/>
        <v>0</v>
      </c>
      <c r="Q76" s="14">
        <f t="shared" si="20"/>
        <v>0</v>
      </c>
      <c r="R76" s="14">
        <f t="shared" si="20"/>
        <v>0</v>
      </c>
      <c r="S76" s="14">
        <f t="shared" si="20"/>
        <v>0</v>
      </c>
      <c r="T76" s="14">
        <f t="shared" si="20"/>
        <v>0</v>
      </c>
      <c r="U76" s="14">
        <f t="shared" si="20"/>
        <v>0</v>
      </c>
      <c r="V76" s="14">
        <f t="shared" si="20"/>
        <v>0</v>
      </c>
      <c r="W76" s="14">
        <f t="shared" si="20"/>
        <v>0</v>
      </c>
      <c r="X76" s="14">
        <f t="shared" si="20"/>
        <v>0</v>
      </c>
      <c r="Y76" s="14">
        <f t="shared" si="20"/>
        <v>0</v>
      </c>
      <c r="Z76" s="14">
        <f t="shared" si="20"/>
        <v>0</v>
      </c>
      <c r="AA76" s="14">
        <f t="shared" si="20"/>
        <v>0</v>
      </c>
      <c r="AB76" s="14">
        <f t="shared" si="20"/>
        <v>0</v>
      </c>
      <c r="AC76" s="14">
        <f t="shared" si="20"/>
        <v>0</v>
      </c>
      <c r="AD76" s="14">
        <f t="shared" si="20"/>
        <v>0</v>
      </c>
      <c r="AE76" s="14">
        <f t="shared" si="20"/>
        <v>0</v>
      </c>
      <c r="AF76" s="14">
        <f t="shared" si="20"/>
        <v>0</v>
      </c>
      <c r="AG76" s="14">
        <f t="shared" si="20"/>
        <v>0</v>
      </c>
      <c r="AH76" s="14">
        <f t="shared" si="20"/>
        <v>0</v>
      </c>
      <c r="AI76" s="14">
        <f t="shared" si="20"/>
        <v>0</v>
      </c>
      <c r="AJ76" s="14">
        <f t="shared" si="20"/>
        <v>0</v>
      </c>
      <c r="AK76" s="14">
        <f t="shared" si="20"/>
        <v>0</v>
      </c>
      <c r="AL76" s="14">
        <f t="shared" si="20"/>
        <v>0</v>
      </c>
      <c r="AM76" s="14">
        <f t="shared" si="20"/>
        <v>0</v>
      </c>
      <c r="AN76" s="14">
        <f t="shared" si="20"/>
        <v>0</v>
      </c>
      <c r="AO76" s="14">
        <f t="shared" si="20"/>
        <v>0</v>
      </c>
      <c r="AP76" s="133">
        <f t="shared" si="20"/>
        <v>1500</v>
      </c>
      <c r="AQ76" s="14">
        <f t="shared" si="20"/>
        <v>1500</v>
      </c>
      <c r="AR76" s="133">
        <f t="shared" ref="AR76" si="22">AR25</f>
        <v>0</v>
      </c>
      <c r="AS76" s="14"/>
      <c r="AT76" s="14"/>
    </row>
    <row r="77" spans="1:47" s="24" customFormat="1" ht="15" customHeight="1" x14ac:dyDescent="0.25">
      <c r="A77" s="124">
        <v>69</v>
      </c>
      <c r="B77" s="222" t="s">
        <v>141</v>
      </c>
      <c r="C77" s="222"/>
      <c r="D77" s="222"/>
      <c r="E77" s="119"/>
      <c r="F77" s="119"/>
      <c r="G77" s="137">
        <f>SUM(G72:G76)</f>
        <v>54692.06</v>
      </c>
      <c r="H77" s="65">
        <f>SUM(H72:H76)</f>
        <v>21205</v>
      </c>
      <c r="I77" s="137">
        <f>SUM(I72:I76)</f>
        <v>33487.06</v>
      </c>
      <c r="J77" s="56" t="s">
        <v>41</v>
      </c>
      <c r="K77" s="56" t="s">
        <v>41</v>
      </c>
      <c r="L77" s="56">
        <f t="shared" ref="L77:M77" si="23">SUM(L72:L76)</f>
        <v>16701</v>
      </c>
      <c r="M77" s="56">
        <f t="shared" si="23"/>
        <v>16701</v>
      </c>
      <c r="N77" s="56">
        <f>SUM(N72:N76)</f>
        <v>0</v>
      </c>
      <c r="O77" s="56" t="s">
        <v>41</v>
      </c>
      <c r="P77" s="56" t="s">
        <v>41</v>
      </c>
      <c r="Q77" s="56">
        <f t="shared" ref="Q77:S77" si="24">SUM(Q72:Q76)</f>
        <v>16701</v>
      </c>
      <c r="R77" s="56">
        <f t="shared" si="24"/>
        <v>16701</v>
      </c>
      <c r="S77" s="56">
        <f t="shared" si="24"/>
        <v>0</v>
      </c>
      <c r="T77" s="57" t="s">
        <v>41</v>
      </c>
      <c r="U77" s="57" t="s">
        <v>41</v>
      </c>
      <c r="V77" s="56">
        <f t="shared" ref="V77:X77" si="25">SUM(V72:V76)</f>
        <v>40349.800000000003</v>
      </c>
      <c r="W77" s="56">
        <f t="shared" si="25"/>
        <v>40349.800000000003</v>
      </c>
      <c r="X77" s="56">
        <f t="shared" si="25"/>
        <v>0</v>
      </c>
      <c r="Y77" s="56" t="s">
        <v>41</v>
      </c>
      <c r="Z77" s="56" t="s">
        <v>41</v>
      </c>
      <c r="AA77" s="56">
        <f t="shared" ref="AA77:AC77" si="26">SUM(AA72:AA76)</f>
        <v>40349.800000000003</v>
      </c>
      <c r="AB77" s="56">
        <f t="shared" si="26"/>
        <v>40349.800000000003</v>
      </c>
      <c r="AC77" s="56">
        <f t="shared" si="26"/>
        <v>0</v>
      </c>
      <c r="AD77" s="56" t="s">
        <v>41</v>
      </c>
      <c r="AE77" s="56" t="s">
        <v>41</v>
      </c>
      <c r="AF77" s="56">
        <f t="shared" ref="AF77:AH77" si="27">SUM(AF72:AF76)</f>
        <v>40349.800000000003</v>
      </c>
      <c r="AG77" s="56">
        <f t="shared" si="27"/>
        <v>40349.800000000003</v>
      </c>
      <c r="AH77" s="56">
        <f t="shared" si="27"/>
        <v>0</v>
      </c>
      <c r="AI77" s="56" t="s">
        <v>41</v>
      </c>
      <c r="AJ77" s="5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56" t="s">
        <v>41</v>
      </c>
      <c r="AO77" s="56" t="s">
        <v>41</v>
      </c>
      <c r="AP77" s="137">
        <f>AP70+AP20</f>
        <v>249493.26</v>
      </c>
      <c r="AQ77" s="65">
        <f>AQ70+AQ20</f>
        <v>216006.2</v>
      </c>
      <c r="AR77" s="137">
        <f>AR70+AR20</f>
        <v>33487.06</v>
      </c>
      <c r="AS77" s="56">
        <f>AS70+AS20</f>
        <v>0</v>
      </c>
      <c r="AT77" s="56">
        <f>AT70+AT20</f>
        <v>0</v>
      </c>
    </row>
    <row r="78" spans="1:47" s="17" customFormat="1" ht="15" hidden="1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47" s="1" customFormat="1" ht="15" hidden="1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47" s="1" customFormat="1" ht="15" hidden="1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44" s="1" customFormat="1" ht="15" hidden="1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44" s="1" customFormat="1" ht="15" hidden="1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44" s="1" customFormat="1" ht="15" hidden="1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44" s="1" customFormat="1" ht="15" hidden="1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44" s="1" customFormat="1" ht="15" hidden="1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44" s="1" customFormat="1" ht="15" hidden="1" customHeight="1" x14ac:dyDescent="0.25">
      <c r="A86" s="231" t="s">
        <v>165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</row>
    <row r="87" spans="1:44" s="1" customFormat="1" ht="12" hidden="1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44" s="1" customFormat="1" ht="12" hidden="1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4" ht="48.75" hidden="1" customHeight="1" x14ac:dyDescent="0.25"/>
    <row r="90" spans="1:44" ht="48.75" customHeight="1" x14ac:dyDescent="0.25">
      <c r="AP90" s="142"/>
      <c r="AQ90" s="142"/>
      <c r="AR90" s="142"/>
    </row>
  </sheetData>
  <mergeCells count="104"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</mergeCells>
  <pageMargins left="0.31496062992125984" right="0.31496062992125984" top="0.35433070866141736" bottom="0.35433070866141736" header="0.31496062992125984" footer="0.19685039370078741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AF1B-1A57-4BE3-8B20-C1C6D72CA898}">
  <sheetPr>
    <pageSetUpPr fitToPage="1"/>
  </sheetPr>
  <dimension ref="A1:AX91"/>
  <sheetViews>
    <sheetView topLeftCell="A20" zoomScale="90" zoomScaleNormal="90" workbookViewId="0">
      <selection activeCell="H57" sqref="H57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10.28515625" style="2" customWidth="1"/>
    <col min="14" max="14" width="9.85546875" style="2" customWidth="1"/>
    <col min="15" max="15" width="6.140625" style="2" customWidth="1"/>
    <col min="16" max="16" width="5.28515625" style="2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2" customWidth="1"/>
    <col min="23" max="23" width="9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8554687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7109375" style="2" customWidth="1"/>
    <col min="33" max="33" width="9" style="2" customWidth="1"/>
    <col min="34" max="34" width="4.28515625" style="2" customWidth="1"/>
    <col min="35" max="35" width="6.28515625" style="2" customWidth="1"/>
    <col min="36" max="36" width="3.5703125" style="2" customWidth="1"/>
    <col min="37" max="38" width="9.42578125" style="2" customWidth="1"/>
    <col min="39" max="39" width="4.42578125" style="2" customWidth="1"/>
    <col min="40" max="40" width="5.7109375" style="2" customWidth="1"/>
    <col min="41" max="41" width="7.42578125" style="2" customWidth="1"/>
    <col min="42" max="42" width="9.85546875" style="2" customWidth="1"/>
    <col min="43" max="43" width="18.140625" style="9" customWidth="1"/>
    <col min="44" max="44" width="10" style="9" customWidth="1"/>
    <col min="45" max="45" width="6.42578125" style="9" customWidth="1"/>
    <col min="46" max="46" width="9.7109375" style="9" customWidth="1"/>
    <col min="47" max="49" width="9.140625" style="2"/>
    <col min="50" max="50" width="11.140625" style="2" bestFit="1" customWidth="1"/>
    <col min="51" max="16384" width="9.140625" style="2"/>
  </cols>
  <sheetData>
    <row r="1" spans="1:46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6" ht="39.7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220" t="s">
        <v>171</v>
      </c>
      <c r="AQ2" s="220"/>
      <c r="AR2" s="220"/>
      <c r="AS2" s="220"/>
      <c r="AT2" s="220"/>
    </row>
    <row r="3" spans="1:46" ht="105" customHeight="1" x14ac:dyDescent="0.25">
      <c r="W3" s="6"/>
      <c r="X3" s="6"/>
      <c r="Y3" s="6"/>
      <c r="Z3" s="6"/>
      <c r="AA3" s="6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242" t="s">
        <v>174</v>
      </c>
      <c r="AQ3" s="242"/>
      <c r="AR3" s="242"/>
      <c r="AS3" s="242"/>
      <c r="AT3" s="242"/>
    </row>
    <row r="4" spans="1:46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6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0" t="s">
        <v>6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</row>
    <row r="6" spans="1:46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0" t="s">
        <v>91</v>
      </c>
      <c r="AG6" s="210"/>
      <c r="AH6" s="210"/>
      <c r="AI6" s="210"/>
      <c r="AJ6" s="210"/>
      <c r="AK6" s="210" t="s">
        <v>107</v>
      </c>
      <c r="AL6" s="210"/>
      <c r="AM6" s="210"/>
      <c r="AN6" s="210"/>
      <c r="AO6" s="210"/>
      <c r="AP6" s="210" t="s">
        <v>7</v>
      </c>
      <c r="AQ6" s="210"/>
      <c r="AR6" s="210"/>
      <c r="AS6" s="210"/>
      <c r="AT6" s="210"/>
    </row>
    <row r="7" spans="1:46" s="17" customFormat="1" ht="98.25" x14ac:dyDescent="0.25">
      <c r="A7" s="210"/>
      <c r="B7" s="210"/>
      <c r="C7" s="210"/>
      <c r="D7" s="210"/>
      <c r="E7" s="210"/>
      <c r="F7" s="210"/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8</v>
      </c>
      <c r="M7" s="76" t="s">
        <v>9</v>
      </c>
      <c r="N7" s="76" t="s">
        <v>10</v>
      </c>
      <c r="O7" s="76" t="s">
        <v>11</v>
      </c>
      <c r="P7" s="7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76" t="s">
        <v>8</v>
      </c>
      <c r="W7" s="76" t="s">
        <v>9</v>
      </c>
      <c r="X7" s="76" t="s">
        <v>10</v>
      </c>
      <c r="Y7" s="76" t="s">
        <v>11</v>
      </c>
      <c r="Z7" s="76" t="s">
        <v>12</v>
      </c>
      <c r="AA7" s="76" t="s">
        <v>8</v>
      </c>
      <c r="AB7" s="76" t="s">
        <v>9</v>
      </c>
      <c r="AC7" s="76" t="s">
        <v>10</v>
      </c>
      <c r="AD7" s="76" t="s">
        <v>11</v>
      </c>
      <c r="AE7" s="76" t="s">
        <v>12</v>
      </c>
      <c r="AF7" s="76" t="s">
        <v>8</v>
      </c>
      <c r="AG7" s="76" t="s">
        <v>9</v>
      </c>
      <c r="AH7" s="76" t="s">
        <v>10</v>
      </c>
      <c r="AI7" s="76" t="s">
        <v>11</v>
      </c>
      <c r="AJ7" s="76" t="s">
        <v>12</v>
      </c>
      <c r="AK7" s="76" t="s">
        <v>8</v>
      </c>
      <c r="AL7" s="76" t="s">
        <v>9</v>
      </c>
      <c r="AM7" s="76" t="s">
        <v>10</v>
      </c>
      <c r="AN7" s="76" t="s">
        <v>11</v>
      </c>
      <c r="AO7" s="76" t="s">
        <v>12</v>
      </c>
      <c r="AP7" s="76" t="s">
        <v>8</v>
      </c>
      <c r="AQ7" s="76" t="s">
        <v>9</v>
      </c>
      <c r="AR7" s="76" t="s">
        <v>10</v>
      </c>
      <c r="AS7" s="76" t="s">
        <v>11</v>
      </c>
      <c r="AT7" s="76" t="s">
        <v>12</v>
      </c>
    </row>
    <row r="8" spans="1:46" s="17" customFormat="1" ht="12" x14ac:dyDescent="0.2">
      <c r="A8" s="210"/>
      <c r="B8" s="210">
        <v>1</v>
      </c>
      <c r="C8" s="235"/>
      <c r="D8" s="144">
        <v>2</v>
      </c>
      <c r="E8" s="144">
        <v>3</v>
      </c>
      <c r="F8" s="144">
        <v>4</v>
      </c>
      <c r="G8" s="144">
        <v>5</v>
      </c>
      <c r="H8" s="144">
        <v>6</v>
      </c>
      <c r="I8" s="144">
        <v>7</v>
      </c>
      <c r="J8" s="144">
        <v>8</v>
      </c>
      <c r="K8" s="144">
        <v>9</v>
      </c>
      <c r="L8" s="144">
        <v>10</v>
      </c>
      <c r="M8" s="144">
        <v>11</v>
      </c>
      <c r="N8" s="144">
        <v>12</v>
      </c>
      <c r="O8" s="144">
        <v>13</v>
      </c>
      <c r="P8" s="144">
        <v>14</v>
      </c>
      <c r="Q8" s="147">
        <v>15</v>
      </c>
      <c r="R8" s="147">
        <v>16</v>
      </c>
      <c r="S8" s="147">
        <v>17</v>
      </c>
      <c r="T8" s="147">
        <v>18</v>
      </c>
      <c r="U8" s="147">
        <v>19</v>
      </c>
      <c r="V8" s="144">
        <v>20</v>
      </c>
      <c r="W8" s="144">
        <v>21</v>
      </c>
      <c r="X8" s="144">
        <v>22</v>
      </c>
      <c r="Y8" s="144">
        <v>23</v>
      </c>
      <c r="Z8" s="144">
        <v>24</v>
      </c>
      <c r="AA8" s="144">
        <v>25</v>
      </c>
      <c r="AB8" s="144">
        <v>26</v>
      </c>
      <c r="AC8" s="144">
        <v>27</v>
      </c>
      <c r="AD8" s="144">
        <v>28</v>
      </c>
      <c r="AE8" s="144">
        <v>29</v>
      </c>
      <c r="AF8" s="144">
        <v>30</v>
      </c>
      <c r="AG8" s="144">
        <v>31</v>
      </c>
      <c r="AH8" s="144">
        <v>32</v>
      </c>
      <c r="AI8" s="144">
        <v>33</v>
      </c>
      <c r="AJ8" s="144">
        <v>34</v>
      </c>
      <c r="AK8" s="144">
        <v>35</v>
      </c>
      <c r="AL8" s="144">
        <v>36</v>
      </c>
      <c r="AM8" s="144">
        <v>37</v>
      </c>
      <c r="AN8" s="144">
        <v>38</v>
      </c>
      <c r="AO8" s="144">
        <v>39</v>
      </c>
      <c r="AP8" s="144">
        <v>40</v>
      </c>
      <c r="AQ8" s="144">
        <v>41</v>
      </c>
      <c r="AR8" s="144">
        <v>42</v>
      </c>
      <c r="AS8" s="144">
        <v>43</v>
      </c>
      <c r="AT8" s="144">
        <v>44</v>
      </c>
    </row>
    <row r="9" spans="1:46" s="18" customFormat="1" ht="15.75" customHeight="1" x14ac:dyDescent="0.25">
      <c r="A9" s="144">
        <v>1</v>
      </c>
      <c r="B9" s="222" t="s">
        <v>167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</row>
    <row r="10" spans="1:46" s="18" customFormat="1" ht="15" customHeight="1" x14ac:dyDescent="0.2">
      <c r="A10" s="144">
        <v>2</v>
      </c>
      <c r="B10" s="222" t="s">
        <v>13</v>
      </c>
      <c r="C10" s="235"/>
      <c r="D10" s="222" t="s">
        <v>168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</row>
    <row r="11" spans="1:46" s="17" customFormat="1" ht="73.5" customHeight="1" x14ac:dyDescent="0.2">
      <c r="A11" s="144">
        <v>3</v>
      </c>
      <c r="B11" s="210" t="s">
        <v>14</v>
      </c>
      <c r="C11" s="235"/>
      <c r="D11" s="144" t="s">
        <v>16</v>
      </c>
      <c r="E11" s="144" t="s">
        <v>17</v>
      </c>
      <c r="F11" s="144" t="s">
        <v>92</v>
      </c>
      <c r="G11" s="127">
        <f>325-325</f>
        <v>0</v>
      </c>
      <c r="H11" s="38">
        <f>325-325</f>
        <v>0</v>
      </c>
      <c r="I11" s="127">
        <v>0</v>
      </c>
      <c r="J11" s="38">
        <v>0</v>
      </c>
      <c r="K11" s="38">
        <v>0</v>
      </c>
      <c r="L11" s="38">
        <f>325-325</f>
        <v>0</v>
      </c>
      <c r="M11" s="38">
        <f>325-325</f>
        <v>0</v>
      </c>
      <c r="N11" s="38">
        <v>0</v>
      </c>
      <c r="O11" s="38">
        <v>0</v>
      </c>
      <c r="P11" s="38">
        <v>0</v>
      </c>
      <c r="Q11" s="38">
        <f>325-325</f>
        <v>0</v>
      </c>
      <c r="R11" s="38">
        <f>325-325</f>
        <v>0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127">
        <f>AQ11+AR11+AS11+AT11</f>
        <v>1300</v>
      </c>
      <c r="AQ11" s="38">
        <f t="shared" ref="AQ11:AT19" si="0">H11+M11+R11+W11+AB11+AG11+AL11</f>
        <v>1300</v>
      </c>
      <c r="AR11" s="127">
        <f t="shared" si="0"/>
        <v>0</v>
      </c>
      <c r="AS11" s="38">
        <f t="shared" si="0"/>
        <v>0</v>
      </c>
      <c r="AT11" s="38">
        <f t="shared" si="0"/>
        <v>0</v>
      </c>
    </row>
    <row r="12" spans="1:46" s="17" customFormat="1" ht="54.75" customHeight="1" x14ac:dyDescent="0.2">
      <c r="A12" s="144">
        <v>4</v>
      </c>
      <c r="B12" s="210" t="s">
        <v>15</v>
      </c>
      <c r="C12" s="235"/>
      <c r="D12" s="144" t="s">
        <v>19</v>
      </c>
      <c r="E12" s="144" t="s">
        <v>20</v>
      </c>
      <c r="F12" s="144" t="s">
        <v>92</v>
      </c>
      <c r="G12" s="128">
        <f>1000-1000</f>
        <v>0</v>
      </c>
      <c r="H12" s="40">
        <f>1000-1000</f>
        <v>0</v>
      </c>
      <c r="I12" s="128">
        <v>0</v>
      </c>
      <c r="J12" s="40">
        <v>0</v>
      </c>
      <c r="K12" s="40">
        <v>0</v>
      </c>
      <c r="L12" s="40">
        <f>1000-1000</f>
        <v>0</v>
      </c>
      <c r="M12" s="40">
        <f>1000-1000</f>
        <v>0</v>
      </c>
      <c r="N12" s="40">
        <v>0</v>
      </c>
      <c r="O12" s="40">
        <v>0</v>
      </c>
      <c r="P12" s="40">
        <v>0</v>
      </c>
      <c r="Q12" s="40">
        <f>1000-1000</f>
        <v>0</v>
      </c>
      <c r="R12" s="40">
        <f>1000-1000</f>
        <v>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128">
        <f t="shared" ref="AP12:AP14" si="1">AQ12+AR12+AS12+AT12</f>
        <v>4000</v>
      </c>
      <c r="AQ12" s="40">
        <f t="shared" si="0"/>
        <v>4000</v>
      </c>
      <c r="AR12" s="128">
        <f t="shared" si="0"/>
        <v>0</v>
      </c>
      <c r="AS12" s="40">
        <f t="shared" si="0"/>
        <v>0</v>
      </c>
      <c r="AT12" s="40">
        <f t="shared" si="0"/>
        <v>0</v>
      </c>
    </row>
    <row r="13" spans="1:46" s="17" customFormat="1" ht="82.5" customHeight="1" x14ac:dyDescent="0.2">
      <c r="A13" s="144">
        <v>5</v>
      </c>
      <c r="B13" s="210" t="s">
        <v>18</v>
      </c>
      <c r="C13" s="235"/>
      <c r="D13" s="144" t="s">
        <v>22</v>
      </c>
      <c r="E13" s="144" t="s">
        <v>23</v>
      </c>
      <c r="F13" s="144" t="s">
        <v>92</v>
      </c>
      <c r="G13" s="128">
        <f>2000-2000+2000</f>
        <v>2000</v>
      </c>
      <c r="H13" s="40">
        <f>2000-2000+2000</f>
        <v>2000</v>
      </c>
      <c r="I13" s="128">
        <v>0</v>
      </c>
      <c r="J13" s="40">
        <v>0</v>
      </c>
      <c r="K13" s="40">
        <v>0</v>
      </c>
      <c r="L13" s="40">
        <f>2000-2000</f>
        <v>0</v>
      </c>
      <c r="M13" s="40">
        <f>2000-2000</f>
        <v>0</v>
      </c>
      <c r="N13" s="40">
        <v>0</v>
      </c>
      <c r="O13" s="40">
        <v>0</v>
      </c>
      <c r="P13" s="40">
        <v>0</v>
      </c>
      <c r="Q13" s="40">
        <f>2000-2000</f>
        <v>0</v>
      </c>
      <c r="R13" s="40">
        <f>2000-2000</f>
        <v>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128">
        <f t="shared" si="1"/>
        <v>10000</v>
      </c>
      <c r="AQ13" s="40">
        <f t="shared" si="0"/>
        <v>10000</v>
      </c>
      <c r="AR13" s="128">
        <f t="shared" si="0"/>
        <v>0</v>
      </c>
      <c r="AS13" s="40">
        <f t="shared" si="0"/>
        <v>0</v>
      </c>
      <c r="AT13" s="40">
        <f t="shared" si="0"/>
        <v>0</v>
      </c>
    </row>
    <row r="14" spans="1:46" s="17" customFormat="1" ht="35.25" customHeight="1" x14ac:dyDescent="0.2">
      <c r="A14" s="144">
        <v>6</v>
      </c>
      <c r="B14" s="210" t="s">
        <v>21</v>
      </c>
      <c r="C14" s="235"/>
      <c r="D14" s="144" t="s">
        <v>26</v>
      </c>
      <c r="E14" s="144" t="s">
        <v>27</v>
      </c>
      <c r="F14" s="144" t="s">
        <v>92</v>
      </c>
      <c r="G14" s="128">
        <f>2000-1000</f>
        <v>1000</v>
      </c>
      <c r="H14" s="40">
        <f>2000-1000</f>
        <v>1000</v>
      </c>
      <c r="I14" s="128">
        <v>0</v>
      </c>
      <c r="J14" s="40">
        <v>0</v>
      </c>
      <c r="K14" s="40">
        <v>0</v>
      </c>
      <c r="L14" s="40">
        <f>2000-1000</f>
        <v>1000</v>
      </c>
      <c r="M14" s="40">
        <f>2000-1000</f>
        <v>1000</v>
      </c>
      <c r="N14" s="40">
        <v>0</v>
      </c>
      <c r="O14" s="40">
        <v>0</v>
      </c>
      <c r="P14" s="40">
        <v>0</v>
      </c>
      <c r="Q14" s="40">
        <f>2000-1000</f>
        <v>1000</v>
      </c>
      <c r="R14" s="40">
        <f>2000-1000</f>
        <v>1000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128">
        <f t="shared" si="1"/>
        <v>11000</v>
      </c>
      <c r="AQ14" s="40">
        <f t="shared" si="0"/>
        <v>11000</v>
      </c>
      <c r="AR14" s="128">
        <f t="shared" si="0"/>
        <v>0</v>
      </c>
      <c r="AS14" s="40">
        <f t="shared" si="0"/>
        <v>0</v>
      </c>
      <c r="AT14" s="40">
        <f t="shared" si="0"/>
        <v>0</v>
      </c>
    </row>
    <row r="15" spans="1:46" s="17" customFormat="1" ht="57.75" customHeight="1" x14ac:dyDescent="0.2">
      <c r="A15" s="144">
        <v>7</v>
      </c>
      <c r="B15" s="210" t="s">
        <v>25</v>
      </c>
      <c r="C15" s="235"/>
      <c r="D15" s="144" t="s">
        <v>29</v>
      </c>
      <c r="E15" s="144" t="s">
        <v>27</v>
      </c>
      <c r="F15" s="144" t="s">
        <v>92</v>
      </c>
      <c r="G15" s="128">
        <v>1840</v>
      </c>
      <c r="H15" s="40">
        <v>1840</v>
      </c>
      <c r="I15" s="128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128">
        <f>AQ15+AR15+AS15+AT15</f>
        <v>12880</v>
      </c>
      <c r="AQ15" s="38">
        <f t="shared" si="0"/>
        <v>12880</v>
      </c>
      <c r="AR15" s="127">
        <f t="shared" si="0"/>
        <v>0</v>
      </c>
      <c r="AS15" s="38">
        <f t="shared" si="0"/>
        <v>0</v>
      </c>
      <c r="AT15" s="38">
        <f t="shared" si="0"/>
        <v>0</v>
      </c>
    </row>
    <row r="16" spans="1:46" s="17" customFormat="1" ht="69.75" customHeight="1" x14ac:dyDescent="0.2">
      <c r="A16" s="144">
        <v>8</v>
      </c>
      <c r="B16" s="210" t="s">
        <v>28</v>
      </c>
      <c r="C16" s="235"/>
      <c r="D16" s="144" t="s">
        <v>31</v>
      </c>
      <c r="E16" s="144" t="s">
        <v>27</v>
      </c>
      <c r="F16" s="144" t="s">
        <v>92</v>
      </c>
      <c r="G16" s="127">
        <f>3000-3000+1000+I16</f>
        <v>2923.06</v>
      </c>
      <c r="H16" s="38">
        <f>3000-3000+1000</f>
        <v>1000</v>
      </c>
      <c r="I16" s="127">
        <f>0+1923.06</f>
        <v>1923.06</v>
      </c>
      <c r="J16" s="38">
        <v>0</v>
      </c>
      <c r="K16" s="38">
        <v>0</v>
      </c>
      <c r="L16" s="38">
        <f>3000-3000</f>
        <v>0</v>
      </c>
      <c r="M16" s="38">
        <f>3000-3000</f>
        <v>0</v>
      </c>
      <c r="N16" s="38">
        <v>0</v>
      </c>
      <c r="O16" s="38">
        <v>0</v>
      </c>
      <c r="P16" s="38">
        <v>0</v>
      </c>
      <c r="Q16" s="38">
        <f>3000-3000</f>
        <v>0</v>
      </c>
      <c r="R16" s="38">
        <f>3000-3000</f>
        <v>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128">
        <f t="shared" ref="AP16:AP17" si="2">AQ16+AR16+AS16+AT16</f>
        <v>14923.06</v>
      </c>
      <c r="AQ16" s="38">
        <f>H16+M16+R16+W16+AB16+AG16+AL16</f>
        <v>13000</v>
      </c>
      <c r="AR16" s="127">
        <f t="shared" si="0"/>
        <v>1923.06</v>
      </c>
      <c r="AS16" s="38">
        <f t="shared" si="0"/>
        <v>0</v>
      </c>
      <c r="AT16" s="38">
        <f t="shared" si="0"/>
        <v>0</v>
      </c>
    </row>
    <row r="17" spans="1:46" s="17" customFormat="1" ht="70.5" customHeight="1" x14ac:dyDescent="0.2">
      <c r="A17" s="144">
        <v>9</v>
      </c>
      <c r="B17" s="78" t="s">
        <v>30</v>
      </c>
      <c r="C17" s="149"/>
      <c r="D17" s="144" t="s">
        <v>161</v>
      </c>
      <c r="E17" s="144" t="s">
        <v>27</v>
      </c>
      <c r="F17" s="144" t="s">
        <v>92</v>
      </c>
      <c r="G17" s="128">
        <f>1000-1000</f>
        <v>0</v>
      </c>
      <c r="H17" s="40">
        <f>1000-1000</f>
        <v>0</v>
      </c>
      <c r="I17" s="128">
        <v>0</v>
      </c>
      <c r="J17" s="40">
        <v>0</v>
      </c>
      <c r="K17" s="40">
        <v>0</v>
      </c>
      <c r="L17" s="40">
        <f>1000-1000</f>
        <v>0</v>
      </c>
      <c r="M17" s="40">
        <f>1000-1000</f>
        <v>0</v>
      </c>
      <c r="N17" s="40">
        <v>0</v>
      </c>
      <c r="O17" s="40">
        <v>0</v>
      </c>
      <c r="P17" s="40">
        <v>0</v>
      </c>
      <c r="Q17" s="40">
        <f>1000-1000</f>
        <v>0</v>
      </c>
      <c r="R17" s="40">
        <f>1000-1000</f>
        <v>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128">
        <f t="shared" si="2"/>
        <v>4000</v>
      </c>
      <c r="AQ17" s="40">
        <f t="shared" si="0"/>
        <v>4000</v>
      </c>
      <c r="AR17" s="128">
        <f t="shared" si="0"/>
        <v>0</v>
      </c>
      <c r="AS17" s="40">
        <f t="shared" si="0"/>
        <v>0</v>
      </c>
      <c r="AT17" s="40">
        <f t="shared" si="0"/>
        <v>0</v>
      </c>
    </row>
    <row r="18" spans="1:46" s="17" customFormat="1" ht="69.75" customHeight="1" x14ac:dyDescent="0.2">
      <c r="A18" s="144">
        <v>10</v>
      </c>
      <c r="B18" s="230" t="s">
        <v>32</v>
      </c>
      <c r="C18" s="235"/>
      <c r="D18" s="144" t="s">
        <v>34</v>
      </c>
      <c r="E18" s="144" t="s">
        <v>27</v>
      </c>
      <c r="F18" s="144" t="s">
        <v>92</v>
      </c>
      <c r="G18" s="128">
        <v>4310</v>
      </c>
      <c r="H18" s="40">
        <v>4310</v>
      </c>
      <c r="I18" s="128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128">
        <f>AQ18+AR18+AS18+AT18</f>
        <v>30170</v>
      </c>
      <c r="AQ18" s="38">
        <f t="shared" si="0"/>
        <v>30170</v>
      </c>
      <c r="AR18" s="127">
        <f t="shared" si="0"/>
        <v>0</v>
      </c>
      <c r="AS18" s="38">
        <f t="shared" si="0"/>
        <v>0</v>
      </c>
      <c r="AT18" s="38">
        <f t="shared" si="0"/>
        <v>0</v>
      </c>
    </row>
    <row r="19" spans="1:46" s="17" customFormat="1" ht="48" x14ac:dyDescent="0.2">
      <c r="A19" s="144">
        <v>11</v>
      </c>
      <c r="B19" s="143" t="s">
        <v>162</v>
      </c>
      <c r="C19" s="149"/>
      <c r="D19" s="144" t="s">
        <v>166</v>
      </c>
      <c r="E19" s="144" t="s">
        <v>163</v>
      </c>
      <c r="F19" s="144" t="s">
        <v>92</v>
      </c>
      <c r="G19" s="128">
        <v>1500</v>
      </c>
      <c r="H19" s="40">
        <v>1500</v>
      </c>
      <c r="I19" s="128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128">
        <f>AQ19+AR19+AS19+AT19</f>
        <v>1500</v>
      </c>
      <c r="AQ19" s="38">
        <f t="shared" si="0"/>
        <v>1500</v>
      </c>
      <c r="AR19" s="127">
        <f t="shared" si="0"/>
        <v>0</v>
      </c>
      <c r="AS19" s="38">
        <v>0</v>
      </c>
      <c r="AT19" s="38">
        <v>0</v>
      </c>
    </row>
    <row r="20" spans="1:46" s="17" customFormat="1" ht="12" x14ac:dyDescent="0.2">
      <c r="A20" s="144">
        <v>12</v>
      </c>
      <c r="B20" s="236" t="s">
        <v>35</v>
      </c>
      <c r="C20" s="236"/>
      <c r="D20" s="236"/>
      <c r="E20" s="149"/>
      <c r="F20" s="144"/>
      <c r="G20" s="151">
        <f>SUM(G11:G19)</f>
        <v>13573.06</v>
      </c>
      <c r="H20" s="43">
        <f>SUM(H11:H19)</f>
        <v>11650</v>
      </c>
      <c r="I20" s="151">
        <f t="shared" ref="I20:P20" si="3">SUM(I11:I18)</f>
        <v>1923.06</v>
      </c>
      <c r="J20" s="43">
        <f t="shared" si="3"/>
        <v>0</v>
      </c>
      <c r="K20" s="43">
        <f t="shared" si="3"/>
        <v>0</v>
      </c>
      <c r="L20" s="43">
        <f t="shared" ref="L20:M20" si="4">SUM(L11:L19)</f>
        <v>7150</v>
      </c>
      <c r="M20" s="43">
        <f t="shared" si="4"/>
        <v>7150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ref="Q20:R20" si="5">SUM(Q11:Q19)</f>
        <v>7150</v>
      </c>
      <c r="R20" s="43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3">
        <f t="shared" si="6"/>
        <v>15475</v>
      </c>
      <c r="W20" s="43">
        <f t="shared" si="6"/>
        <v>15475</v>
      </c>
      <c r="X20" s="43">
        <f t="shared" si="6"/>
        <v>0</v>
      </c>
      <c r="Y20" s="43">
        <f t="shared" si="6"/>
        <v>0</v>
      </c>
      <c r="Z20" s="43">
        <f t="shared" si="6"/>
        <v>0</v>
      </c>
      <c r="AA20" s="43">
        <f t="shared" si="6"/>
        <v>15475</v>
      </c>
      <c r="AB20" s="43">
        <f t="shared" si="6"/>
        <v>15475</v>
      </c>
      <c r="AC20" s="43">
        <f t="shared" si="6"/>
        <v>0</v>
      </c>
      <c r="AD20" s="43">
        <f t="shared" si="6"/>
        <v>0</v>
      </c>
      <c r="AE20" s="43">
        <f t="shared" si="6"/>
        <v>0</v>
      </c>
      <c r="AF20" s="45">
        <f t="shared" si="6"/>
        <v>15475</v>
      </c>
      <c r="AG20" s="45">
        <f t="shared" si="6"/>
        <v>15475</v>
      </c>
      <c r="AH20" s="45">
        <f t="shared" si="6"/>
        <v>0</v>
      </c>
      <c r="AI20" s="45">
        <f t="shared" si="6"/>
        <v>0</v>
      </c>
      <c r="AJ20" s="45">
        <f t="shared" si="6"/>
        <v>0</v>
      </c>
      <c r="AK20" s="45">
        <f t="shared" si="6"/>
        <v>15475</v>
      </c>
      <c r="AL20" s="45">
        <f t="shared" si="6"/>
        <v>15475</v>
      </c>
      <c r="AM20" s="45">
        <f t="shared" si="6"/>
        <v>0</v>
      </c>
      <c r="AN20" s="45">
        <f t="shared" si="6"/>
        <v>0</v>
      </c>
      <c r="AO20" s="45">
        <f t="shared" si="6"/>
        <v>0</v>
      </c>
      <c r="AP20" s="151">
        <f t="shared" ref="AP20:AQ20" si="7">SUM(AP11:AP19)</f>
        <v>89773.06</v>
      </c>
      <c r="AQ20" s="151">
        <f t="shared" si="7"/>
        <v>87850</v>
      </c>
      <c r="AR20" s="151">
        <f t="shared" si="6"/>
        <v>1923.06</v>
      </c>
      <c r="AS20" s="43">
        <f t="shared" si="6"/>
        <v>0</v>
      </c>
      <c r="AT20" s="43">
        <f t="shared" si="6"/>
        <v>0</v>
      </c>
    </row>
    <row r="21" spans="1:46" s="17" customFormat="1" ht="18.75" customHeight="1" x14ac:dyDescent="0.2">
      <c r="A21" s="144">
        <v>13</v>
      </c>
      <c r="B21" s="210" t="s">
        <v>27</v>
      </c>
      <c r="C21" s="210"/>
      <c r="D21" s="210"/>
      <c r="E21" s="149"/>
      <c r="F21" s="144"/>
      <c r="G21" s="152">
        <f>SUM(G14:G18)</f>
        <v>10073.06</v>
      </c>
      <c r="H21" s="39">
        <f>SUM(H14:H18)</f>
        <v>8150</v>
      </c>
      <c r="I21" s="152">
        <f t="shared" ref="I21:AO21" si="8">SUM(I14:I18)</f>
        <v>1923.06</v>
      </c>
      <c r="J21" s="39">
        <f t="shared" si="8"/>
        <v>0</v>
      </c>
      <c r="K21" s="39">
        <f t="shared" si="8"/>
        <v>0</v>
      </c>
      <c r="L21" s="39">
        <f t="shared" si="8"/>
        <v>7150</v>
      </c>
      <c r="M21" s="39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39">
        <f t="shared" si="8"/>
        <v>7150</v>
      </c>
      <c r="R21" s="39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152">
        <f>SUM(AP14:AP18)</f>
        <v>72973.06</v>
      </c>
      <c r="AQ21" s="152">
        <f>SUM(AQ14:AQ18)</f>
        <v>71050</v>
      </c>
      <c r="AR21" s="152">
        <f>SUM(AR14:AR18)</f>
        <v>1923.06</v>
      </c>
      <c r="AS21" s="39">
        <f t="shared" ref="AS21:AT21" si="9">SUM(AS14:AS18)</f>
        <v>0</v>
      </c>
      <c r="AT21" s="39">
        <f t="shared" si="9"/>
        <v>0</v>
      </c>
    </row>
    <row r="22" spans="1:46" s="17" customFormat="1" ht="12" x14ac:dyDescent="0.2">
      <c r="A22" s="144">
        <v>14</v>
      </c>
      <c r="B22" s="210" t="s">
        <v>36</v>
      </c>
      <c r="C22" s="210"/>
      <c r="D22" s="210"/>
      <c r="E22" s="149"/>
      <c r="F22" s="144"/>
      <c r="G22" s="127">
        <f t="shared" ref="G22:AT24" si="10">G11</f>
        <v>0</v>
      </c>
      <c r="H22" s="38">
        <f t="shared" si="10"/>
        <v>0</v>
      </c>
      <c r="I22" s="127">
        <f t="shared" si="10"/>
        <v>0</v>
      </c>
      <c r="J22" s="38">
        <f t="shared" si="10"/>
        <v>0</v>
      </c>
      <c r="K22" s="38">
        <f t="shared" si="10"/>
        <v>0</v>
      </c>
      <c r="L22" s="38">
        <f t="shared" si="10"/>
        <v>0</v>
      </c>
      <c r="M22" s="38">
        <f t="shared" si="10"/>
        <v>0</v>
      </c>
      <c r="N22" s="38">
        <f t="shared" si="10"/>
        <v>0</v>
      </c>
      <c r="O22" s="38">
        <f t="shared" si="10"/>
        <v>0</v>
      </c>
      <c r="P22" s="38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8">
        <f t="shared" si="10"/>
        <v>325</v>
      </c>
      <c r="W22" s="38">
        <f t="shared" si="10"/>
        <v>325</v>
      </c>
      <c r="X22" s="38">
        <f t="shared" si="10"/>
        <v>0</v>
      </c>
      <c r="Y22" s="38">
        <f t="shared" si="10"/>
        <v>0</v>
      </c>
      <c r="Z22" s="38">
        <f t="shared" si="10"/>
        <v>0</v>
      </c>
      <c r="AA22" s="38">
        <f t="shared" si="10"/>
        <v>325</v>
      </c>
      <c r="AB22" s="38">
        <f t="shared" si="10"/>
        <v>325</v>
      </c>
      <c r="AC22" s="38">
        <f t="shared" si="10"/>
        <v>0</v>
      </c>
      <c r="AD22" s="38">
        <f t="shared" si="10"/>
        <v>0</v>
      </c>
      <c r="AE22" s="38">
        <f t="shared" si="10"/>
        <v>0</v>
      </c>
      <c r="AF22" s="40">
        <f t="shared" si="10"/>
        <v>325</v>
      </c>
      <c r="AG22" s="40">
        <f t="shared" si="10"/>
        <v>325</v>
      </c>
      <c r="AH22" s="40">
        <f t="shared" si="10"/>
        <v>0</v>
      </c>
      <c r="AI22" s="40">
        <f t="shared" si="10"/>
        <v>0</v>
      </c>
      <c r="AJ22" s="40">
        <f t="shared" si="10"/>
        <v>0</v>
      </c>
      <c r="AK22" s="40">
        <f t="shared" si="10"/>
        <v>325</v>
      </c>
      <c r="AL22" s="40">
        <f t="shared" si="10"/>
        <v>325</v>
      </c>
      <c r="AM22" s="40">
        <f t="shared" si="10"/>
        <v>0</v>
      </c>
      <c r="AN22" s="40">
        <f t="shared" si="10"/>
        <v>0</v>
      </c>
      <c r="AO22" s="40">
        <f t="shared" si="10"/>
        <v>0</v>
      </c>
      <c r="AP22" s="127">
        <f t="shared" si="10"/>
        <v>1300</v>
      </c>
      <c r="AQ22" s="127">
        <f t="shared" si="10"/>
        <v>1300</v>
      </c>
      <c r="AR22" s="127">
        <f t="shared" si="10"/>
        <v>0</v>
      </c>
      <c r="AS22" s="38">
        <f t="shared" si="10"/>
        <v>0</v>
      </c>
      <c r="AT22" s="38">
        <f t="shared" si="10"/>
        <v>0</v>
      </c>
    </row>
    <row r="23" spans="1:46" s="17" customFormat="1" ht="12" x14ac:dyDescent="0.2">
      <c r="A23" s="144">
        <v>15</v>
      </c>
      <c r="B23" s="210" t="s">
        <v>37</v>
      </c>
      <c r="C23" s="210"/>
      <c r="D23" s="210"/>
      <c r="E23" s="149"/>
      <c r="F23" s="144"/>
      <c r="G23" s="127">
        <f t="shared" si="10"/>
        <v>0</v>
      </c>
      <c r="H23" s="38">
        <f t="shared" si="10"/>
        <v>0</v>
      </c>
      <c r="I23" s="127">
        <f t="shared" si="10"/>
        <v>0</v>
      </c>
      <c r="J23" s="38">
        <f t="shared" si="10"/>
        <v>0</v>
      </c>
      <c r="K23" s="38">
        <f t="shared" si="10"/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8">
        <f t="shared" si="10"/>
        <v>1000</v>
      </c>
      <c r="W23" s="38">
        <f t="shared" si="10"/>
        <v>1000</v>
      </c>
      <c r="X23" s="38">
        <f t="shared" si="10"/>
        <v>0</v>
      </c>
      <c r="Y23" s="38">
        <f t="shared" si="10"/>
        <v>0</v>
      </c>
      <c r="Z23" s="38">
        <f t="shared" si="10"/>
        <v>0</v>
      </c>
      <c r="AA23" s="38">
        <f t="shared" si="10"/>
        <v>1000</v>
      </c>
      <c r="AB23" s="38">
        <f t="shared" si="10"/>
        <v>1000</v>
      </c>
      <c r="AC23" s="38">
        <f t="shared" si="10"/>
        <v>0</v>
      </c>
      <c r="AD23" s="38">
        <f t="shared" si="10"/>
        <v>0</v>
      </c>
      <c r="AE23" s="38">
        <f t="shared" si="10"/>
        <v>0</v>
      </c>
      <c r="AF23" s="40">
        <f t="shared" si="10"/>
        <v>1000</v>
      </c>
      <c r="AG23" s="40">
        <f t="shared" si="10"/>
        <v>1000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1000</v>
      </c>
      <c r="AL23" s="40">
        <f t="shared" si="10"/>
        <v>1000</v>
      </c>
      <c r="AM23" s="40">
        <f t="shared" si="10"/>
        <v>0</v>
      </c>
      <c r="AN23" s="40">
        <f t="shared" si="10"/>
        <v>0</v>
      </c>
      <c r="AO23" s="40">
        <f t="shared" si="10"/>
        <v>0</v>
      </c>
      <c r="AP23" s="127">
        <f t="shared" si="10"/>
        <v>4000</v>
      </c>
      <c r="AQ23" s="127">
        <f t="shared" si="10"/>
        <v>4000</v>
      </c>
      <c r="AR23" s="127">
        <f t="shared" si="10"/>
        <v>0</v>
      </c>
      <c r="AS23" s="38">
        <f t="shared" si="10"/>
        <v>0</v>
      </c>
      <c r="AT23" s="38">
        <f t="shared" si="10"/>
        <v>0</v>
      </c>
    </row>
    <row r="24" spans="1:46" s="17" customFormat="1" ht="12" x14ac:dyDescent="0.2">
      <c r="A24" s="144">
        <v>16</v>
      </c>
      <c r="B24" s="210" t="s">
        <v>38</v>
      </c>
      <c r="C24" s="210"/>
      <c r="D24" s="210"/>
      <c r="E24" s="149"/>
      <c r="F24" s="144"/>
      <c r="G24" s="127">
        <f t="shared" si="10"/>
        <v>2000</v>
      </c>
      <c r="H24" s="38">
        <f t="shared" si="10"/>
        <v>2000</v>
      </c>
      <c r="I24" s="127">
        <f t="shared" si="10"/>
        <v>0</v>
      </c>
      <c r="J24" s="38">
        <f t="shared" si="10"/>
        <v>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0</v>
      </c>
      <c r="Q24" s="39">
        <f t="shared" si="10"/>
        <v>0</v>
      </c>
      <c r="R24" s="39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8">
        <f t="shared" si="10"/>
        <v>2000</v>
      </c>
      <c r="W24" s="38">
        <f t="shared" si="10"/>
        <v>2000</v>
      </c>
      <c r="X24" s="38">
        <f t="shared" si="10"/>
        <v>0</v>
      </c>
      <c r="Y24" s="38">
        <f t="shared" si="10"/>
        <v>0</v>
      </c>
      <c r="Z24" s="38">
        <f t="shared" si="10"/>
        <v>0</v>
      </c>
      <c r="AA24" s="38">
        <f t="shared" si="10"/>
        <v>2000</v>
      </c>
      <c r="AB24" s="38">
        <f t="shared" si="10"/>
        <v>2000</v>
      </c>
      <c r="AC24" s="38">
        <f t="shared" si="10"/>
        <v>0</v>
      </c>
      <c r="AD24" s="38">
        <f t="shared" si="10"/>
        <v>0</v>
      </c>
      <c r="AE24" s="38">
        <f t="shared" si="10"/>
        <v>0</v>
      </c>
      <c r="AF24" s="40">
        <f t="shared" si="10"/>
        <v>2000</v>
      </c>
      <c r="AG24" s="40">
        <f t="shared" si="10"/>
        <v>2000</v>
      </c>
      <c r="AH24" s="40">
        <f t="shared" si="10"/>
        <v>0</v>
      </c>
      <c r="AI24" s="40">
        <f t="shared" si="10"/>
        <v>0</v>
      </c>
      <c r="AJ24" s="40">
        <f t="shared" si="10"/>
        <v>0</v>
      </c>
      <c r="AK24" s="40">
        <f t="shared" si="10"/>
        <v>2000</v>
      </c>
      <c r="AL24" s="40">
        <f t="shared" si="10"/>
        <v>2000</v>
      </c>
      <c r="AM24" s="40">
        <f t="shared" si="10"/>
        <v>0</v>
      </c>
      <c r="AN24" s="40">
        <f t="shared" si="10"/>
        <v>0</v>
      </c>
      <c r="AO24" s="40">
        <f t="shared" si="10"/>
        <v>0</v>
      </c>
      <c r="AP24" s="127">
        <f t="shared" si="10"/>
        <v>10000</v>
      </c>
      <c r="AQ24" s="127">
        <f t="shared" si="10"/>
        <v>10000</v>
      </c>
      <c r="AR24" s="127">
        <f t="shared" si="10"/>
        <v>0</v>
      </c>
      <c r="AS24" s="38">
        <f t="shared" si="10"/>
        <v>0</v>
      </c>
      <c r="AT24" s="38">
        <f t="shared" si="10"/>
        <v>0</v>
      </c>
    </row>
    <row r="25" spans="1:46" s="17" customFormat="1" ht="12" x14ac:dyDescent="0.2">
      <c r="A25" s="144">
        <v>17</v>
      </c>
      <c r="B25" s="241" t="s">
        <v>163</v>
      </c>
      <c r="C25" s="241"/>
      <c r="D25" s="241"/>
      <c r="E25" s="149"/>
      <c r="F25" s="144"/>
      <c r="G25" s="127">
        <f>G19</f>
        <v>1500</v>
      </c>
      <c r="H25" s="38">
        <f>H19</f>
        <v>1500</v>
      </c>
      <c r="I25" s="127">
        <f t="shared" ref="I25:AR25" si="11">I19</f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8">
        <f t="shared" si="11"/>
        <v>0</v>
      </c>
      <c r="P25" s="38">
        <f t="shared" si="11"/>
        <v>0</v>
      </c>
      <c r="Q25" s="38">
        <f t="shared" si="11"/>
        <v>0</v>
      </c>
      <c r="R25" s="38">
        <f t="shared" si="11"/>
        <v>0</v>
      </c>
      <c r="S25" s="38">
        <f t="shared" si="11"/>
        <v>0</v>
      </c>
      <c r="T25" s="38">
        <f t="shared" si="11"/>
        <v>0</v>
      </c>
      <c r="U25" s="38">
        <f t="shared" si="11"/>
        <v>0</v>
      </c>
      <c r="V25" s="38">
        <f t="shared" si="11"/>
        <v>0</v>
      </c>
      <c r="W25" s="38">
        <f t="shared" si="11"/>
        <v>0</v>
      </c>
      <c r="X25" s="38">
        <f t="shared" si="11"/>
        <v>0</v>
      </c>
      <c r="Y25" s="38">
        <f t="shared" si="11"/>
        <v>0</v>
      </c>
      <c r="Z25" s="38">
        <f t="shared" si="11"/>
        <v>0</v>
      </c>
      <c r="AA25" s="38">
        <f t="shared" si="11"/>
        <v>0</v>
      </c>
      <c r="AB25" s="38">
        <f t="shared" si="11"/>
        <v>0</v>
      </c>
      <c r="AC25" s="38">
        <f t="shared" si="11"/>
        <v>0</v>
      </c>
      <c r="AD25" s="38">
        <f t="shared" si="11"/>
        <v>0</v>
      </c>
      <c r="AE25" s="38">
        <f t="shared" si="11"/>
        <v>0</v>
      </c>
      <c r="AF25" s="38">
        <f t="shared" si="11"/>
        <v>0</v>
      </c>
      <c r="AG25" s="38">
        <f t="shared" si="11"/>
        <v>0</v>
      </c>
      <c r="AH25" s="38">
        <f t="shared" si="11"/>
        <v>0</v>
      </c>
      <c r="AI25" s="38">
        <f t="shared" si="11"/>
        <v>0</v>
      </c>
      <c r="AJ25" s="38">
        <f t="shared" si="11"/>
        <v>0</v>
      </c>
      <c r="AK25" s="38">
        <f t="shared" si="11"/>
        <v>0</v>
      </c>
      <c r="AL25" s="38">
        <f t="shared" si="11"/>
        <v>0</v>
      </c>
      <c r="AM25" s="38">
        <f t="shared" si="11"/>
        <v>0</v>
      </c>
      <c r="AN25" s="38">
        <f t="shared" si="11"/>
        <v>0</v>
      </c>
      <c r="AO25" s="38">
        <f t="shared" si="11"/>
        <v>0</v>
      </c>
      <c r="AP25" s="127">
        <f t="shared" si="11"/>
        <v>1500</v>
      </c>
      <c r="AQ25" s="127">
        <f t="shared" si="11"/>
        <v>1500</v>
      </c>
      <c r="AR25" s="127">
        <f t="shared" si="11"/>
        <v>0</v>
      </c>
      <c r="AS25" s="38"/>
      <c r="AT25" s="38"/>
    </row>
    <row r="26" spans="1:46" s="17" customFormat="1" ht="15" customHeight="1" x14ac:dyDescent="0.2">
      <c r="A26" s="144">
        <v>18</v>
      </c>
      <c r="B26" s="222" t="s">
        <v>39</v>
      </c>
      <c r="C26" s="235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</row>
    <row r="27" spans="1:46" s="17" customFormat="1" ht="93" hidden="1" customHeight="1" x14ac:dyDescent="0.2">
      <c r="A27" s="144">
        <v>19</v>
      </c>
      <c r="B27" s="210" t="s">
        <v>40</v>
      </c>
      <c r="C27" s="235"/>
      <c r="D27" s="144" t="s">
        <v>147</v>
      </c>
      <c r="E27" s="144" t="s">
        <v>132</v>
      </c>
      <c r="F27" s="144" t="s">
        <v>92</v>
      </c>
      <c r="G27" s="144" t="s">
        <v>41</v>
      </c>
      <c r="H27" s="144" t="s">
        <v>41</v>
      </c>
      <c r="I27" s="144" t="s">
        <v>41</v>
      </c>
      <c r="J27" s="144" t="s">
        <v>41</v>
      </c>
      <c r="K27" s="144" t="s">
        <v>41</v>
      </c>
      <c r="L27" s="144" t="s">
        <v>41</v>
      </c>
      <c r="M27" s="144" t="s">
        <v>41</v>
      </c>
      <c r="N27" s="144" t="s">
        <v>41</v>
      </c>
      <c r="O27" s="144" t="s">
        <v>41</v>
      </c>
      <c r="P27" s="144" t="s">
        <v>41</v>
      </c>
      <c r="Q27" s="147" t="s">
        <v>41</v>
      </c>
      <c r="R27" s="147" t="s">
        <v>41</v>
      </c>
      <c r="S27" s="147" t="s">
        <v>41</v>
      </c>
      <c r="T27" s="147" t="s">
        <v>41</v>
      </c>
      <c r="U27" s="147" t="s">
        <v>41</v>
      </c>
      <c r="V27" s="144" t="s">
        <v>41</v>
      </c>
      <c r="W27" s="144" t="s">
        <v>41</v>
      </c>
      <c r="X27" s="144" t="s">
        <v>41</v>
      </c>
      <c r="Y27" s="144" t="s">
        <v>41</v>
      </c>
      <c r="Z27" s="144" t="s">
        <v>41</v>
      </c>
      <c r="AA27" s="144" t="s">
        <v>41</v>
      </c>
      <c r="AB27" s="144" t="s">
        <v>41</v>
      </c>
      <c r="AC27" s="144" t="s">
        <v>41</v>
      </c>
      <c r="AD27" s="144" t="s">
        <v>41</v>
      </c>
      <c r="AE27" s="144" t="s">
        <v>41</v>
      </c>
      <c r="AF27" s="144" t="s">
        <v>41</v>
      </c>
      <c r="AG27" s="144" t="s">
        <v>41</v>
      </c>
      <c r="AH27" s="144" t="s">
        <v>41</v>
      </c>
      <c r="AI27" s="144" t="s">
        <v>41</v>
      </c>
      <c r="AJ27" s="144" t="s">
        <v>41</v>
      </c>
      <c r="AK27" s="144" t="s">
        <v>41</v>
      </c>
      <c r="AL27" s="144" t="s">
        <v>41</v>
      </c>
      <c r="AM27" s="144" t="s">
        <v>41</v>
      </c>
      <c r="AN27" s="144" t="s">
        <v>41</v>
      </c>
      <c r="AO27" s="144" t="s">
        <v>41</v>
      </c>
      <c r="AP27" s="210" t="s">
        <v>42</v>
      </c>
      <c r="AQ27" s="210"/>
      <c r="AR27" s="210"/>
      <c r="AS27" s="210"/>
      <c r="AT27" s="210"/>
    </row>
    <row r="28" spans="1:46" s="17" customFormat="1" ht="90" hidden="1" customHeight="1" x14ac:dyDescent="0.2">
      <c r="A28" s="148">
        <v>20</v>
      </c>
      <c r="B28" s="210" t="s">
        <v>43</v>
      </c>
      <c r="C28" s="235"/>
      <c r="D28" s="144" t="s">
        <v>148</v>
      </c>
      <c r="E28" s="144" t="s">
        <v>133</v>
      </c>
      <c r="F28" s="144" t="s">
        <v>92</v>
      </c>
      <c r="G28" s="144" t="s">
        <v>41</v>
      </c>
      <c r="H28" s="144" t="s">
        <v>41</v>
      </c>
      <c r="I28" s="144" t="s">
        <v>41</v>
      </c>
      <c r="J28" s="144" t="s">
        <v>41</v>
      </c>
      <c r="K28" s="144" t="s">
        <v>41</v>
      </c>
      <c r="L28" s="144" t="s">
        <v>41</v>
      </c>
      <c r="M28" s="144" t="s">
        <v>41</v>
      </c>
      <c r="N28" s="144" t="s">
        <v>41</v>
      </c>
      <c r="O28" s="144" t="s">
        <v>41</v>
      </c>
      <c r="P28" s="144" t="s">
        <v>41</v>
      </c>
      <c r="Q28" s="147" t="s">
        <v>41</v>
      </c>
      <c r="R28" s="147" t="s">
        <v>41</v>
      </c>
      <c r="S28" s="147" t="s">
        <v>41</v>
      </c>
      <c r="T28" s="147" t="s">
        <v>41</v>
      </c>
      <c r="U28" s="147" t="s">
        <v>41</v>
      </c>
      <c r="V28" s="144" t="s">
        <v>41</v>
      </c>
      <c r="W28" s="144" t="s">
        <v>41</v>
      </c>
      <c r="X28" s="144" t="s">
        <v>41</v>
      </c>
      <c r="Y28" s="144" t="s">
        <v>41</v>
      </c>
      <c r="Z28" s="144" t="s">
        <v>41</v>
      </c>
      <c r="AA28" s="144" t="s">
        <v>41</v>
      </c>
      <c r="AB28" s="144" t="s">
        <v>41</v>
      </c>
      <c r="AC28" s="144" t="s">
        <v>41</v>
      </c>
      <c r="AD28" s="144" t="s">
        <v>41</v>
      </c>
      <c r="AE28" s="144" t="s">
        <v>41</v>
      </c>
      <c r="AF28" s="144" t="s">
        <v>41</v>
      </c>
      <c r="AG28" s="144" t="s">
        <v>41</v>
      </c>
      <c r="AH28" s="144" t="s">
        <v>41</v>
      </c>
      <c r="AI28" s="144" t="s">
        <v>41</v>
      </c>
      <c r="AJ28" s="144" t="s">
        <v>41</v>
      </c>
      <c r="AK28" s="144" t="s">
        <v>41</v>
      </c>
      <c r="AL28" s="144" t="s">
        <v>41</v>
      </c>
      <c r="AM28" s="144" t="s">
        <v>41</v>
      </c>
      <c r="AN28" s="144" t="s">
        <v>41</v>
      </c>
      <c r="AO28" s="144" t="s">
        <v>41</v>
      </c>
      <c r="AP28" s="210" t="s">
        <v>42</v>
      </c>
      <c r="AQ28" s="210"/>
      <c r="AR28" s="210"/>
      <c r="AS28" s="210"/>
      <c r="AT28" s="210"/>
    </row>
    <row r="29" spans="1:46" s="17" customFormat="1" ht="82.5" hidden="1" customHeight="1" x14ac:dyDescent="0.2">
      <c r="A29" s="148">
        <v>21</v>
      </c>
      <c r="B29" s="210" t="s">
        <v>44</v>
      </c>
      <c r="C29" s="235"/>
      <c r="D29" s="144" t="s">
        <v>149</v>
      </c>
      <c r="E29" s="144" t="s">
        <v>132</v>
      </c>
      <c r="F29" s="144" t="s">
        <v>24</v>
      </c>
      <c r="G29" s="144" t="s">
        <v>41</v>
      </c>
      <c r="H29" s="144" t="s">
        <v>41</v>
      </c>
      <c r="I29" s="144" t="s">
        <v>41</v>
      </c>
      <c r="J29" s="144" t="s">
        <v>41</v>
      </c>
      <c r="K29" s="144" t="s">
        <v>41</v>
      </c>
      <c r="L29" s="144" t="s">
        <v>41</v>
      </c>
      <c r="M29" s="144" t="s">
        <v>41</v>
      </c>
      <c r="N29" s="144" t="s">
        <v>41</v>
      </c>
      <c r="O29" s="144" t="s">
        <v>41</v>
      </c>
      <c r="P29" s="144" t="s">
        <v>41</v>
      </c>
      <c r="Q29" s="147" t="s">
        <v>41</v>
      </c>
      <c r="R29" s="147" t="s">
        <v>41</v>
      </c>
      <c r="S29" s="147" t="s">
        <v>41</v>
      </c>
      <c r="T29" s="147" t="s">
        <v>41</v>
      </c>
      <c r="U29" s="147" t="s">
        <v>41</v>
      </c>
      <c r="V29" s="144" t="s">
        <v>41</v>
      </c>
      <c r="W29" s="144" t="s">
        <v>41</v>
      </c>
      <c r="X29" s="144" t="s">
        <v>41</v>
      </c>
      <c r="Y29" s="144" t="s">
        <v>41</v>
      </c>
      <c r="Z29" s="144" t="s">
        <v>41</v>
      </c>
      <c r="AA29" s="144" t="s">
        <v>41</v>
      </c>
      <c r="AB29" s="144" t="s">
        <v>41</v>
      </c>
      <c r="AC29" s="144" t="s">
        <v>41</v>
      </c>
      <c r="AD29" s="144" t="s">
        <v>41</v>
      </c>
      <c r="AE29" s="144" t="s">
        <v>41</v>
      </c>
      <c r="AF29" s="144" t="s">
        <v>41</v>
      </c>
      <c r="AG29" s="144" t="s">
        <v>41</v>
      </c>
      <c r="AH29" s="144" t="s">
        <v>41</v>
      </c>
      <c r="AI29" s="144" t="s">
        <v>41</v>
      </c>
      <c r="AJ29" s="144" t="s">
        <v>41</v>
      </c>
      <c r="AK29" s="144" t="s">
        <v>41</v>
      </c>
      <c r="AL29" s="144" t="s">
        <v>41</v>
      </c>
      <c r="AM29" s="144" t="s">
        <v>41</v>
      </c>
      <c r="AN29" s="144" t="s">
        <v>41</v>
      </c>
      <c r="AO29" s="144" t="s">
        <v>41</v>
      </c>
      <c r="AP29" s="210" t="s">
        <v>42</v>
      </c>
      <c r="AQ29" s="210"/>
      <c r="AR29" s="210"/>
      <c r="AS29" s="210"/>
      <c r="AT29" s="210"/>
    </row>
    <row r="30" spans="1:46" s="17" customFormat="1" ht="90.75" hidden="1" customHeight="1" x14ac:dyDescent="0.2">
      <c r="A30" s="148">
        <v>22</v>
      </c>
      <c r="B30" s="210" t="s">
        <v>45</v>
      </c>
      <c r="C30" s="235"/>
      <c r="D30" s="144" t="s">
        <v>150</v>
      </c>
      <c r="E30" s="144" t="s">
        <v>133</v>
      </c>
      <c r="F30" s="144" t="s">
        <v>92</v>
      </c>
      <c r="G30" s="144" t="s">
        <v>41</v>
      </c>
      <c r="H30" s="144" t="s">
        <v>41</v>
      </c>
      <c r="I30" s="144" t="s">
        <v>41</v>
      </c>
      <c r="J30" s="144" t="s">
        <v>41</v>
      </c>
      <c r="K30" s="144" t="s">
        <v>41</v>
      </c>
      <c r="L30" s="144" t="s">
        <v>41</v>
      </c>
      <c r="M30" s="144" t="s">
        <v>41</v>
      </c>
      <c r="N30" s="144" t="s">
        <v>41</v>
      </c>
      <c r="O30" s="144" t="s">
        <v>41</v>
      </c>
      <c r="P30" s="144" t="s">
        <v>41</v>
      </c>
      <c r="Q30" s="147" t="s">
        <v>41</v>
      </c>
      <c r="R30" s="147" t="s">
        <v>41</v>
      </c>
      <c r="S30" s="147" t="s">
        <v>41</v>
      </c>
      <c r="T30" s="147" t="s">
        <v>41</v>
      </c>
      <c r="U30" s="147" t="s">
        <v>41</v>
      </c>
      <c r="V30" s="144" t="s">
        <v>41</v>
      </c>
      <c r="W30" s="144" t="s">
        <v>41</v>
      </c>
      <c r="X30" s="144" t="s">
        <v>41</v>
      </c>
      <c r="Y30" s="144" t="s">
        <v>41</v>
      </c>
      <c r="Z30" s="144" t="s">
        <v>41</v>
      </c>
      <c r="AA30" s="144" t="s">
        <v>41</v>
      </c>
      <c r="AB30" s="144" t="s">
        <v>41</v>
      </c>
      <c r="AC30" s="144" t="s">
        <v>41</v>
      </c>
      <c r="AD30" s="144" t="s">
        <v>41</v>
      </c>
      <c r="AE30" s="144" t="s">
        <v>41</v>
      </c>
      <c r="AF30" s="144" t="s">
        <v>41</v>
      </c>
      <c r="AG30" s="144" t="s">
        <v>41</v>
      </c>
      <c r="AH30" s="144" t="s">
        <v>41</v>
      </c>
      <c r="AI30" s="144" t="s">
        <v>41</v>
      </c>
      <c r="AJ30" s="144" t="s">
        <v>41</v>
      </c>
      <c r="AK30" s="144" t="s">
        <v>41</v>
      </c>
      <c r="AL30" s="144" t="s">
        <v>41</v>
      </c>
      <c r="AM30" s="144" t="s">
        <v>41</v>
      </c>
      <c r="AN30" s="144" t="s">
        <v>41</v>
      </c>
      <c r="AO30" s="144" t="s">
        <v>41</v>
      </c>
      <c r="AP30" s="210" t="s">
        <v>42</v>
      </c>
      <c r="AQ30" s="210"/>
      <c r="AR30" s="210"/>
      <c r="AS30" s="210"/>
      <c r="AT30" s="210"/>
    </row>
    <row r="31" spans="1:46" s="21" customFormat="1" ht="82.5" hidden="1" customHeight="1" x14ac:dyDescent="0.2">
      <c r="A31" s="148">
        <v>23</v>
      </c>
      <c r="B31" s="210" t="s">
        <v>46</v>
      </c>
      <c r="C31" s="235"/>
      <c r="D31" s="144" t="s">
        <v>47</v>
      </c>
      <c r="E31" s="144" t="s">
        <v>134</v>
      </c>
      <c r="F31" s="144" t="s">
        <v>92</v>
      </c>
      <c r="G31" s="144" t="s">
        <v>41</v>
      </c>
      <c r="H31" s="144" t="s">
        <v>41</v>
      </c>
      <c r="I31" s="144" t="s">
        <v>41</v>
      </c>
      <c r="J31" s="144" t="s">
        <v>41</v>
      </c>
      <c r="K31" s="144" t="s">
        <v>41</v>
      </c>
      <c r="L31" s="144" t="s">
        <v>41</v>
      </c>
      <c r="M31" s="144" t="s">
        <v>41</v>
      </c>
      <c r="N31" s="144" t="s">
        <v>41</v>
      </c>
      <c r="O31" s="144" t="s">
        <v>41</v>
      </c>
      <c r="P31" s="144" t="s">
        <v>41</v>
      </c>
      <c r="Q31" s="147" t="s">
        <v>41</v>
      </c>
      <c r="R31" s="147" t="s">
        <v>41</v>
      </c>
      <c r="S31" s="147" t="s">
        <v>41</v>
      </c>
      <c r="T31" s="147" t="s">
        <v>41</v>
      </c>
      <c r="U31" s="147" t="s">
        <v>41</v>
      </c>
      <c r="V31" s="144" t="s">
        <v>41</v>
      </c>
      <c r="W31" s="144" t="s">
        <v>41</v>
      </c>
      <c r="X31" s="144" t="s">
        <v>41</v>
      </c>
      <c r="Y31" s="144" t="s">
        <v>41</v>
      </c>
      <c r="Z31" s="144" t="s">
        <v>41</v>
      </c>
      <c r="AA31" s="144" t="s">
        <v>41</v>
      </c>
      <c r="AB31" s="144" t="s">
        <v>41</v>
      </c>
      <c r="AC31" s="144" t="s">
        <v>41</v>
      </c>
      <c r="AD31" s="144" t="s">
        <v>41</v>
      </c>
      <c r="AE31" s="144" t="s">
        <v>41</v>
      </c>
      <c r="AF31" s="144" t="s">
        <v>41</v>
      </c>
      <c r="AG31" s="144" t="s">
        <v>41</v>
      </c>
      <c r="AH31" s="144" t="s">
        <v>41</v>
      </c>
      <c r="AI31" s="144" t="s">
        <v>41</v>
      </c>
      <c r="AJ31" s="144" t="s">
        <v>41</v>
      </c>
      <c r="AK31" s="144" t="s">
        <v>41</v>
      </c>
      <c r="AL31" s="144" t="s">
        <v>41</v>
      </c>
      <c r="AM31" s="144" t="s">
        <v>41</v>
      </c>
      <c r="AN31" s="144" t="s">
        <v>41</v>
      </c>
      <c r="AO31" s="144" t="s">
        <v>41</v>
      </c>
      <c r="AP31" s="210" t="s">
        <v>42</v>
      </c>
      <c r="AQ31" s="210"/>
      <c r="AR31" s="210"/>
      <c r="AS31" s="210"/>
      <c r="AT31" s="210"/>
    </row>
    <row r="32" spans="1:46" s="17" customFormat="1" ht="12" hidden="1" x14ac:dyDescent="0.2">
      <c r="A32" s="148">
        <v>24</v>
      </c>
      <c r="B32" s="236" t="s">
        <v>48</v>
      </c>
      <c r="C32" s="236"/>
      <c r="D32" s="236"/>
      <c r="E32" s="22"/>
      <c r="F32" s="145"/>
      <c r="G32" s="144" t="s">
        <v>41</v>
      </c>
      <c r="H32" s="144" t="s">
        <v>41</v>
      </c>
      <c r="I32" s="144" t="s">
        <v>41</v>
      </c>
      <c r="J32" s="144" t="s">
        <v>41</v>
      </c>
      <c r="K32" s="144" t="s">
        <v>41</v>
      </c>
      <c r="L32" s="144" t="s">
        <v>41</v>
      </c>
      <c r="M32" s="144" t="s">
        <v>41</v>
      </c>
      <c r="N32" s="144" t="s">
        <v>41</v>
      </c>
      <c r="O32" s="144" t="s">
        <v>41</v>
      </c>
      <c r="P32" s="144" t="s">
        <v>41</v>
      </c>
      <c r="Q32" s="147" t="s">
        <v>41</v>
      </c>
      <c r="R32" s="147" t="s">
        <v>41</v>
      </c>
      <c r="S32" s="147" t="s">
        <v>41</v>
      </c>
      <c r="T32" s="147" t="s">
        <v>41</v>
      </c>
      <c r="U32" s="147" t="s">
        <v>41</v>
      </c>
      <c r="V32" s="144" t="s">
        <v>41</v>
      </c>
      <c r="W32" s="144" t="s">
        <v>41</v>
      </c>
      <c r="X32" s="144" t="s">
        <v>41</v>
      </c>
      <c r="Y32" s="144" t="s">
        <v>41</v>
      </c>
      <c r="Z32" s="144" t="s">
        <v>41</v>
      </c>
      <c r="AA32" s="144" t="s">
        <v>41</v>
      </c>
      <c r="AB32" s="144" t="s">
        <v>41</v>
      </c>
      <c r="AC32" s="144" t="s">
        <v>41</v>
      </c>
      <c r="AD32" s="144" t="s">
        <v>41</v>
      </c>
      <c r="AE32" s="144" t="s">
        <v>41</v>
      </c>
      <c r="AF32" s="144" t="s">
        <v>41</v>
      </c>
      <c r="AG32" s="144" t="s">
        <v>41</v>
      </c>
      <c r="AH32" s="144" t="s">
        <v>41</v>
      </c>
      <c r="AI32" s="144" t="s">
        <v>41</v>
      </c>
      <c r="AJ32" s="144" t="s">
        <v>41</v>
      </c>
      <c r="AK32" s="144" t="s">
        <v>41</v>
      </c>
      <c r="AL32" s="144" t="s">
        <v>41</v>
      </c>
      <c r="AM32" s="144" t="s">
        <v>41</v>
      </c>
      <c r="AN32" s="144" t="s">
        <v>41</v>
      </c>
      <c r="AO32" s="144" t="s">
        <v>41</v>
      </c>
      <c r="AP32" s="145" t="s">
        <v>41</v>
      </c>
      <c r="AQ32" s="144" t="s">
        <v>41</v>
      </c>
      <c r="AR32" s="144" t="s">
        <v>41</v>
      </c>
      <c r="AS32" s="144" t="s">
        <v>41</v>
      </c>
      <c r="AT32" s="144" t="s">
        <v>41</v>
      </c>
    </row>
    <row r="33" spans="1:46" s="18" customFormat="1" ht="15" hidden="1" customHeight="1" x14ac:dyDescent="0.25">
      <c r="A33" s="148">
        <v>25</v>
      </c>
      <c r="B33" s="145" t="s">
        <v>49</v>
      </c>
      <c r="C33" s="145" t="s">
        <v>50</v>
      </c>
      <c r="D33" s="222" t="s">
        <v>50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</row>
    <row r="34" spans="1:46" s="17" customFormat="1" ht="56.25" hidden="1" customHeight="1" x14ac:dyDescent="0.25">
      <c r="A34" s="148">
        <v>26</v>
      </c>
      <c r="B34" s="144" t="s">
        <v>51</v>
      </c>
      <c r="C34" s="210" t="s">
        <v>151</v>
      </c>
      <c r="D34" s="210"/>
      <c r="E34" s="144" t="s">
        <v>135</v>
      </c>
      <c r="F34" s="144" t="s">
        <v>92</v>
      </c>
      <c r="G34" s="144" t="s">
        <v>41</v>
      </c>
      <c r="H34" s="144" t="s">
        <v>41</v>
      </c>
      <c r="I34" s="144" t="s">
        <v>41</v>
      </c>
      <c r="J34" s="144" t="s">
        <v>41</v>
      </c>
      <c r="K34" s="144" t="s">
        <v>41</v>
      </c>
      <c r="L34" s="144" t="s">
        <v>41</v>
      </c>
      <c r="M34" s="144" t="s">
        <v>41</v>
      </c>
      <c r="N34" s="144" t="s">
        <v>41</v>
      </c>
      <c r="O34" s="144" t="s">
        <v>41</v>
      </c>
      <c r="P34" s="144" t="s">
        <v>41</v>
      </c>
      <c r="Q34" s="147" t="s">
        <v>41</v>
      </c>
      <c r="R34" s="147" t="s">
        <v>41</v>
      </c>
      <c r="S34" s="147" t="s">
        <v>41</v>
      </c>
      <c r="T34" s="147" t="s">
        <v>41</v>
      </c>
      <c r="U34" s="147" t="s">
        <v>41</v>
      </c>
      <c r="V34" s="144" t="s">
        <v>41</v>
      </c>
      <c r="W34" s="144" t="s">
        <v>41</v>
      </c>
      <c r="X34" s="144" t="s">
        <v>41</v>
      </c>
      <c r="Y34" s="144" t="s">
        <v>41</v>
      </c>
      <c r="Z34" s="144" t="s">
        <v>41</v>
      </c>
      <c r="AA34" s="144" t="s">
        <v>41</v>
      </c>
      <c r="AB34" s="144" t="s">
        <v>41</v>
      </c>
      <c r="AC34" s="144" t="s">
        <v>41</v>
      </c>
      <c r="AD34" s="144" t="s">
        <v>41</v>
      </c>
      <c r="AE34" s="144" t="s">
        <v>41</v>
      </c>
      <c r="AF34" s="144" t="s">
        <v>41</v>
      </c>
      <c r="AG34" s="144" t="s">
        <v>41</v>
      </c>
      <c r="AH34" s="144" t="s">
        <v>41</v>
      </c>
      <c r="AI34" s="144" t="s">
        <v>41</v>
      </c>
      <c r="AJ34" s="144" t="s">
        <v>41</v>
      </c>
      <c r="AK34" s="144" t="s">
        <v>41</v>
      </c>
      <c r="AL34" s="144" t="s">
        <v>41</v>
      </c>
      <c r="AM34" s="144" t="s">
        <v>41</v>
      </c>
      <c r="AN34" s="144" t="s">
        <v>41</v>
      </c>
      <c r="AO34" s="144" t="s">
        <v>41</v>
      </c>
      <c r="AP34" s="210" t="s">
        <v>42</v>
      </c>
      <c r="AQ34" s="210"/>
      <c r="AR34" s="210"/>
      <c r="AS34" s="210"/>
      <c r="AT34" s="210"/>
    </row>
    <row r="35" spans="1:46" s="17" customFormat="1" ht="84" hidden="1" x14ac:dyDescent="0.25">
      <c r="A35" s="148">
        <v>27</v>
      </c>
      <c r="B35" s="144" t="s">
        <v>52</v>
      </c>
      <c r="C35" s="210" t="s">
        <v>152</v>
      </c>
      <c r="D35" s="210"/>
      <c r="E35" s="144" t="s">
        <v>93</v>
      </c>
      <c r="F35" s="144" t="s">
        <v>92</v>
      </c>
      <c r="G35" s="144" t="s">
        <v>41</v>
      </c>
      <c r="H35" s="144" t="s">
        <v>41</v>
      </c>
      <c r="I35" s="144" t="s">
        <v>41</v>
      </c>
      <c r="J35" s="144" t="s">
        <v>41</v>
      </c>
      <c r="K35" s="144" t="s">
        <v>41</v>
      </c>
      <c r="L35" s="144" t="s">
        <v>41</v>
      </c>
      <c r="M35" s="144" t="s">
        <v>41</v>
      </c>
      <c r="N35" s="144" t="s">
        <v>41</v>
      </c>
      <c r="O35" s="144" t="s">
        <v>41</v>
      </c>
      <c r="P35" s="144" t="s">
        <v>41</v>
      </c>
      <c r="Q35" s="147" t="s">
        <v>41</v>
      </c>
      <c r="R35" s="147" t="s">
        <v>41</v>
      </c>
      <c r="S35" s="147" t="s">
        <v>41</v>
      </c>
      <c r="T35" s="147" t="s">
        <v>41</v>
      </c>
      <c r="U35" s="147" t="s">
        <v>41</v>
      </c>
      <c r="V35" s="144" t="s">
        <v>41</v>
      </c>
      <c r="W35" s="144" t="s">
        <v>41</v>
      </c>
      <c r="X35" s="144" t="s">
        <v>41</v>
      </c>
      <c r="Y35" s="144" t="s">
        <v>41</v>
      </c>
      <c r="Z35" s="144" t="s">
        <v>41</v>
      </c>
      <c r="AA35" s="144" t="s">
        <v>41</v>
      </c>
      <c r="AB35" s="144" t="s">
        <v>41</v>
      </c>
      <c r="AC35" s="144" t="s">
        <v>41</v>
      </c>
      <c r="AD35" s="144" t="s">
        <v>41</v>
      </c>
      <c r="AE35" s="144" t="s">
        <v>41</v>
      </c>
      <c r="AF35" s="144" t="s">
        <v>41</v>
      </c>
      <c r="AG35" s="144" t="s">
        <v>41</v>
      </c>
      <c r="AH35" s="144" t="s">
        <v>41</v>
      </c>
      <c r="AI35" s="144" t="s">
        <v>41</v>
      </c>
      <c r="AJ35" s="144" t="s">
        <v>41</v>
      </c>
      <c r="AK35" s="144" t="s">
        <v>41</v>
      </c>
      <c r="AL35" s="144" t="s">
        <v>41</v>
      </c>
      <c r="AM35" s="144" t="s">
        <v>41</v>
      </c>
      <c r="AN35" s="144" t="s">
        <v>41</v>
      </c>
      <c r="AO35" s="144" t="s">
        <v>41</v>
      </c>
      <c r="AP35" s="210" t="s">
        <v>42</v>
      </c>
      <c r="AQ35" s="210"/>
      <c r="AR35" s="210"/>
      <c r="AS35" s="210"/>
      <c r="AT35" s="210"/>
    </row>
    <row r="36" spans="1:46" s="17" customFormat="1" ht="18.75" hidden="1" customHeight="1" x14ac:dyDescent="0.2">
      <c r="A36" s="148">
        <v>28</v>
      </c>
      <c r="B36" s="236" t="s">
        <v>53</v>
      </c>
      <c r="C36" s="236"/>
      <c r="D36" s="236"/>
      <c r="E36" s="22"/>
      <c r="F36" s="144"/>
      <c r="G36" s="144" t="s">
        <v>41</v>
      </c>
      <c r="H36" s="144" t="s">
        <v>41</v>
      </c>
      <c r="I36" s="144" t="s">
        <v>41</v>
      </c>
      <c r="J36" s="144" t="s">
        <v>41</v>
      </c>
      <c r="K36" s="144" t="s">
        <v>41</v>
      </c>
      <c r="L36" s="144" t="s">
        <v>41</v>
      </c>
      <c r="M36" s="144" t="s">
        <v>41</v>
      </c>
      <c r="N36" s="144" t="s">
        <v>41</v>
      </c>
      <c r="O36" s="144" t="s">
        <v>41</v>
      </c>
      <c r="P36" s="144" t="s">
        <v>41</v>
      </c>
      <c r="Q36" s="147" t="s">
        <v>41</v>
      </c>
      <c r="R36" s="147" t="s">
        <v>41</v>
      </c>
      <c r="S36" s="147" t="s">
        <v>41</v>
      </c>
      <c r="T36" s="147" t="s">
        <v>41</v>
      </c>
      <c r="U36" s="147" t="s">
        <v>41</v>
      </c>
      <c r="V36" s="144" t="s">
        <v>41</v>
      </c>
      <c r="W36" s="144" t="s">
        <v>41</v>
      </c>
      <c r="X36" s="144" t="s">
        <v>41</v>
      </c>
      <c r="Y36" s="144" t="s">
        <v>41</v>
      </c>
      <c r="Z36" s="144" t="s">
        <v>41</v>
      </c>
      <c r="AA36" s="144" t="s">
        <v>41</v>
      </c>
      <c r="AB36" s="144" t="s">
        <v>41</v>
      </c>
      <c r="AC36" s="144" t="s">
        <v>41</v>
      </c>
      <c r="AD36" s="144" t="s">
        <v>41</v>
      </c>
      <c r="AE36" s="144" t="s">
        <v>41</v>
      </c>
      <c r="AF36" s="144" t="s">
        <v>41</v>
      </c>
      <c r="AG36" s="144" t="s">
        <v>41</v>
      </c>
      <c r="AH36" s="144" t="s">
        <v>41</v>
      </c>
      <c r="AI36" s="144" t="s">
        <v>41</v>
      </c>
      <c r="AJ36" s="144" t="s">
        <v>41</v>
      </c>
      <c r="AK36" s="144" t="s">
        <v>41</v>
      </c>
      <c r="AL36" s="144" t="s">
        <v>41</v>
      </c>
      <c r="AM36" s="144" t="s">
        <v>41</v>
      </c>
      <c r="AN36" s="144" t="s">
        <v>41</v>
      </c>
      <c r="AO36" s="144" t="s">
        <v>41</v>
      </c>
      <c r="AP36" s="145" t="s">
        <v>41</v>
      </c>
      <c r="AQ36" s="144" t="s">
        <v>41</v>
      </c>
      <c r="AR36" s="144" t="s">
        <v>41</v>
      </c>
      <c r="AS36" s="144" t="s">
        <v>41</v>
      </c>
      <c r="AT36" s="144" t="s">
        <v>41</v>
      </c>
    </row>
    <row r="37" spans="1:46" s="17" customFormat="1" ht="15" hidden="1" customHeight="1" x14ac:dyDescent="0.25">
      <c r="A37" s="148">
        <v>29</v>
      </c>
      <c r="B37" s="145" t="s">
        <v>54</v>
      </c>
      <c r="C37" s="145" t="s">
        <v>55</v>
      </c>
      <c r="D37" s="222" t="s">
        <v>108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</row>
    <row r="38" spans="1:46" s="17" customFormat="1" ht="68.25" hidden="1" customHeight="1" x14ac:dyDescent="0.25">
      <c r="A38" s="148">
        <v>30</v>
      </c>
      <c r="B38" s="143" t="s">
        <v>56</v>
      </c>
      <c r="C38" s="210" t="s">
        <v>153</v>
      </c>
      <c r="D38" s="210"/>
      <c r="E38" s="144" t="s">
        <v>136</v>
      </c>
      <c r="F38" s="144" t="s">
        <v>92</v>
      </c>
      <c r="G38" s="144" t="s">
        <v>41</v>
      </c>
      <c r="H38" s="144" t="s">
        <v>41</v>
      </c>
      <c r="I38" s="144" t="s">
        <v>41</v>
      </c>
      <c r="J38" s="144" t="s">
        <v>41</v>
      </c>
      <c r="K38" s="144" t="s">
        <v>41</v>
      </c>
      <c r="L38" s="144" t="s">
        <v>41</v>
      </c>
      <c r="M38" s="144" t="s">
        <v>41</v>
      </c>
      <c r="N38" s="144" t="s">
        <v>41</v>
      </c>
      <c r="O38" s="144" t="s">
        <v>41</v>
      </c>
      <c r="P38" s="144" t="s">
        <v>41</v>
      </c>
      <c r="Q38" s="147" t="s">
        <v>41</v>
      </c>
      <c r="R38" s="147" t="s">
        <v>41</v>
      </c>
      <c r="S38" s="147" t="s">
        <v>41</v>
      </c>
      <c r="T38" s="147" t="s">
        <v>41</v>
      </c>
      <c r="U38" s="147" t="s">
        <v>41</v>
      </c>
      <c r="V38" s="144" t="s">
        <v>41</v>
      </c>
      <c r="W38" s="144" t="s">
        <v>41</v>
      </c>
      <c r="X38" s="144" t="s">
        <v>41</v>
      </c>
      <c r="Y38" s="144" t="s">
        <v>41</v>
      </c>
      <c r="Z38" s="144" t="s">
        <v>41</v>
      </c>
      <c r="AA38" s="144" t="s">
        <v>41</v>
      </c>
      <c r="AB38" s="144" t="s">
        <v>41</v>
      </c>
      <c r="AC38" s="144" t="s">
        <v>41</v>
      </c>
      <c r="AD38" s="144" t="s">
        <v>41</v>
      </c>
      <c r="AE38" s="144" t="s">
        <v>41</v>
      </c>
      <c r="AF38" s="144" t="s">
        <v>41</v>
      </c>
      <c r="AG38" s="144" t="s">
        <v>41</v>
      </c>
      <c r="AH38" s="144" t="s">
        <v>41</v>
      </c>
      <c r="AI38" s="144" t="s">
        <v>41</v>
      </c>
      <c r="AJ38" s="144" t="s">
        <v>41</v>
      </c>
      <c r="AK38" s="144" t="s">
        <v>41</v>
      </c>
      <c r="AL38" s="144" t="s">
        <v>41</v>
      </c>
      <c r="AM38" s="144" t="s">
        <v>41</v>
      </c>
      <c r="AN38" s="144" t="s">
        <v>41</v>
      </c>
      <c r="AO38" s="144" t="s">
        <v>41</v>
      </c>
      <c r="AP38" s="210" t="s">
        <v>42</v>
      </c>
      <c r="AQ38" s="210"/>
      <c r="AR38" s="210"/>
      <c r="AS38" s="210"/>
      <c r="AT38" s="210"/>
    </row>
    <row r="39" spans="1:46" s="17" customFormat="1" ht="58.5" hidden="1" customHeight="1" x14ac:dyDescent="0.25">
      <c r="A39" s="148">
        <v>31</v>
      </c>
      <c r="B39" s="143" t="s">
        <v>57</v>
      </c>
      <c r="C39" s="210" t="s">
        <v>58</v>
      </c>
      <c r="D39" s="210"/>
      <c r="E39" s="144" t="s">
        <v>137</v>
      </c>
      <c r="F39" s="144" t="s">
        <v>92</v>
      </c>
      <c r="G39" s="144" t="s">
        <v>41</v>
      </c>
      <c r="H39" s="144" t="s">
        <v>41</v>
      </c>
      <c r="I39" s="144" t="s">
        <v>41</v>
      </c>
      <c r="J39" s="144" t="s">
        <v>41</v>
      </c>
      <c r="K39" s="144" t="s">
        <v>41</v>
      </c>
      <c r="L39" s="144" t="s">
        <v>41</v>
      </c>
      <c r="M39" s="144" t="s">
        <v>41</v>
      </c>
      <c r="N39" s="144" t="s">
        <v>41</v>
      </c>
      <c r="O39" s="144" t="s">
        <v>41</v>
      </c>
      <c r="P39" s="144" t="s">
        <v>41</v>
      </c>
      <c r="Q39" s="147" t="s">
        <v>41</v>
      </c>
      <c r="R39" s="147" t="s">
        <v>41</v>
      </c>
      <c r="S39" s="147" t="s">
        <v>41</v>
      </c>
      <c r="T39" s="147" t="s">
        <v>41</v>
      </c>
      <c r="U39" s="147" t="s">
        <v>41</v>
      </c>
      <c r="V39" s="144" t="s">
        <v>41</v>
      </c>
      <c r="W39" s="144" t="s">
        <v>41</v>
      </c>
      <c r="X39" s="144" t="s">
        <v>41</v>
      </c>
      <c r="Y39" s="144" t="s">
        <v>41</v>
      </c>
      <c r="Z39" s="144" t="s">
        <v>41</v>
      </c>
      <c r="AA39" s="144" t="s">
        <v>41</v>
      </c>
      <c r="AB39" s="144" t="s">
        <v>41</v>
      </c>
      <c r="AC39" s="144" t="s">
        <v>41</v>
      </c>
      <c r="AD39" s="144" t="s">
        <v>41</v>
      </c>
      <c r="AE39" s="144" t="s">
        <v>41</v>
      </c>
      <c r="AF39" s="144" t="s">
        <v>41</v>
      </c>
      <c r="AG39" s="144" t="s">
        <v>41</v>
      </c>
      <c r="AH39" s="144" t="s">
        <v>41</v>
      </c>
      <c r="AI39" s="144" t="s">
        <v>41</v>
      </c>
      <c r="AJ39" s="144" t="s">
        <v>41</v>
      </c>
      <c r="AK39" s="144" t="s">
        <v>41</v>
      </c>
      <c r="AL39" s="144" t="s">
        <v>41</v>
      </c>
      <c r="AM39" s="144" t="s">
        <v>41</v>
      </c>
      <c r="AN39" s="144" t="s">
        <v>41</v>
      </c>
      <c r="AO39" s="144" t="s">
        <v>41</v>
      </c>
      <c r="AP39" s="210" t="s">
        <v>42</v>
      </c>
      <c r="AQ39" s="210"/>
      <c r="AR39" s="210"/>
      <c r="AS39" s="210"/>
      <c r="AT39" s="210"/>
    </row>
    <row r="40" spans="1:46" s="17" customFormat="1" ht="12" hidden="1" x14ac:dyDescent="0.2">
      <c r="A40" s="148">
        <v>32</v>
      </c>
      <c r="B40" s="236" t="s">
        <v>59</v>
      </c>
      <c r="C40" s="236"/>
      <c r="D40" s="236"/>
      <c r="E40" s="22"/>
      <c r="F40" s="144"/>
      <c r="G40" s="144" t="s">
        <v>41</v>
      </c>
      <c r="H40" s="144" t="s">
        <v>41</v>
      </c>
      <c r="I40" s="144" t="s">
        <v>41</v>
      </c>
      <c r="J40" s="144" t="s">
        <v>41</v>
      </c>
      <c r="K40" s="144" t="s">
        <v>41</v>
      </c>
      <c r="L40" s="144" t="s">
        <v>41</v>
      </c>
      <c r="M40" s="144" t="s">
        <v>41</v>
      </c>
      <c r="N40" s="144" t="s">
        <v>41</v>
      </c>
      <c r="O40" s="144" t="s">
        <v>41</v>
      </c>
      <c r="P40" s="144" t="s">
        <v>41</v>
      </c>
      <c r="Q40" s="147" t="s">
        <v>41</v>
      </c>
      <c r="R40" s="147" t="s">
        <v>41</v>
      </c>
      <c r="S40" s="147" t="s">
        <v>41</v>
      </c>
      <c r="T40" s="147" t="s">
        <v>41</v>
      </c>
      <c r="U40" s="147" t="s">
        <v>41</v>
      </c>
      <c r="V40" s="144" t="s">
        <v>41</v>
      </c>
      <c r="W40" s="144" t="s">
        <v>41</v>
      </c>
      <c r="X40" s="144" t="s">
        <v>41</v>
      </c>
      <c r="Y40" s="144" t="s">
        <v>41</v>
      </c>
      <c r="Z40" s="144" t="s">
        <v>41</v>
      </c>
      <c r="AA40" s="144" t="s">
        <v>41</v>
      </c>
      <c r="AB40" s="144" t="s">
        <v>41</v>
      </c>
      <c r="AC40" s="144" t="s">
        <v>41</v>
      </c>
      <c r="AD40" s="144" t="s">
        <v>41</v>
      </c>
      <c r="AE40" s="144" t="s">
        <v>41</v>
      </c>
      <c r="AF40" s="144" t="s">
        <v>41</v>
      </c>
      <c r="AG40" s="144" t="s">
        <v>41</v>
      </c>
      <c r="AH40" s="144" t="s">
        <v>41</v>
      </c>
      <c r="AI40" s="144" t="s">
        <v>41</v>
      </c>
      <c r="AJ40" s="144" t="s">
        <v>41</v>
      </c>
      <c r="AK40" s="144" t="s">
        <v>41</v>
      </c>
      <c r="AL40" s="144" t="s">
        <v>41</v>
      </c>
      <c r="AM40" s="144" t="s">
        <v>41</v>
      </c>
      <c r="AN40" s="144" t="s">
        <v>41</v>
      </c>
      <c r="AO40" s="144" t="s">
        <v>41</v>
      </c>
      <c r="AP40" s="145" t="s">
        <v>41</v>
      </c>
      <c r="AQ40" s="144" t="s">
        <v>41</v>
      </c>
      <c r="AR40" s="144" t="s">
        <v>41</v>
      </c>
      <c r="AS40" s="144" t="s">
        <v>41</v>
      </c>
      <c r="AT40" s="144" t="s">
        <v>41</v>
      </c>
    </row>
    <row r="41" spans="1:46" s="17" customFormat="1" ht="15" hidden="1" customHeight="1" x14ac:dyDescent="0.25">
      <c r="A41" s="148">
        <v>33</v>
      </c>
      <c r="B41" s="222" t="s">
        <v>60</v>
      </c>
      <c r="C41" s="222"/>
      <c r="D41" s="222" t="s">
        <v>61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</row>
    <row r="42" spans="1:46" s="17" customFormat="1" ht="71.25" hidden="1" customHeight="1" x14ac:dyDescent="0.25">
      <c r="A42" s="148">
        <v>34</v>
      </c>
      <c r="B42" s="210" t="s">
        <v>62</v>
      </c>
      <c r="C42" s="210"/>
      <c r="D42" s="144" t="s">
        <v>94</v>
      </c>
      <c r="E42" s="144" t="s">
        <v>63</v>
      </c>
      <c r="F42" s="144" t="s">
        <v>92</v>
      </c>
      <c r="G42" s="144" t="s">
        <v>41</v>
      </c>
      <c r="H42" s="144" t="s">
        <v>41</v>
      </c>
      <c r="I42" s="144" t="s">
        <v>41</v>
      </c>
      <c r="J42" s="144" t="s">
        <v>41</v>
      </c>
      <c r="K42" s="144" t="s">
        <v>41</v>
      </c>
      <c r="L42" s="144" t="s">
        <v>41</v>
      </c>
      <c r="M42" s="144" t="s">
        <v>41</v>
      </c>
      <c r="N42" s="144" t="s">
        <v>41</v>
      </c>
      <c r="O42" s="144" t="s">
        <v>41</v>
      </c>
      <c r="P42" s="144" t="s">
        <v>41</v>
      </c>
      <c r="Q42" s="147" t="s">
        <v>41</v>
      </c>
      <c r="R42" s="147" t="s">
        <v>41</v>
      </c>
      <c r="S42" s="147" t="s">
        <v>41</v>
      </c>
      <c r="T42" s="147" t="s">
        <v>41</v>
      </c>
      <c r="U42" s="147" t="s">
        <v>41</v>
      </c>
      <c r="V42" s="144" t="s">
        <v>41</v>
      </c>
      <c r="W42" s="144" t="s">
        <v>41</v>
      </c>
      <c r="X42" s="144" t="s">
        <v>41</v>
      </c>
      <c r="Y42" s="144" t="s">
        <v>41</v>
      </c>
      <c r="Z42" s="144" t="s">
        <v>41</v>
      </c>
      <c r="AA42" s="144" t="s">
        <v>41</v>
      </c>
      <c r="AB42" s="144" t="s">
        <v>41</v>
      </c>
      <c r="AC42" s="144" t="s">
        <v>41</v>
      </c>
      <c r="AD42" s="144" t="s">
        <v>41</v>
      </c>
      <c r="AE42" s="144" t="s">
        <v>41</v>
      </c>
      <c r="AF42" s="144" t="s">
        <v>41</v>
      </c>
      <c r="AG42" s="144" t="s">
        <v>41</v>
      </c>
      <c r="AH42" s="144" t="s">
        <v>41</v>
      </c>
      <c r="AI42" s="144" t="s">
        <v>41</v>
      </c>
      <c r="AJ42" s="144" t="s">
        <v>41</v>
      </c>
      <c r="AK42" s="144" t="s">
        <v>41</v>
      </c>
      <c r="AL42" s="144" t="s">
        <v>41</v>
      </c>
      <c r="AM42" s="144" t="s">
        <v>41</v>
      </c>
      <c r="AN42" s="144" t="s">
        <v>41</v>
      </c>
      <c r="AO42" s="144" t="s">
        <v>41</v>
      </c>
      <c r="AP42" s="210" t="s">
        <v>64</v>
      </c>
      <c r="AQ42" s="210"/>
      <c r="AR42" s="210"/>
      <c r="AS42" s="210"/>
      <c r="AT42" s="210"/>
    </row>
    <row r="43" spans="1:46" s="17" customFormat="1" ht="35.25" hidden="1" customHeight="1" x14ac:dyDescent="0.25">
      <c r="A43" s="148">
        <v>35</v>
      </c>
      <c r="B43" s="210" t="s">
        <v>110</v>
      </c>
      <c r="C43" s="210"/>
      <c r="D43" s="144" t="s">
        <v>97</v>
      </c>
      <c r="E43" s="144" t="s">
        <v>156</v>
      </c>
      <c r="F43" s="144" t="s">
        <v>92</v>
      </c>
      <c r="G43" s="144" t="s">
        <v>41</v>
      </c>
      <c r="H43" s="144" t="s">
        <v>41</v>
      </c>
      <c r="I43" s="144" t="s">
        <v>41</v>
      </c>
      <c r="J43" s="144" t="s">
        <v>41</v>
      </c>
      <c r="K43" s="144" t="s">
        <v>41</v>
      </c>
      <c r="L43" s="144" t="s">
        <v>41</v>
      </c>
      <c r="M43" s="144" t="s">
        <v>41</v>
      </c>
      <c r="N43" s="144" t="s">
        <v>41</v>
      </c>
      <c r="O43" s="144" t="s">
        <v>41</v>
      </c>
      <c r="P43" s="144" t="s">
        <v>41</v>
      </c>
      <c r="Q43" s="147" t="s">
        <v>41</v>
      </c>
      <c r="R43" s="147" t="s">
        <v>41</v>
      </c>
      <c r="S43" s="147" t="s">
        <v>41</v>
      </c>
      <c r="T43" s="147" t="s">
        <v>41</v>
      </c>
      <c r="U43" s="147" t="s">
        <v>41</v>
      </c>
      <c r="V43" s="144" t="s">
        <v>41</v>
      </c>
      <c r="W43" s="144" t="s">
        <v>41</v>
      </c>
      <c r="X43" s="144" t="s">
        <v>41</v>
      </c>
      <c r="Y43" s="144" t="s">
        <v>41</v>
      </c>
      <c r="Z43" s="144" t="s">
        <v>41</v>
      </c>
      <c r="AA43" s="144" t="s">
        <v>41</v>
      </c>
      <c r="AB43" s="144" t="s">
        <v>41</v>
      </c>
      <c r="AC43" s="144" t="s">
        <v>41</v>
      </c>
      <c r="AD43" s="144" t="s">
        <v>41</v>
      </c>
      <c r="AE43" s="144" t="s">
        <v>41</v>
      </c>
      <c r="AF43" s="144" t="s">
        <v>41</v>
      </c>
      <c r="AG43" s="144" t="s">
        <v>41</v>
      </c>
      <c r="AH43" s="144" t="s">
        <v>41</v>
      </c>
      <c r="AI43" s="144" t="s">
        <v>41</v>
      </c>
      <c r="AJ43" s="144" t="s">
        <v>41</v>
      </c>
      <c r="AK43" s="144" t="s">
        <v>41</v>
      </c>
      <c r="AL43" s="144" t="s">
        <v>41</v>
      </c>
      <c r="AM43" s="144" t="s">
        <v>41</v>
      </c>
      <c r="AN43" s="144" t="s">
        <v>41</v>
      </c>
      <c r="AO43" s="144" t="s">
        <v>41</v>
      </c>
      <c r="AP43" s="210" t="s">
        <v>42</v>
      </c>
      <c r="AQ43" s="210"/>
      <c r="AR43" s="210"/>
      <c r="AS43" s="210"/>
      <c r="AT43" s="210"/>
    </row>
    <row r="44" spans="1:46" s="17" customFormat="1" ht="24" hidden="1" x14ac:dyDescent="0.25">
      <c r="A44" s="148">
        <v>36</v>
      </c>
      <c r="B44" s="144" t="s">
        <v>65</v>
      </c>
      <c r="C44" s="144"/>
      <c r="D44" s="144" t="s">
        <v>66</v>
      </c>
      <c r="E44" s="144" t="s">
        <v>27</v>
      </c>
      <c r="F44" s="144" t="s">
        <v>92</v>
      </c>
      <c r="G44" s="144" t="s">
        <v>41</v>
      </c>
      <c r="H44" s="144" t="s">
        <v>41</v>
      </c>
      <c r="I44" s="144" t="s">
        <v>41</v>
      </c>
      <c r="J44" s="144" t="s">
        <v>41</v>
      </c>
      <c r="K44" s="144" t="s">
        <v>41</v>
      </c>
      <c r="L44" s="144" t="s">
        <v>41</v>
      </c>
      <c r="M44" s="144" t="s">
        <v>41</v>
      </c>
      <c r="N44" s="144" t="s">
        <v>41</v>
      </c>
      <c r="O44" s="144" t="s">
        <v>41</v>
      </c>
      <c r="P44" s="144" t="s">
        <v>41</v>
      </c>
      <c r="Q44" s="144" t="s">
        <v>41</v>
      </c>
      <c r="R44" s="144" t="s">
        <v>41</v>
      </c>
      <c r="S44" s="144" t="s">
        <v>41</v>
      </c>
      <c r="T44" s="144" t="s">
        <v>41</v>
      </c>
      <c r="U44" s="144" t="s">
        <v>41</v>
      </c>
      <c r="V44" s="144" t="s">
        <v>41</v>
      </c>
      <c r="W44" s="144" t="s">
        <v>41</v>
      </c>
      <c r="X44" s="144" t="s">
        <v>41</v>
      </c>
      <c r="Y44" s="144" t="s">
        <v>41</v>
      </c>
      <c r="Z44" s="144" t="s">
        <v>41</v>
      </c>
      <c r="AA44" s="144" t="s">
        <v>41</v>
      </c>
      <c r="AB44" s="144" t="s">
        <v>41</v>
      </c>
      <c r="AC44" s="144" t="s">
        <v>41</v>
      </c>
      <c r="AD44" s="144" t="s">
        <v>41</v>
      </c>
      <c r="AE44" s="144" t="s">
        <v>41</v>
      </c>
      <c r="AF44" s="144" t="s">
        <v>41</v>
      </c>
      <c r="AG44" s="144" t="s">
        <v>41</v>
      </c>
      <c r="AH44" s="144" t="s">
        <v>41</v>
      </c>
      <c r="AI44" s="144" t="s">
        <v>41</v>
      </c>
      <c r="AJ44" s="144" t="s">
        <v>41</v>
      </c>
      <c r="AK44" s="144" t="s">
        <v>41</v>
      </c>
      <c r="AL44" s="144" t="s">
        <v>41</v>
      </c>
      <c r="AM44" s="144" t="s">
        <v>41</v>
      </c>
      <c r="AN44" s="144" t="s">
        <v>41</v>
      </c>
      <c r="AO44" s="144" t="s">
        <v>41</v>
      </c>
      <c r="AP44" s="210" t="s">
        <v>42</v>
      </c>
      <c r="AQ44" s="210"/>
      <c r="AR44" s="210"/>
      <c r="AS44" s="210"/>
      <c r="AT44" s="210"/>
    </row>
    <row r="45" spans="1:46" s="17" customFormat="1" ht="12" hidden="1" x14ac:dyDescent="0.2">
      <c r="A45" s="148">
        <v>37</v>
      </c>
      <c r="B45" s="236" t="s">
        <v>67</v>
      </c>
      <c r="C45" s="236"/>
      <c r="D45" s="236"/>
      <c r="E45" s="22"/>
      <c r="F45" s="144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 t="s">
        <v>41</v>
      </c>
      <c r="AI45" s="14" t="s">
        <v>41</v>
      </c>
      <c r="AJ45" s="14" t="s">
        <v>41</v>
      </c>
      <c r="AK45" s="14" t="s">
        <v>41</v>
      </c>
      <c r="AL45" s="14" t="s">
        <v>41</v>
      </c>
      <c r="AM45" s="14" t="s">
        <v>41</v>
      </c>
      <c r="AN45" s="14" t="s">
        <v>41</v>
      </c>
      <c r="AO45" s="14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</row>
    <row r="46" spans="1:46" s="18" customFormat="1" ht="15" hidden="1" customHeight="1" x14ac:dyDescent="0.25">
      <c r="A46" s="148">
        <v>38</v>
      </c>
      <c r="B46" s="222" t="s">
        <v>68</v>
      </c>
      <c r="C46" s="222"/>
      <c r="D46" s="222" t="s">
        <v>154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</row>
    <row r="47" spans="1:46" s="17" customFormat="1" ht="93" hidden="1" customHeight="1" x14ac:dyDescent="0.25">
      <c r="A47" s="148">
        <v>39</v>
      </c>
      <c r="B47" s="210" t="s">
        <v>69</v>
      </c>
      <c r="C47" s="210"/>
      <c r="D47" s="144" t="s">
        <v>70</v>
      </c>
      <c r="E47" s="144" t="s">
        <v>138</v>
      </c>
      <c r="F47" s="144" t="s">
        <v>92</v>
      </c>
      <c r="G47" s="144" t="s">
        <v>41</v>
      </c>
      <c r="H47" s="144" t="s">
        <v>41</v>
      </c>
      <c r="I47" s="144" t="s">
        <v>41</v>
      </c>
      <c r="J47" s="144" t="s">
        <v>41</v>
      </c>
      <c r="K47" s="144" t="s">
        <v>41</v>
      </c>
      <c r="L47" s="144" t="s">
        <v>41</v>
      </c>
      <c r="M47" s="144" t="s">
        <v>41</v>
      </c>
      <c r="N47" s="144" t="s">
        <v>41</v>
      </c>
      <c r="O47" s="144" t="s">
        <v>41</v>
      </c>
      <c r="P47" s="144" t="s">
        <v>41</v>
      </c>
      <c r="Q47" s="147" t="s">
        <v>41</v>
      </c>
      <c r="R47" s="147" t="s">
        <v>41</v>
      </c>
      <c r="S47" s="147" t="s">
        <v>41</v>
      </c>
      <c r="T47" s="147" t="s">
        <v>41</v>
      </c>
      <c r="U47" s="147" t="s">
        <v>41</v>
      </c>
      <c r="V47" s="144" t="s">
        <v>41</v>
      </c>
      <c r="W47" s="144" t="s">
        <v>41</v>
      </c>
      <c r="X47" s="144" t="s">
        <v>41</v>
      </c>
      <c r="Y47" s="144" t="s">
        <v>41</v>
      </c>
      <c r="Z47" s="144" t="s">
        <v>41</v>
      </c>
      <c r="AA47" s="144" t="s">
        <v>41</v>
      </c>
      <c r="AB47" s="144" t="s">
        <v>41</v>
      </c>
      <c r="AC47" s="144" t="s">
        <v>41</v>
      </c>
      <c r="AD47" s="144" t="s">
        <v>41</v>
      </c>
      <c r="AE47" s="144" t="s">
        <v>41</v>
      </c>
      <c r="AF47" s="144" t="s">
        <v>41</v>
      </c>
      <c r="AG47" s="144" t="s">
        <v>41</v>
      </c>
      <c r="AH47" s="144" t="s">
        <v>41</v>
      </c>
      <c r="AI47" s="144" t="s">
        <v>41</v>
      </c>
      <c r="AJ47" s="144" t="s">
        <v>41</v>
      </c>
      <c r="AK47" s="144" t="s">
        <v>41</v>
      </c>
      <c r="AL47" s="144" t="s">
        <v>41</v>
      </c>
      <c r="AM47" s="144" t="s">
        <v>41</v>
      </c>
      <c r="AN47" s="144" t="s">
        <v>41</v>
      </c>
      <c r="AO47" s="144" t="s">
        <v>41</v>
      </c>
      <c r="AP47" s="210" t="s">
        <v>42</v>
      </c>
      <c r="AQ47" s="210"/>
      <c r="AR47" s="210"/>
      <c r="AS47" s="210"/>
      <c r="AT47" s="210"/>
    </row>
    <row r="48" spans="1:46" s="17" customFormat="1" ht="84" hidden="1" x14ac:dyDescent="0.25">
      <c r="A48" s="148">
        <v>40</v>
      </c>
      <c r="B48" s="210" t="s">
        <v>71</v>
      </c>
      <c r="C48" s="210"/>
      <c r="D48" s="144" t="s">
        <v>72</v>
      </c>
      <c r="E48" s="144" t="s">
        <v>160</v>
      </c>
      <c r="F48" s="144" t="s">
        <v>92</v>
      </c>
      <c r="G48" s="144" t="s">
        <v>41</v>
      </c>
      <c r="H48" s="144" t="s">
        <v>41</v>
      </c>
      <c r="I48" s="144" t="s">
        <v>41</v>
      </c>
      <c r="J48" s="144" t="s">
        <v>41</v>
      </c>
      <c r="K48" s="144" t="s">
        <v>41</v>
      </c>
      <c r="L48" s="144" t="s">
        <v>41</v>
      </c>
      <c r="M48" s="144" t="s">
        <v>41</v>
      </c>
      <c r="N48" s="144" t="s">
        <v>41</v>
      </c>
      <c r="O48" s="144" t="s">
        <v>41</v>
      </c>
      <c r="P48" s="144" t="s">
        <v>41</v>
      </c>
      <c r="Q48" s="147" t="s">
        <v>41</v>
      </c>
      <c r="R48" s="147" t="s">
        <v>41</v>
      </c>
      <c r="S48" s="147" t="s">
        <v>41</v>
      </c>
      <c r="T48" s="147" t="s">
        <v>41</v>
      </c>
      <c r="U48" s="147" t="s">
        <v>41</v>
      </c>
      <c r="V48" s="144" t="s">
        <v>41</v>
      </c>
      <c r="W48" s="144" t="s">
        <v>41</v>
      </c>
      <c r="X48" s="144" t="s">
        <v>41</v>
      </c>
      <c r="Y48" s="144" t="s">
        <v>41</v>
      </c>
      <c r="Z48" s="144" t="s">
        <v>41</v>
      </c>
      <c r="AA48" s="144" t="s">
        <v>41</v>
      </c>
      <c r="AB48" s="144" t="s">
        <v>41</v>
      </c>
      <c r="AC48" s="144" t="s">
        <v>41</v>
      </c>
      <c r="AD48" s="144" t="s">
        <v>41</v>
      </c>
      <c r="AE48" s="144" t="s">
        <v>41</v>
      </c>
      <c r="AF48" s="144" t="s">
        <v>41</v>
      </c>
      <c r="AG48" s="144" t="s">
        <v>41</v>
      </c>
      <c r="AH48" s="144" t="s">
        <v>41</v>
      </c>
      <c r="AI48" s="144" t="s">
        <v>41</v>
      </c>
      <c r="AJ48" s="144" t="s">
        <v>41</v>
      </c>
      <c r="AK48" s="144" t="s">
        <v>41</v>
      </c>
      <c r="AL48" s="144" t="s">
        <v>41</v>
      </c>
      <c r="AM48" s="144" t="s">
        <v>41</v>
      </c>
      <c r="AN48" s="144" t="s">
        <v>41</v>
      </c>
      <c r="AO48" s="144" t="s">
        <v>41</v>
      </c>
      <c r="AP48" s="210" t="s">
        <v>42</v>
      </c>
      <c r="AQ48" s="210"/>
      <c r="AR48" s="210"/>
      <c r="AS48" s="210"/>
      <c r="AT48" s="210"/>
    </row>
    <row r="49" spans="1:46" s="17" customFormat="1" ht="84" hidden="1" x14ac:dyDescent="0.25">
      <c r="A49" s="148">
        <v>41</v>
      </c>
      <c r="B49" s="210" t="s">
        <v>73</v>
      </c>
      <c r="C49" s="210"/>
      <c r="D49" s="144" t="s">
        <v>170</v>
      </c>
      <c r="E49" s="144" t="s">
        <v>160</v>
      </c>
      <c r="F49" s="144" t="s">
        <v>92</v>
      </c>
      <c r="G49" s="144" t="s">
        <v>41</v>
      </c>
      <c r="H49" s="144" t="s">
        <v>41</v>
      </c>
      <c r="I49" s="144" t="s">
        <v>41</v>
      </c>
      <c r="J49" s="144" t="s">
        <v>41</v>
      </c>
      <c r="K49" s="144" t="s">
        <v>41</v>
      </c>
      <c r="L49" s="144" t="s">
        <v>41</v>
      </c>
      <c r="M49" s="144" t="s">
        <v>41</v>
      </c>
      <c r="N49" s="144" t="s">
        <v>41</v>
      </c>
      <c r="O49" s="144" t="s">
        <v>41</v>
      </c>
      <c r="P49" s="144" t="s">
        <v>41</v>
      </c>
      <c r="Q49" s="147" t="s">
        <v>41</v>
      </c>
      <c r="R49" s="147" t="s">
        <v>41</v>
      </c>
      <c r="S49" s="147" t="s">
        <v>41</v>
      </c>
      <c r="T49" s="147" t="s">
        <v>41</v>
      </c>
      <c r="U49" s="147" t="s">
        <v>41</v>
      </c>
      <c r="V49" s="144" t="s">
        <v>41</v>
      </c>
      <c r="W49" s="144" t="s">
        <v>41</v>
      </c>
      <c r="X49" s="144" t="s">
        <v>41</v>
      </c>
      <c r="Y49" s="144" t="s">
        <v>41</v>
      </c>
      <c r="Z49" s="144" t="s">
        <v>41</v>
      </c>
      <c r="AA49" s="144" t="s">
        <v>41</v>
      </c>
      <c r="AB49" s="144" t="s">
        <v>41</v>
      </c>
      <c r="AC49" s="144" t="s">
        <v>41</v>
      </c>
      <c r="AD49" s="144" t="s">
        <v>41</v>
      </c>
      <c r="AE49" s="144" t="s">
        <v>41</v>
      </c>
      <c r="AF49" s="144" t="s">
        <v>41</v>
      </c>
      <c r="AG49" s="144" t="s">
        <v>41</v>
      </c>
      <c r="AH49" s="144" t="s">
        <v>41</v>
      </c>
      <c r="AI49" s="144" t="s">
        <v>41</v>
      </c>
      <c r="AJ49" s="144" t="s">
        <v>41</v>
      </c>
      <c r="AK49" s="144" t="s">
        <v>41</v>
      </c>
      <c r="AL49" s="144" t="s">
        <v>41</v>
      </c>
      <c r="AM49" s="144" t="s">
        <v>41</v>
      </c>
      <c r="AN49" s="144" t="s">
        <v>41</v>
      </c>
      <c r="AO49" s="144" t="s">
        <v>41</v>
      </c>
      <c r="AP49" s="210" t="s">
        <v>42</v>
      </c>
      <c r="AQ49" s="210"/>
      <c r="AR49" s="210"/>
      <c r="AS49" s="210"/>
      <c r="AT49" s="210"/>
    </row>
    <row r="50" spans="1:46" s="17" customFormat="1" ht="18" hidden="1" customHeight="1" x14ac:dyDescent="0.2">
      <c r="A50" s="148">
        <v>42</v>
      </c>
      <c r="B50" s="236" t="s">
        <v>74</v>
      </c>
      <c r="C50" s="236"/>
      <c r="D50" s="236"/>
      <c r="E50" s="22"/>
      <c r="F50" s="144"/>
      <c r="G50" s="144" t="s">
        <v>41</v>
      </c>
      <c r="H50" s="144" t="s">
        <v>41</v>
      </c>
      <c r="I50" s="144" t="s">
        <v>41</v>
      </c>
      <c r="J50" s="144" t="s">
        <v>41</v>
      </c>
      <c r="K50" s="144" t="s">
        <v>41</v>
      </c>
      <c r="L50" s="144" t="s">
        <v>41</v>
      </c>
      <c r="M50" s="144" t="s">
        <v>41</v>
      </c>
      <c r="N50" s="144" t="s">
        <v>41</v>
      </c>
      <c r="O50" s="144" t="s">
        <v>41</v>
      </c>
      <c r="P50" s="144" t="s">
        <v>41</v>
      </c>
      <c r="Q50" s="147" t="s">
        <v>41</v>
      </c>
      <c r="R50" s="147" t="s">
        <v>41</v>
      </c>
      <c r="S50" s="147" t="s">
        <v>41</v>
      </c>
      <c r="T50" s="147" t="s">
        <v>41</v>
      </c>
      <c r="U50" s="147" t="s">
        <v>41</v>
      </c>
      <c r="V50" s="144" t="s">
        <v>41</v>
      </c>
      <c r="W50" s="144" t="s">
        <v>41</v>
      </c>
      <c r="X50" s="144" t="s">
        <v>41</v>
      </c>
      <c r="Y50" s="144" t="s">
        <v>41</v>
      </c>
      <c r="Z50" s="144" t="s">
        <v>41</v>
      </c>
      <c r="AA50" s="144" t="s">
        <v>41</v>
      </c>
      <c r="AB50" s="144" t="s">
        <v>41</v>
      </c>
      <c r="AC50" s="144" t="s">
        <v>41</v>
      </c>
      <c r="AD50" s="144" t="s">
        <v>41</v>
      </c>
      <c r="AE50" s="144" t="s">
        <v>41</v>
      </c>
      <c r="AF50" s="144" t="s">
        <v>41</v>
      </c>
      <c r="AG50" s="144" t="s">
        <v>41</v>
      </c>
      <c r="AH50" s="144" t="s">
        <v>41</v>
      </c>
      <c r="AI50" s="144" t="s">
        <v>41</v>
      </c>
      <c r="AJ50" s="144" t="s">
        <v>41</v>
      </c>
      <c r="AK50" s="144" t="s">
        <v>41</v>
      </c>
      <c r="AL50" s="144" t="s">
        <v>41</v>
      </c>
      <c r="AM50" s="144" t="s">
        <v>41</v>
      </c>
      <c r="AN50" s="144" t="s">
        <v>41</v>
      </c>
      <c r="AO50" s="144" t="s">
        <v>41</v>
      </c>
      <c r="AP50" s="145" t="s">
        <v>41</v>
      </c>
      <c r="AQ50" s="144" t="s">
        <v>41</v>
      </c>
      <c r="AR50" s="144" t="s">
        <v>41</v>
      </c>
      <c r="AS50" s="144" t="s">
        <v>41</v>
      </c>
      <c r="AT50" s="144" t="s">
        <v>41</v>
      </c>
    </row>
    <row r="51" spans="1:46" s="17" customFormat="1" ht="16.5" hidden="1" customHeight="1" x14ac:dyDescent="0.25">
      <c r="A51" s="148">
        <v>43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</row>
    <row r="52" spans="1:46" s="17" customFormat="1" ht="59.25" hidden="1" customHeight="1" x14ac:dyDescent="0.25">
      <c r="A52" s="148">
        <v>44</v>
      </c>
      <c r="B52" s="144" t="s">
        <v>75</v>
      </c>
      <c r="C52" s="144"/>
      <c r="D52" s="144" t="s">
        <v>95</v>
      </c>
      <c r="E52" s="144" t="s">
        <v>96</v>
      </c>
      <c r="F52" s="144" t="s">
        <v>92</v>
      </c>
      <c r="G52" s="144" t="s">
        <v>41</v>
      </c>
      <c r="H52" s="144" t="s">
        <v>41</v>
      </c>
      <c r="I52" s="144" t="s">
        <v>41</v>
      </c>
      <c r="J52" s="144" t="s">
        <v>41</v>
      </c>
      <c r="K52" s="144" t="s">
        <v>41</v>
      </c>
      <c r="L52" s="144" t="s">
        <v>41</v>
      </c>
      <c r="M52" s="144" t="s">
        <v>41</v>
      </c>
      <c r="N52" s="144" t="s">
        <v>41</v>
      </c>
      <c r="O52" s="144" t="s">
        <v>41</v>
      </c>
      <c r="P52" s="144" t="s">
        <v>41</v>
      </c>
      <c r="Q52" s="147" t="s">
        <v>41</v>
      </c>
      <c r="R52" s="147" t="s">
        <v>41</v>
      </c>
      <c r="S52" s="147" t="s">
        <v>41</v>
      </c>
      <c r="T52" s="147" t="s">
        <v>41</v>
      </c>
      <c r="U52" s="147" t="s">
        <v>41</v>
      </c>
      <c r="V52" s="144" t="s">
        <v>41</v>
      </c>
      <c r="W52" s="144" t="s">
        <v>41</v>
      </c>
      <c r="X52" s="144" t="s">
        <v>41</v>
      </c>
      <c r="Y52" s="144" t="s">
        <v>41</v>
      </c>
      <c r="Z52" s="144" t="s">
        <v>41</v>
      </c>
      <c r="AA52" s="144" t="s">
        <v>41</v>
      </c>
      <c r="AB52" s="144" t="s">
        <v>41</v>
      </c>
      <c r="AC52" s="144" t="s">
        <v>41</v>
      </c>
      <c r="AD52" s="144" t="s">
        <v>41</v>
      </c>
      <c r="AE52" s="144" t="s">
        <v>41</v>
      </c>
      <c r="AF52" s="144" t="s">
        <v>41</v>
      </c>
      <c r="AG52" s="144" t="s">
        <v>41</v>
      </c>
      <c r="AH52" s="144" t="s">
        <v>41</v>
      </c>
      <c r="AI52" s="144" t="s">
        <v>41</v>
      </c>
      <c r="AJ52" s="144" t="s">
        <v>41</v>
      </c>
      <c r="AK52" s="144" t="s">
        <v>41</v>
      </c>
      <c r="AL52" s="144" t="s">
        <v>41</v>
      </c>
      <c r="AM52" s="144" t="s">
        <v>41</v>
      </c>
      <c r="AN52" s="144" t="s">
        <v>41</v>
      </c>
      <c r="AO52" s="144" t="s">
        <v>41</v>
      </c>
      <c r="AP52" s="210" t="s">
        <v>42</v>
      </c>
      <c r="AQ52" s="210"/>
      <c r="AR52" s="210"/>
      <c r="AS52" s="210"/>
      <c r="AT52" s="210"/>
    </row>
    <row r="53" spans="1:46" s="17" customFormat="1" ht="69" hidden="1" customHeight="1" x14ac:dyDescent="0.25">
      <c r="A53" s="148">
        <v>45</v>
      </c>
      <c r="B53" s="144" t="s">
        <v>76</v>
      </c>
      <c r="C53" s="144"/>
      <c r="D53" s="31" t="s">
        <v>111</v>
      </c>
      <c r="E53" s="144" t="s">
        <v>96</v>
      </c>
      <c r="F53" s="144" t="s">
        <v>92</v>
      </c>
      <c r="G53" s="144" t="s">
        <v>41</v>
      </c>
      <c r="H53" s="144" t="s">
        <v>41</v>
      </c>
      <c r="I53" s="144" t="s">
        <v>41</v>
      </c>
      <c r="J53" s="144" t="s">
        <v>41</v>
      </c>
      <c r="K53" s="144" t="s">
        <v>41</v>
      </c>
      <c r="L53" s="144" t="s">
        <v>41</v>
      </c>
      <c r="M53" s="144" t="s">
        <v>41</v>
      </c>
      <c r="N53" s="144" t="s">
        <v>41</v>
      </c>
      <c r="O53" s="144" t="s">
        <v>41</v>
      </c>
      <c r="P53" s="144" t="s">
        <v>41</v>
      </c>
      <c r="Q53" s="147" t="s">
        <v>41</v>
      </c>
      <c r="R53" s="147" t="s">
        <v>41</v>
      </c>
      <c r="S53" s="147" t="s">
        <v>41</v>
      </c>
      <c r="T53" s="147" t="s">
        <v>41</v>
      </c>
      <c r="U53" s="147" t="s">
        <v>41</v>
      </c>
      <c r="V53" s="144" t="s">
        <v>41</v>
      </c>
      <c r="W53" s="144" t="s">
        <v>41</v>
      </c>
      <c r="X53" s="144" t="s">
        <v>41</v>
      </c>
      <c r="Y53" s="144" t="s">
        <v>41</v>
      </c>
      <c r="Z53" s="144" t="s">
        <v>41</v>
      </c>
      <c r="AA53" s="144" t="s">
        <v>41</v>
      </c>
      <c r="AB53" s="144" t="s">
        <v>41</v>
      </c>
      <c r="AC53" s="144" t="s">
        <v>41</v>
      </c>
      <c r="AD53" s="144" t="s">
        <v>41</v>
      </c>
      <c r="AE53" s="144" t="s">
        <v>41</v>
      </c>
      <c r="AF53" s="144" t="s">
        <v>41</v>
      </c>
      <c r="AG53" s="144" t="s">
        <v>41</v>
      </c>
      <c r="AH53" s="144" t="s">
        <v>41</v>
      </c>
      <c r="AI53" s="144" t="s">
        <v>41</v>
      </c>
      <c r="AJ53" s="144" t="s">
        <v>41</v>
      </c>
      <c r="AK53" s="144" t="s">
        <v>41</v>
      </c>
      <c r="AL53" s="144" t="s">
        <v>41</v>
      </c>
      <c r="AM53" s="144" t="s">
        <v>41</v>
      </c>
      <c r="AN53" s="144" t="s">
        <v>41</v>
      </c>
      <c r="AO53" s="144" t="s">
        <v>41</v>
      </c>
      <c r="AP53" s="210" t="s">
        <v>42</v>
      </c>
      <c r="AQ53" s="210"/>
      <c r="AR53" s="210"/>
      <c r="AS53" s="210"/>
      <c r="AT53" s="210"/>
    </row>
    <row r="54" spans="1:46" s="17" customFormat="1" ht="81" hidden="1" customHeight="1" x14ac:dyDescent="0.25">
      <c r="A54" s="148">
        <v>46</v>
      </c>
      <c r="B54" s="144" t="s">
        <v>78</v>
      </c>
      <c r="C54" s="144"/>
      <c r="D54" s="144" t="s">
        <v>112</v>
      </c>
      <c r="E54" s="144" t="s">
        <v>96</v>
      </c>
      <c r="F54" s="144" t="s">
        <v>92</v>
      </c>
      <c r="G54" s="144" t="s">
        <v>41</v>
      </c>
      <c r="H54" s="144" t="s">
        <v>41</v>
      </c>
      <c r="I54" s="144" t="s">
        <v>41</v>
      </c>
      <c r="J54" s="144" t="s">
        <v>41</v>
      </c>
      <c r="K54" s="144" t="s">
        <v>41</v>
      </c>
      <c r="L54" s="144" t="s">
        <v>41</v>
      </c>
      <c r="M54" s="144" t="s">
        <v>41</v>
      </c>
      <c r="N54" s="144" t="s">
        <v>41</v>
      </c>
      <c r="O54" s="144" t="s">
        <v>41</v>
      </c>
      <c r="P54" s="144" t="s">
        <v>41</v>
      </c>
      <c r="Q54" s="147" t="s">
        <v>41</v>
      </c>
      <c r="R54" s="147" t="s">
        <v>41</v>
      </c>
      <c r="S54" s="147" t="s">
        <v>41</v>
      </c>
      <c r="T54" s="147" t="s">
        <v>41</v>
      </c>
      <c r="U54" s="147" t="s">
        <v>41</v>
      </c>
      <c r="V54" s="144" t="s">
        <v>41</v>
      </c>
      <c r="W54" s="144" t="s">
        <v>41</v>
      </c>
      <c r="X54" s="144" t="s">
        <v>41</v>
      </c>
      <c r="Y54" s="144" t="s">
        <v>41</v>
      </c>
      <c r="Z54" s="144" t="s">
        <v>41</v>
      </c>
      <c r="AA54" s="144" t="s">
        <v>41</v>
      </c>
      <c r="AB54" s="144" t="s">
        <v>41</v>
      </c>
      <c r="AC54" s="144" t="s">
        <v>41</v>
      </c>
      <c r="AD54" s="144" t="s">
        <v>41</v>
      </c>
      <c r="AE54" s="144" t="s">
        <v>41</v>
      </c>
      <c r="AF54" s="144" t="s">
        <v>41</v>
      </c>
      <c r="AG54" s="144" t="s">
        <v>41</v>
      </c>
      <c r="AH54" s="144" t="s">
        <v>41</v>
      </c>
      <c r="AI54" s="144" t="s">
        <v>41</v>
      </c>
      <c r="AJ54" s="144" t="s">
        <v>41</v>
      </c>
      <c r="AK54" s="144" t="s">
        <v>41</v>
      </c>
      <c r="AL54" s="144" t="s">
        <v>41</v>
      </c>
      <c r="AM54" s="144" t="s">
        <v>41</v>
      </c>
      <c r="AN54" s="144" t="s">
        <v>41</v>
      </c>
      <c r="AO54" s="144" t="s">
        <v>41</v>
      </c>
      <c r="AP54" s="210" t="s">
        <v>42</v>
      </c>
      <c r="AQ54" s="210"/>
      <c r="AR54" s="210"/>
      <c r="AS54" s="210"/>
      <c r="AT54" s="210"/>
    </row>
    <row r="55" spans="1:46" s="17" customFormat="1" ht="12" hidden="1" x14ac:dyDescent="0.2">
      <c r="A55" s="148">
        <v>47</v>
      </c>
      <c r="B55" s="236" t="s">
        <v>113</v>
      </c>
      <c r="C55" s="236"/>
      <c r="D55" s="236"/>
      <c r="E55" s="22"/>
      <c r="F55" s="144"/>
      <c r="G55" s="144" t="s">
        <v>41</v>
      </c>
      <c r="H55" s="144" t="s">
        <v>41</v>
      </c>
      <c r="I55" s="144" t="s">
        <v>41</v>
      </c>
      <c r="J55" s="144" t="s">
        <v>41</v>
      </c>
      <c r="K55" s="144" t="s">
        <v>41</v>
      </c>
      <c r="L55" s="144" t="s">
        <v>41</v>
      </c>
      <c r="M55" s="144" t="s">
        <v>41</v>
      </c>
      <c r="N55" s="144" t="s">
        <v>41</v>
      </c>
      <c r="O55" s="144" t="s">
        <v>41</v>
      </c>
      <c r="P55" s="144" t="s">
        <v>41</v>
      </c>
      <c r="Q55" s="147" t="s">
        <v>41</v>
      </c>
      <c r="R55" s="147" t="s">
        <v>41</v>
      </c>
      <c r="S55" s="147" t="s">
        <v>41</v>
      </c>
      <c r="T55" s="147" t="s">
        <v>41</v>
      </c>
      <c r="U55" s="147" t="s">
        <v>41</v>
      </c>
      <c r="V55" s="144" t="s">
        <v>41</v>
      </c>
      <c r="W55" s="144" t="s">
        <v>41</v>
      </c>
      <c r="X55" s="144" t="s">
        <v>41</v>
      </c>
      <c r="Y55" s="144" t="s">
        <v>41</v>
      </c>
      <c r="Z55" s="144" t="s">
        <v>41</v>
      </c>
      <c r="AA55" s="144" t="s">
        <v>41</v>
      </c>
      <c r="AB55" s="144" t="s">
        <v>41</v>
      </c>
      <c r="AC55" s="144" t="s">
        <v>41</v>
      </c>
      <c r="AD55" s="144" t="s">
        <v>41</v>
      </c>
      <c r="AE55" s="144" t="s">
        <v>41</v>
      </c>
      <c r="AF55" s="144" t="s">
        <v>41</v>
      </c>
      <c r="AG55" s="144" t="s">
        <v>41</v>
      </c>
      <c r="AH55" s="144" t="s">
        <v>41</v>
      </c>
      <c r="AI55" s="144" t="s">
        <v>41</v>
      </c>
      <c r="AJ55" s="144" t="s">
        <v>41</v>
      </c>
      <c r="AK55" s="144" t="s">
        <v>41</v>
      </c>
      <c r="AL55" s="144" t="s">
        <v>41</v>
      </c>
      <c r="AM55" s="144" t="s">
        <v>41</v>
      </c>
      <c r="AN55" s="144" t="s">
        <v>41</v>
      </c>
      <c r="AO55" s="144" t="s">
        <v>41</v>
      </c>
      <c r="AP55" s="145" t="s">
        <v>41</v>
      </c>
      <c r="AQ55" s="144" t="s">
        <v>41</v>
      </c>
      <c r="AR55" s="144" t="s">
        <v>41</v>
      </c>
      <c r="AS55" s="144" t="s">
        <v>41</v>
      </c>
      <c r="AT55" s="144" t="s">
        <v>41</v>
      </c>
    </row>
    <row r="56" spans="1:46" s="18" customFormat="1" ht="15" customHeight="1" x14ac:dyDescent="0.25">
      <c r="A56" s="144">
        <v>48</v>
      </c>
      <c r="B56" s="222" t="s">
        <v>114</v>
      </c>
      <c r="C56" s="222"/>
      <c r="D56" s="222" t="s">
        <v>115</v>
      </c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</row>
    <row r="57" spans="1:46" s="17" customFormat="1" ht="16.5" customHeight="1" x14ac:dyDescent="0.25">
      <c r="A57" s="144">
        <v>49</v>
      </c>
      <c r="B57" s="230" t="s">
        <v>116</v>
      </c>
      <c r="C57" s="230"/>
      <c r="D57" s="144" t="s">
        <v>155</v>
      </c>
      <c r="E57" s="144" t="s">
        <v>100</v>
      </c>
      <c r="F57" s="144" t="s">
        <v>92</v>
      </c>
      <c r="G57" s="153">
        <f>H57+I57</f>
        <v>40719</v>
      </c>
      <c r="H57" s="154">
        <f>(23832-300)-14567-1-2+193</f>
        <v>9155</v>
      </c>
      <c r="I57" s="129">
        <f>31564-31564+31564</f>
        <v>31564</v>
      </c>
      <c r="J57" s="48">
        <v>0</v>
      </c>
      <c r="K57" s="48">
        <v>0</v>
      </c>
      <c r="L57" s="48">
        <f>M57+N57</f>
        <v>8960</v>
      </c>
      <c r="M57" s="48">
        <f>23532-14572</f>
        <v>8960</v>
      </c>
      <c r="N57" s="48">
        <f>31564-31564</f>
        <v>0</v>
      </c>
      <c r="O57" s="48">
        <v>0</v>
      </c>
      <c r="P57" s="48">
        <v>0</v>
      </c>
      <c r="Q57" s="48">
        <f>23532-14572</f>
        <v>8960</v>
      </c>
      <c r="R57" s="48">
        <f>23532-14572</f>
        <v>8960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153">
        <f>AQ57+AR57+AS57+AT57</f>
        <v>152767</v>
      </c>
      <c r="AQ57" s="158">
        <f t="shared" ref="AQ57:AT61" si="12">H57+M57+R57+W57+AB57+AG57+AL57</f>
        <v>121203</v>
      </c>
      <c r="AR57" s="133">
        <f t="shared" si="12"/>
        <v>31564</v>
      </c>
      <c r="AS57" s="14">
        <f t="shared" si="12"/>
        <v>0</v>
      </c>
      <c r="AT57" s="14">
        <f t="shared" si="12"/>
        <v>0</v>
      </c>
    </row>
    <row r="58" spans="1:46" s="17" customFormat="1" ht="50.25" customHeight="1" x14ac:dyDescent="0.25">
      <c r="A58" s="144">
        <v>50</v>
      </c>
      <c r="B58" s="143" t="s">
        <v>117</v>
      </c>
      <c r="C58" s="143" t="s">
        <v>77</v>
      </c>
      <c r="D58" s="144" t="s">
        <v>130</v>
      </c>
      <c r="E58" s="144" t="s">
        <v>77</v>
      </c>
      <c r="F58" s="144" t="s">
        <v>92</v>
      </c>
      <c r="G58" s="130">
        <v>93</v>
      </c>
      <c r="H58" s="13">
        <v>93</v>
      </c>
      <c r="I58" s="130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0">
        <f>AQ58+AR58+AS58+AT58</f>
        <v>651</v>
      </c>
      <c r="AQ58" s="14">
        <f t="shared" si="12"/>
        <v>651</v>
      </c>
      <c r="AR58" s="133">
        <f t="shared" si="12"/>
        <v>0</v>
      </c>
      <c r="AS58" s="14">
        <f t="shared" si="12"/>
        <v>0</v>
      </c>
      <c r="AT58" s="14">
        <f t="shared" si="12"/>
        <v>0</v>
      </c>
    </row>
    <row r="59" spans="1:46" s="17" customFormat="1" ht="49.5" customHeight="1" x14ac:dyDescent="0.25">
      <c r="A59" s="144">
        <v>51</v>
      </c>
      <c r="B59" s="143" t="s">
        <v>118</v>
      </c>
      <c r="C59" s="143" t="s">
        <v>77</v>
      </c>
      <c r="D59" s="147" t="s">
        <v>79</v>
      </c>
      <c r="E59" s="147" t="s">
        <v>159</v>
      </c>
      <c r="F59" s="147" t="s">
        <v>92</v>
      </c>
      <c r="G59" s="131">
        <f>185-85</f>
        <v>100</v>
      </c>
      <c r="H59" s="49">
        <f>185-85</f>
        <v>100</v>
      </c>
      <c r="I59" s="131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131">
        <f t="shared" ref="AP59:AP69" si="13">AQ59+AR59+AS59+AT59</f>
        <v>1040</v>
      </c>
      <c r="AQ59" s="14">
        <f t="shared" si="12"/>
        <v>1040</v>
      </c>
      <c r="AR59" s="133">
        <f t="shared" si="12"/>
        <v>0</v>
      </c>
      <c r="AS59" s="14">
        <f t="shared" si="12"/>
        <v>0</v>
      </c>
      <c r="AT59" s="14">
        <f t="shared" si="12"/>
        <v>0</v>
      </c>
    </row>
    <row r="60" spans="1:46" s="17" customFormat="1" ht="38.25" customHeight="1" x14ac:dyDescent="0.25">
      <c r="A60" s="144">
        <v>52</v>
      </c>
      <c r="B60" s="143" t="s">
        <v>119</v>
      </c>
      <c r="C60" s="143" t="s">
        <v>77</v>
      </c>
      <c r="D60" s="144" t="s">
        <v>131</v>
      </c>
      <c r="E60" s="144" t="s">
        <v>77</v>
      </c>
      <c r="F60" s="144" t="s">
        <v>92</v>
      </c>
      <c r="G60" s="130">
        <v>6</v>
      </c>
      <c r="H60" s="13">
        <v>6</v>
      </c>
      <c r="I60" s="130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0">
        <f t="shared" si="13"/>
        <v>42</v>
      </c>
      <c r="AQ60" s="14">
        <f t="shared" si="12"/>
        <v>42</v>
      </c>
      <c r="AR60" s="133">
        <f t="shared" si="12"/>
        <v>0</v>
      </c>
      <c r="AS60" s="14">
        <f t="shared" si="12"/>
        <v>0</v>
      </c>
      <c r="AT60" s="14">
        <f t="shared" si="12"/>
        <v>0</v>
      </c>
    </row>
    <row r="61" spans="1:46" s="17" customFormat="1" ht="38.25" customHeight="1" x14ac:dyDescent="0.25">
      <c r="A61" s="144">
        <v>53</v>
      </c>
      <c r="B61" s="143" t="s">
        <v>119</v>
      </c>
      <c r="C61" s="143" t="s">
        <v>77</v>
      </c>
      <c r="D61" s="144" t="s">
        <v>80</v>
      </c>
      <c r="E61" s="147" t="s">
        <v>77</v>
      </c>
      <c r="F61" s="147" t="s">
        <v>92</v>
      </c>
      <c r="G61" s="131">
        <f>60-28</f>
        <v>32</v>
      </c>
      <c r="H61" s="49">
        <f>60-28</f>
        <v>32</v>
      </c>
      <c r="I61" s="131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131">
        <f t="shared" si="13"/>
        <v>336</v>
      </c>
      <c r="AQ61" s="55">
        <f>H61+M61+R61+W61+AB61+AG61+AL61</f>
        <v>336</v>
      </c>
      <c r="AR61" s="136">
        <f t="shared" si="12"/>
        <v>0</v>
      </c>
      <c r="AS61" s="55">
        <f t="shared" si="12"/>
        <v>0</v>
      </c>
      <c r="AT61" s="55">
        <f t="shared" si="12"/>
        <v>0</v>
      </c>
    </row>
    <row r="62" spans="1:46" s="17" customFormat="1" ht="36.75" customHeight="1" x14ac:dyDescent="0.25">
      <c r="A62" s="144">
        <v>54</v>
      </c>
      <c r="B62" s="143" t="s">
        <v>120</v>
      </c>
      <c r="C62" s="143"/>
      <c r="D62" s="144" t="s">
        <v>81</v>
      </c>
      <c r="E62" s="144" t="s">
        <v>77</v>
      </c>
      <c r="F62" s="144" t="s">
        <v>92</v>
      </c>
      <c r="G62" s="130">
        <v>360</v>
      </c>
      <c r="H62" s="13">
        <v>360</v>
      </c>
      <c r="I62" s="130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0">
        <f t="shared" si="13"/>
        <v>2520</v>
      </c>
      <c r="AQ62" s="14">
        <f>H62+M62+R62+W62+AB62+AG62+AL62</f>
        <v>2520</v>
      </c>
      <c r="AR62" s="133">
        <f>I62+N62+S62+X62+AC62+AH62+AM62</f>
        <v>0</v>
      </c>
      <c r="AS62" s="14">
        <f>J62+O62+T62+Y62+AD62+AI62+AN62</f>
        <v>0</v>
      </c>
      <c r="AT62" s="14">
        <f>K62+P62+U62+Z62+AE62+AJ62+AO62</f>
        <v>0</v>
      </c>
    </row>
    <row r="63" spans="1:46" s="17" customFormat="1" ht="24" customHeight="1" x14ac:dyDescent="0.25">
      <c r="A63" s="144">
        <v>55</v>
      </c>
      <c r="B63" s="143" t="s">
        <v>122</v>
      </c>
      <c r="C63" s="143"/>
      <c r="D63" s="144" t="s">
        <v>121</v>
      </c>
      <c r="E63" s="144" t="s">
        <v>77</v>
      </c>
      <c r="F63" s="144" t="s">
        <v>92</v>
      </c>
      <c r="G63" s="130">
        <f>10-10</f>
        <v>0</v>
      </c>
      <c r="H63" s="13">
        <f>10-10</f>
        <v>0</v>
      </c>
      <c r="I63" s="130">
        <v>0</v>
      </c>
      <c r="J63" s="13">
        <v>0</v>
      </c>
      <c r="K63" s="13">
        <v>0</v>
      </c>
      <c r="L63" s="13">
        <f>10-10</f>
        <v>0</v>
      </c>
      <c r="M63" s="13">
        <f>10-10</f>
        <v>0</v>
      </c>
      <c r="N63" s="13">
        <v>0</v>
      </c>
      <c r="O63" s="13">
        <v>0</v>
      </c>
      <c r="P63" s="13">
        <v>0</v>
      </c>
      <c r="Q63" s="13">
        <f>10-10</f>
        <v>0</v>
      </c>
      <c r="R63" s="13">
        <f>10-10</f>
        <v>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30">
        <f t="shared" si="13"/>
        <v>40</v>
      </c>
      <c r="AQ63" s="14">
        <f>H63+M63+R63+W63+AB63+AG63+AL63</f>
        <v>40</v>
      </c>
      <c r="AR63" s="130">
        <v>0</v>
      </c>
      <c r="AS63" s="13">
        <v>0</v>
      </c>
      <c r="AT63" s="13">
        <v>0</v>
      </c>
    </row>
    <row r="64" spans="1:46" s="17" customFormat="1" ht="60.75" customHeight="1" x14ac:dyDescent="0.25">
      <c r="A64" s="144">
        <v>56</v>
      </c>
      <c r="B64" s="143" t="s">
        <v>123</v>
      </c>
      <c r="C64" s="143"/>
      <c r="D64" s="144" t="s">
        <v>125</v>
      </c>
      <c r="E64" s="144" t="s">
        <v>77</v>
      </c>
      <c r="F64" s="144" t="s">
        <v>92</v>
      </c>
      <c r="G64" s="130">
        <f>76.2-76.2</f>
        <v>0</v>
      </c>
      <c r="H64" s="13">
        <f>76.2-76.2</f>
        <v>0</v>
      </c>
      <c r="I64" s="130">
        <v>0</v>
      </c>
      <c r="J64" s="13">
        <v>0</v>
      </c>
      <c r="K64" s="13">
        <v>0</v>
      </c>
      <c r="L64" s="13">
        <f>76.2-76.2</f>
        <v>0</v>
      </c>
      <c r="M64" s="13">
        <f>76.2-76.2</f>
        <v>0</v>
      </c>
      <c r="N64" s="13">
        <v>0</v>
      </c>
      <c r="O64" s="13">
        <v>0</v>
      </c>
      <c r="P64" s="13">
        <v>0</v>
      </c>
      <c r="Q64" s="13">
        <f>76.2-76.2</f>
        <v>0</v>
      </c>
      <c r="R64" s="13">
        <f>76.2-76.2</f>
        <v>0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30">
        <f t="shared" si="13"/>
        <v>304.8</v>
      </c>
      <c r="AQ64" s="14">
        <f t="shared" ref="AQ64:AQ69" si="14">H64+M64+R64+W64+AB64+AG64+AL64</f>
        <v>304.8</v>
      </c>
      <c r="AR64" s="130">
        <v>0</v>
      </c>
      <c r="AS64" s="13">
        <v>0</v>
      </c>
      <c r="AT64" s="13">
        <v>0</v>
      </c>
    </row>
    <row r="65" spans="1:47" s="17" customFormat="1" ht="12.75" customHeight="1" x14ac:dyDescent="0.25">
      <c r="A65" s="144">
        <v>57</v>
      </c>
      <c r="B65" s="143" t="s">
        <v>124</v>
      </c>
      <c r="C65" s="143"/>
      <c r="D65" s="144" t="s">
        <v>126</v>
      </c>
      <c r="E65" s="144" t="s">
        <v>158</v>
      </c>
      <c r="F65" s="144" t="s">
        <v>92</v>
      </c>
      <c r="G65" s="130">
        <f>56-56</f>
        <v>0</v>
      </c>
      <c r="H65" s="13">
        <f>56-56</f>
        <v>0</v>
      </c>
      <c r="I65" s="130">
        <v>0</v>
      </c>
      <c r="J65" s="13">
        <v>0</v>
      </c>
      <c r="K65" s="13">
        <v>0</v>
      </c>
      <c r="L65" s="13">
        <f>56-56</f>
        <v>0</v>
      </c>
      <c r="M65" s="13">
        <f>56-56</f>
        <v>0</v>
      </c>
      <c r="N65" s="13">
        <v>0</v>
      </c>
      <c r="O65" s="13">
        <v>0</v>
      </c>
      <c r="P65" s="13">
        <v>0</v>
      </c>
      <c r="Q65" s="13">
        <f>56-56</f>
        <v>0</v>
      </c>
      <c r="R65" s="13">
        <f>56-56</f>
        <v>0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30">
        <f t="shared" si="13"/>
        <v>224</v>
      </c>
      <c r="AQ65" s="14">
        <f t="shared" si="14"/>
        <v>224</v>
      </c>
      <c r="AR65" s="130">
        <v>0</v>
      </c>
      <c r="AS65" s="13">
        <v>0</v>
      </c>
      <c r="AT65" s="13">
        <v>0</v>
      </c>
    </row>
    <row r="66" spans="1:47" s="17" customFormat="1" ht="37.5" customHeight="1" x14ac:dyDescent="0.25">
      <c r="A66" s="144">
        <v>58</v>
      </c>
      <c r="B66" s="143" t="s">
        <v>129</v>
      </c>
      <c r="C66" s="143"/>
      <c r="D66" s="144" t="s">
        <v>128</v>
      </c>
      <c r="E66" s="144" t="s">
        <v>77</v>
      </c>
      <c r="F66" s="144" t="s">
        <v>92</v>
      </c>
      <c r="G66" s="130">
        <f>16.6-16.6</f>
        <v>0</v>
      </c>
      <c r="H66" s="13">
        <f>16.6-16.6</f>
        <v>0</v>
      </c>
      <c r="I66" s="130">
        <v>0</v>
      </c>
      <c r="J66" s="13">
        <v>0</v>
      </c>
      <c r="K66" s="13">
        <v>0</v>
      </c>
      <c r="L66" s="13">
        <f>16.6-16.6</f>
        <v>0</v>
      </c>
      <c r="M66" s="13">
        <f>16.6-16.6</f>
        <v>0</v>
      </c>
      <c r="N66" s="13">
        <v>0</v>
      </c>
      <c r="O66" s="13">
        <v>0</v>
      </c>
      <c r="P66" s="13">
        <v>0</v>
      </c>
      <c r="Q66" s="13">
        <f>16.6-16.6</f>
        <v>0</v>
      </c>
      <c r="R66" s="13">
        <f>16.6-16.6</f>
        <v>0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30">
        <f t="shared" si="13"/>
        <v>66.400000000000006</v>
      </c>
      <c r="AQ66" s="14">
        <f t="shared" si="14"/>
        <v>66.400000000000006</v>
      </c>
      <c r="AR66" s="130">
        <v>0</v>
      </c>
      <c r="AS66" s="13">
        <v>0</v>
      </c>
      <c r="AT66" s="13">
        <v>0</v>
      </c>
    </row>
    <row r="67" spans="1:47" s="17" customFormat="1" ht="40.5" customHeight="1" x14ac:dyDescent="0.25">
      <c r="A67" s="144">
        <v>59</v>
      </c>
      <c r="B67" s="87" t="s">
        <v>144</v>
      </c>
      <c r="C67" s="143"/>
      <c r="D67" s="144" t="s">
        <v>127</v>
      </c>
      <c r="E67" s="144" t="s">
        <v>158</v>
      </c>
      <c r="F67" s="144" t="s">
        <v>92</v>
      </c>
      <c r="G67" s="130">
        <f>150-150</f>
        <v>0</v>
      </c>
      <c r="H67" s="13">
        <f>150-150</f>
        <v>0</v>
      </c>
      <c r="I67" s="130">
        <v>0</v>
      </c>
      <c r="J67" s="13">
        <v>0</v>
      </c>
      <c r="K67" s="13">
        <v>0</v>
      </c>
      <c r="L67" s="13">
        <f>150-150</f>
        <v>0</v>
      </c>
      <c r="M67" s="13">
        <f>150-150</f>
        <v>0</v>
      </c>
      <c r="N67" s="13">
        <v>0</v>
      </c>
      <c r="O67" s="13">
        <v>0</v>
      </c>
      <c r="P67" s="13">
        <v>0</v>
      </c>
      <c r="Q67" s="13">
        <f>150-150</f>
        <v>0</v>
      </c>
      <c r="R67" s="13">
        <f>150-150</f>
        <v>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30">
        <f>AQ67+AR67+AS67+AT67</f>
        <v>600</v>
      </c>
      <c r="AQ67" s="14">
        <f>H67+M67+R67+W67+AB67+AG67+AL67</f>
        <v>600</v>
      </c>
      <c r="AR67" s="130">
        <v>0</v>
      </c>
      <c r="AS67" s="13">
        <v>0</v>
      </c>
      <c r="AT67" s="13">
        <v>0</v>
      </c>
    </row>
    <row r="68" spans="1:47" s="17" customFormat="1" ht="31.5" customHeight="1" x14ac:dyDescent="0.25">
      <c r="A68" s="144">
        <v>60</v>
      </c>
      <c r="B68" s="143" t="s">
        <v>145</v>
      </c>
      <c r="C68" s="143"/>
      <c r="D68" s="144" t="s">
        <v>143</v>
      </c>
      <c r="E68" s="144" t="s">
        <v>158</v>
      </c>
      <c r="F68" s="144" t="s">
        <v>92</v>
      </c>
      <c r="G68" s="130">
        <f>200-200</f>
        <v>0</v>
      </c>
      <c r="H68" s="13">
        <f>200-200</f>
        <v>0</v>
      </c>
      <c r="I68" s="130">
        <v>0</v>
      </c>
      <c r="J68" s="13">
        <v>0</v>
      </c>
      <c r="K68" s="13">
        <v>0</v>
      </c>
      <c r="L68" s="13">
        <f>200-200</f>
        <v>0</v>
      </c>
      <c r="M68" s="13">
        <f>200-200</f>
        <v>0</v>
      </c>
      <c r="N68" s="13">
        <v>0</v>
      </c>
      <c r="O68" s="13">
        <v>0</v>
      </c>
      <c r="P68" s="13">
        <v>0</v>
      </c>
      <c r="Q68" s="13">
        <f>200-200</f>
        <v>0</v>
      </c>
      <c r="R68" s="13">
        <f>200-200</f>
        <v>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130">
        <f t="shared" ref="AP68" si="15">AQ68+AR68+AS68+AT68</f>
        <v>800</v>
      </c>
      <c r="AQ68" s="14">
        <f t="shared" ref="AQ68" si="16">H68+M68+R68+W68+AB68+AG68+AL68</f>
        <v>800</v>
      </c>
      <c r="AR68" s="130">
        <v>0</v>
      </c>
      <c r="AS68" s="13">
        <v>0</v>
      </c>
      <c r="AT68" s="13">
        <v>0</v>
      </c>
    </row>
    <row r="69" spans="1:47" s="17" customFormat="1" ht="30.75" customHeight="1" x14ac:dyDescent="0.25">
      <c r="A69" s="144">
        <v>61</v>
      </c>
      <c r="B69" s="143" t="s">
        <v>146</v>
      </c>
      <c r="C69" s="143"/>
      <c r="D69" s="144" t="s">
        <v>140</v>
      </c>
      <c r="E69" s="144" t="s">
        <v>158</v>
      </c>
      <c r="F69" s="144" t="s">
        <v>92</v>
      </c>
      <c r="G69" s="130">
        <f>130-130</f>
        <v>0</v>
      </c>
      <c r="H69" s="13">
        <f>130-130</f>
        <v>0</v>
      </c>
      <c r="I69" s="130">
        <v>0</v>
      </c>
      <c r="J69" s="13">
        <v>0</v>
      </c>
      <c r="K69" s="13">
        <v>0</v>
      </c>
      <c r="L69" s="13">
        <f>130-130</f>
        <v>0</v>
      </c>
      <c r="M69" s="13">
        <f>130-130</f>
        <v>0</v>
      </c>
      <c r="N69" s="13">
        <v>0</v>
      </c>
      <c r="O69" s="13">
        <v>0</v>
      </c>
      <c r="P69" s="13">
        <v>0</v>
      </c>
      <c r="Q69" s="13">
        <f>130-130</f>
        <v>0</v>
      </c>
      <c r="R69" s="13">
        <f>130-130</f>
        <v>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130">
        <f t="shared" si="13"/>
        <v>520</v>
      </c>
      <c r="AQ69" s="14">
        <f t="shared" si="14"/>
        <v>520</v>
      </c>
      <c r="AR69" s="130">
        <v>0</v>
      </c>
      <c r="AS69" s="13">
        <v>0</v>
      </c>
      <c r="AT69" s="13">
        <v>0</v>
      </c>
    </row>
    <row r="70" spans="1:47" s="88" customFormat="1" ht="12" x14ac:dyDescent="0.25">
      <c r="A70" s="145">
        <v>62</v>
      </c>
      <c r="B70" s="238" t="s">
        <v>139</v>
      </c>
      <c r="C70" s="238"/>
      <c r="D70" s="238"/>
      <c r="E70" s="145"/>
      <c r="F70" s="145"/>
      <c r="G70" s="155">
        <f t="shared" ref="G70:AT70" si="17">G57+SUM(G58:G69)</f>
        <v>41310</v>
      </c>
      <c r="H70" s="156">
        <f t="shared" si="17"/>
        <v>9746</v>
      </c>
      <c r="I70" s="132">
        <f t="shared" si="17"/>
        <v>31564</v>
      </c>
      <c r="J70" s="56">
        <f t="shared" si="17"/>
        <v>0</v>
      </c>
      <c r="K70" s="56">
        <f t="shared" si="17"/>
        <v>0</v>
      </c>
      <c r="L70" s="56">
        <f t="shared" si="17"/>
        <v>9551</v>
      </c>
      <c r="M70" s="56">
        <f t="shared" si="17"/>
        <v>9551</v>
      </c>
      <c r="N70" s="56">
        <f t="shared" si="17"/>
        <v>0</v>
      </c>
      <c r="O70" s="56">
        <f t="shared" si="17"/>
        <v>0</v>
      </c>
      <c r="P70" s="56">
        <f t="shared" si="17"/>
        <v>0</v>
      </c>
      <c r="Q70" s="56">
        <f t="shared" si="17"/>
        <v>9551</v>
      </c>
      <c r="R70" s="56">
        <f t="shared" si="17"/>
        <v>9551</v>
      </c>
      <c r="S70" s="56">
        <f t="shared" si="17"/>
        <v>0</v>
      </c>
      <c r="T70" s="56">
        <f t="shared" si="17"/>
        <v>0</v>
      </c>
      <c r="U70" s="56">
        <f t="shared" si="17"/>
        <v>0</v>
      </c>
      <c r="V70" s="56">
        <f t="shared" si="17"/>
        <v>24874.799999999999</v>
      </c>
      <c r="W70" s="56">
        <f t="shared" si="17"/>
        <v>24874.799999999999</v>
      </c>
      <c r="X70" s="56">
        <f t="shared" si="17"/>
        <v>0</v>
      </c>
      <c r="Y70" s="56">
        <f t="shared" si="17"/>
        <v>0</v>
      </c>
      <c r="Z70" s="56">
        <f t="shared" si="17"/>
        <v>0</v>
      </c>
      <c r="AA70" s="56">
        <f t="shared" si="17"/>
        <v>24874.799999999999</v>
      </c>
      <c r="AB70" s="56">
        <f t="shared" si="17"/>
        <v>24874.799999999999</v>
      </c>
      <c r="AC70" s="56">
        <f t="shared" si="17"/>
        <v>0</v>
      </c>
      <c r="AD70" s="56">
        <f t="shared" si="17"/>
        <v>0</v>
      </c>
      <c r="AE70" s="56">
        <f t="shared" si="17"/>
        <v>0</v>
      </c>
      <c r="AF70" s="56">
        <f t="shared" si="17"/>
        <v>24874.799999999999</v>
      </c>
      <c r="AG70" s="56">
        <f t="shared" si="17"/>
        <v>24874.799999999999</v>
      </c>
      <c r="AH70" s="56">
        <f t="shared" si="17"/>
        <v>0</v>
      </c>
      <c r="AI70" s="56">
        <f t="shared" si="17"/>
        <v>0</v>
      </c>
      <c r="AJ70" s="56">
        <f t="shared" si="17"/>
        <v>0</v>
      </c>
      <c r="AK70" s="56">
        <f t="shared" si="17"/>
        <v>24874.799999999999</v>
      </c>
      <c r="AL70" s="56">
        <f t="shared" si="17"/>
        <v>24874.799999999999</v>
      </c>
      <c r="AM70" s="56">
        <f t="shared" si="17"/>
        <v>0</v>
      </c>
      <c r="AN70" s="56">
        <f t="shared" si="17"/>
        <v>0</v>
      </c>
      <c r="AO70" s="56">
        <f t="shared" si="17"/>
        <v>0</v>
      </c>
      <c r="AP70" s="155">
        <f t="shared" si="17"/>
        <v>159911.20000000001</v>
      </c>
      <c r="AQ70" s="155">
        <f t="shared" si="17"/>
        <v>128347.2</v>
      </c>
      <c r="AR70" s="132">
        <f t="shared" si="17"/>
        <v>31564</v>
      </c>
      <c r="AS70" s="56">
        <f t="shared" si="17"/>
        <v>0</v>
      </c>
      <c r="AT70" s="56">
        <f t="shared" si="17"/>
        <v>0</v>
      </c>
    </row>
    <row r="71" spans="1:47" s="17" customFormat="1" ht="13.5" customHeight="1" x14ac:dyDescent="0.25">
      <c r="A71" s="144">
        <v>63</v>
      </c>
      <c r="B71" s="210" t="s">
        <v>98</v>
      </c>
      <c r="C71" s="210"/>
      <c r="D71" s="210"/>
      <c r="E71" s="144"/>
      <c r="F71" s="144"/>
      <c r="G71" s="157">
        <f t="shared" ref="G71:AT71" si="18">G57+SUM(G58:G69)</f>
        <v>41310</v>
      </c>
      <c r="H71" s="158">
        <f t="shared" si="18"/>
        <v>9746</v>
      </c>
      <c r="I71" s="133">
        <f t="shared" si="18"/>
        <v>31564</v>
      </c>
      <c r="J71" s="14">
        <f t="shared" si="18"/>
        <v>0</v>
      </c>
      <c r="K71" s="14">
        <f t="shared" si="18"/>
        <v>0</v>
      </c>
      <c r="L71" s="14">
        <f t="shared" si="18"/>
        <v>9551</v>
      </c>
      <c r="M71" s="14">
        <f t="shared" si="18"/>
        <v>9551</v>
      </c>
      <c r="N71" s="14">
        <f t="shared" si="18"/>
        <v>0</v>
      </c>
      <c r="O71" s="14">
        <f t="shared" si="18"/>
        <v>0</v>
      </c>
      <c r="P71" s="14">
        <f t="shared" si="18"/>
        <v>0</v>
      </c>
      <c r="Q71" s="14">
        <f t="shared" si="18"/>
        <v>9551</v>
      </c>
      <c r="R71" s="14">
        <f t="shared" si="18"/>
        <v>9551</v>
      </c>
      <c r="S71" s="14">
        <f t="shared" si="18"/>
        <v>0</v>
      </c>
      <c r="T71" s="14">
        <f t="shared" si="18"/>
        <v>0</v>
      </c>
      <c r="U71" s="14">
        <f t="shared" si="18"/>
        <v>0</v>
      </c>
      <c r="V71" s="14">
        <f t="shared" si="18"/>
        <v>24874.799999999999</v>
      </c>
      <c r="W71" s="14">
        <f t="shared" si="18"/>
        <v>24874.799999999999</v>
      </c>
      <c r="X71" s="14">
        <f t="shared" si="18"/>
        <v>0</v>
      </c>
      <c r="Y71" s="14">
        <f t="shared" si="18"/>
        <v>0</v>
      </c>
      <c r="Z71" s="14">
        <f t="shared" si="18"/>
        <v>0</v>
      </c>
      <c r="AA71" s="14">
        <f t="shared" si="18"/>
        <v>24874.799999999999</v>
      </c>
      <c r="AB71" s="14">
        <f t="shared" si="18"/>
        <v>24874.799999999999</v>
      </c>
      <c r="AC71" s="14">
        <f t="shared" si="18"/>
        <v>0</v>
      </c>
      <c r="AD71" s="14">
        <f t="shared" si="18"/>
        <v>0</v>
      </c>
      <c r="AE71" s="14">
        <f t="shared" si="18"/>
        <v>0</v>
      </c>
      <c r="AF71" s="14">
        <f t="shared" si="18"/>
        <v>24874.799999999999</v>
      </c>
      <c r="AG71" s="14">
        <f t="shared" si="18"/>
        <v>24874.799999999999</v>
      </c>
      <c r="AH71" s="14">
        <f t="shared" si="18"/>
        <v>0</v>
      </c>
      <c r="AI71" s="14">
        <f t="shared" si="18"/>
        <v>0</v>
      </c>
      <c r="AJ71" s="14">
        <f t="shared" si="18"/>
        <v>0</v>
      </c>
      <c r="AK71" s="14">
        <f t="shared" si="18"/>
        <v>24874.799999999999</v>
      </c>
      <c r="AL71" s="14">
        <f t="shared" si="18"/>
        <v>24874.799999999999</v>
      </c>
      <c r="AM71" s="14">
        <f t="shared" si="18"/>
        <v>0</v>
      </c>
      <c r="AN71" s="14">
        <f t="shared" si="18"/>
        <v>0</v>
      </c>
      <c r="AO71" s="14">
        <f t="shared" si="18"/>
        <v>0</v>
      </c>
      <c r="AP71" s="157">
        <f t="shared" si="18"/>
        <v>159911.20000000001</v>
      </c>
      <c r="AQ71" s="157">
        <f t="shared" si="18"/>
        <v>128347.2</v>
      </c>
      <c r="AR71" s="133">
        <f t="shared" si="18"/>
        <v>31564</v>
      </c>
      <c r="AS71" s="14">
        <f t="shared" si="18"/>
        <v>0</v>
      </c>
      <c r="AT71" s="14">
        <f t="shared" si="18"/>
        <v>0</v>
      </c>
    </row>
    <row r="72" spans="1:47" s="17" customFormat="1" ht="15.75" customHeight="1" x14ac:dyDescent="0.25">
      <c r="A72" s="144">
        <v>64</v>
      </c>
      <c r="B72" s="210" t="s">
        <v>99</v>
      </c>
      <c r="C72" s="210"/>
      <c r="D72" s="210"/>
      <c r="E72" s="144"/>
      <c r="F72" s="145"/>
      <c r="G72" s="157">
        <f t="shared" ref="G72:AT72" si="19">G21+G71</f>
        <v>51383.06</v>
      </c>
      <c r="H72" s="158">
        <f>H21+H71</f>
        <v>17896</v>
      </c>
      <c r="I72" s="133">
        <f t="shared" si="19"/>
        <v>33487.06</v>
      </c>
      <c r="J72" s="14">
        <f t="shared" si="19"/>
        <v>0</v>
      </c>
      <c r="K72" s="14">
        <f t="shared" si="19"/>
        <v>0</v>
      </c>
      <c r="L72" s="14">
        <f t="shared" si="19"/>
        <v>16701</v>
      </c>
      <c r="M72" s="14">
        <f t="shared" si="19"/>
        <v>16701</v>
      </c>
      <c r="N72" s="14">
        <f t="shared" si="19"/>
        <v>0</v>
      </c>
      <c r="O72" s="14">
        <f t="shared" si="19"/>
        <v>0</v>
      </c>
      <c r="P72" s="14">
        <f t="shared" si="19"/>
        <v>0</v>
      </c>
      <c r="Q72" s="14">
        <f t="shared" si="19"/>
        <v>16701</v>
      </c>
      <c r="R72" s="14">
        <f t="shared" si="19"/>
        <v>16701</v>
      </c>
      <c r="S72" s="14">
        <f t="shared" si="19"/>
        <v>0</v>
      </c>
      <c r="T72" s="14">
        <f t="shared" si="19"/>
        <v>0</v>
      </c>
      <c r="U72" s="14">
        <f t="shared" si="19"/>
        <v>0</v>
      </c>
      <c r="V72" s="14">
        <f t="shared" si="19"/>
        <v>37024.800000000003</v>
      </c>
      <c r="W72" s="14">
        <f t="shared" si="19"/>
        <v>37024.800000000003</v>
      </c>
      <c r="X72" s="14">
        <f t="shared" si="19"/>
        <v>0</v>
      </c>
      <c r="Y72" s="14">
        <f t="shared" si="19"/>
        <v>0</v>
      </c>
      <c r="Z72" s="14">
        <f t="shared" si="19"/>
        <v>0</v>
      </c>
      <c r="AA72" s="14">
        <f t="shared" si="19"/>
        <v>37024.800000000003</v>
      </c>
      <c r="AB72" s="14">
        <f t="shared" si="19"/>
        <v>37024.800000000003</v>
      </c>
      <c r="AC72" s="14">
        <f t="shared" si="19"/>
        <v>0</v>
      </c>
      <c r="AD72" s="14">
        <f t="shared" si="19"/>
        <v>0</v>
      </c>
      <c r="AE72" s="14">
        <f t="shared" si="19"/>
        <v>0</v>
      </c>
      <c r="AF72" s="14">
        <f t="shared" si="19"/>
        <v>37024.800000000003</v>
      </c>
      <c r="AG72" s="14">
        <f t="shared" si="19"/>
        <v>37024.800000000003</v>
      </c>
      <c r="AH72" s="14">
        <f t="shared" si="19"/>
        <v>0</v>
      </c>
      <c r="AI72" s="14">
        <f t="shared" si="19"/>
        <v>0</v>
      </c>
      <c r="AJ72" s="14">
        <f t="shared" si="19"/>
        <v>0</v>
      </c>
      <c r="AK72" s="14">
        <f t="shared" si="19"/>
        <v>37024.800000000003</v>
      </c>
      <c r="AL72" s="14">
        <f t="shared" si="19"/>
        <v>37024.800000000003</v>
      </c>
      <c r="AM72" s="14">
        <f>AM21+AM71</f>
        <v>0</v>
      </c>
      <c r="AN72" s="14">
        <f t="shared" si="19"/>
        <v>0</v>
      </c>
      <c r="AO72" s="14">
        <f t="shared" si="19"/>
        <v>0</v>
      </c>
      <c r="AP72" s="157">
        <f t="shared" si="19"/>
        <v>232884.26</v>
      </c>
      <c r="AQ72" s="157">
        <f>AQ21+AQ71</f>
        <v>199397.2</v>
      </c>
      <c r="AR72" s="133">
        <f t="shared" si="19"/>
        <v>33487.06</v>
      </c>
      <c r="AS72" s="14">
        <f t="shared" si="19"/>
        <v>0</v>
      </c>
      <c r="AT72" s="14">
        <f t="shared" si="19"/>
        <v>0</v>
      </c>
      <c r="AU72" s="85"/>
    </row>
    <row r="73" spans="1:47" s="17" customFormat="1" ht="15" customHeight="1" x14ac:dyDescent="0.25">
      <c r="A73" s="144">
        <v>65</v>
      </c>
      <c r="B73" s="210" t="s">
        <v>82</v>
      </c>
      <c r="C73" s="210"/>
      <c r="D73" s="210"/>
      <c r="E73" s="144"/>
      <c r="F73" s="145"/>
      <c r="G73" s="133">
        <f t="shared" ref="G73:AQ76" si="20">G22</f>
        <v>0</v>
      </c>
      <c r="H73" s="14">
        <f t="shared" si="20"/>
        <v>0</v>
      </c>
      <c r="I73" s="133">
        <f t="shared" si="20"/>
        <v>0</v>
      </c>
      <c r="J73" s="14">
        <f t="shared" si="20"/>
        <v>0</v>
      </c>
      <c r="K73" s="14">
        <f t="shared" si="20"/>
        <v>0</v>
      </c>
      <c r="L73" s="14">
        <f t="shared" si="20"/>
        <v>0</v>
      </c>
      <c r="M73" s="14">
        <f t="shared" si="20"/>
        <v>0</v>
      </c>
      <c r="N73" s="14">
        <f t="shared" si="20"/>
        <v>0</v>
      </c>
      <c r="O73" s="14">
        <f t="shared" si="20"/>
        <v>0</v>
      </c>
      <c r="P73" s="14">
        <f t="shared" si="20"/>
        <v>0</v>
      </c>
      <c r="Q73" s="55">
        <f t="shared" si="20"/>
        <v>0</v>
      </c>
      <c r="R73" s="55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14">
        <f t="shared" si="20"/>
        <v>325</v>
      </c>
      <c r="W73" s="14">
        <f t="shared" si="20"/>
        <v>325</v>
      </c>
      <c r="X73" s="14">
        <f t="shared" si="20"/>
        <v>0</v>
      </c>
      <c r="Y73" s="14">
        <f t="shared" si="20"/>
        <v>0</v>
      </c>
      <c r="Z73" s="14">
        <f t="shared" si="20"/>
        <v>0</v>
      </c>
      <c r="AA73" s="14">
        <f t="shared" si="20"/>
        <v>325</v>
      </c>
      <c r="AB73" s="14">
        <f t="shared" si="20"/>
        <v>325</v>
      </c>
      <c r="AC73" s="14">
        <f t="shared" si="20"/>
        <v>0</v>
      </c>
      <c r="AD73" s="14">
        <f t="shared" si="20"/>
        <v>0</v>
      </c>
      <c r="AE73" s="14">
        <f t="shared" si="20"/>
        <v>0</v>
      </c>
      <c r="AF73" s="14">
        <f t="shared" si="20"/>
        <v>325</v>
      </c>
      <c r="AG73" s="14">
        <f t="shared" si="20"/>
        <v>325</v>
      </c>
      <c r="AH73" s="14">
        <f t="shared" si="20"/>
        <v>0</v>
      </c>
      <c r="AI73" s="14">
        <f t="shared" si="20"/>
        <v>0</v>
      </c>
      <c r="AJ73" s="14">
        <f t="shared" si="20"/>
        <v>0</v>
      </c>
      <c r="AK73" s="14">
        <f t="shared" si="20"/>
        <v>325</v>
      </c>
      <c r="AL73" s="14">
        <f t="shared" si="20"/>
        <v>325</v>
      </c>
      <c r="AM73" s="14">
        <f t="shared" si="20"/>
        <v>0</v>
      </c>
      <c r="AN73" s="14">
        <f t="shared" si="20"/>
        <v>0</v>
      </c>
      <c r="AO73" s="14">
        <f t="shared" si="20"/>
        <v>0</v>
      </c>
      <c r="AP73" s="133">
        <f t="shared" si="20"/>
        <v>1300</v>
      </c>
      <c r="AQ73" s="14">
        <f t="shared" si="20"/>
        <v>1300</v>
      </c>
      <c r="AR73" s="133">
        <f t="shared" ref="AR73:AT75" si="21">I73+N73+S73+X73+AC73+AH73</f>
        <v>0</v>
      </c>
      <c r="AS73" s="14">
        <f t="shared" si="21"/>
        <v>0</v>
      </c>
      <c r="AT73" s="14">
        <f t="shared" si="21"/>
        <v>0</v>
      </c>
    </row>
    <row r="74" spans="1:47" s="17" customFormat="1" ht="12" x14ac:dyDescent="0.25">
      <c r="A74" s="144">
        <v>66</v>
      </c>
      <c r="B74" s="210" t="s">
        <v>83</v>
      </c>
      <c r="C74" s="210"/>
      <c r="D74" s="210"/>
      <c r="E74" s="144"/>
      <c r="F74" s="145"/>
      <c r="G74" s="133">
        <f t="shared" si="20"/>
        <v>0</v>
      </c>
      <c r="H74" s="14">
        <f t="shared" si="20"/>
        <v>0</v>
      </c>
      <c r="I74" s="133">
        <f t="shared" si="20"/>
        <v>0</v>
      </c>
      <c r="J74" s="14">
        <f t="shared" si="20"/>
        <v>0</v>
      </c>
      <c r="K74" s="14">
        <f t="shared" si="20"/>
        <v>0</v>
      </c>
      <c r="L74" s="14">
        <f t="shared" si="20"/>
        <v>0</v>
      </c>
      <c r="M74" s="14">
        <f t="shared" si="20"/>
        <v>0</v>
      </c>
      <c r="N74" s="14">
        <f t="shared" si="20"/>
        <v>0</v>
      </c>
      <c r="O74" s="14">
        <f t="shared" si="20"/>
        <v>0</v>
      </c>
      <c r="P74" s="14">
        <f t="shared" si="20"/>
        <v>0</v>
      </c>
      <c r="Q74" s="55">
        <f t="shared" si="20"/>
        <v>0</v>
      </c>
      <c r="R74" s="55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14">
        <f t="shared" si="20"/>
        <v>1000</v>
      </c>
      <c r="W74" s="14">
        <f t="shared" si="20"/>
        <v>1000</v>
      </c>
      <c r="X74" s="14">
        <f t="shared" si="20"/>
        <v>0</v>
      </c>
      <c r="Y74" s="14">
        <f t="shared" si="20"/>
        <v>0</v>
      </c>
      <c r="Z74" s="14">
        <f t="shared" si="20"/>
        <v>0</v>
      </c>
      <c r="AA74" s="14">
        <f t="shared" si="20"/>
        <v>1000</v>
      </c>
      <c r="AB74" s="14">
        <f t="shared" si="20"/>
        <v>1000</v>
      </c>
      <c r="AC74" s="14">
        <f t="shared" si="20"/>
        <v>0</v>
      </c>
      <c r="AD74" s="14">
        <f t="shared" si="20"/>
        <v>0</v>
      </c>
      <c r="AE74" s="14">
        <f t="shared" si="20"/>
        <v>0</v>
      </c>
      <c r="AF74" s="14">
        <f t="shared" si="20"/>
        <v>1000</v>
      </c>
      <c r="AG74" s="14">
        <f t="shared" si="20"/>
        <v>1000</v>
      </c>
      <c r="AH74" s="14">
        <f t="shared" si="20"/>
        <v>0</v>
      </c>
      <c r="AI74" s="14">
        <f t="shared" si="20"/>
        <v>0</v>
      </c>
      <c r="AJ74" s="14">
        <f t="shared" si="20"/>
        <v>0</v>
      </c>
      <c r="AK74" s="14">
        <f t="shared" si="20"/>
        <v>1000</v>
      </c>
      <c r="AL74" s="14">
        <f t="shared" si="20"/>
        <v>1000</v>
      </c>
      <c r="AM74" s="14">
        <f t="shared" si="20"/>
        <v>0</v>
      </c>
      <c r="AN74" s="14">
        <f t="shared" si="20"/>
        <v>0</v>
      </c>
      <c r="AO74" s="14">
        <f t="shared" si="20"/>
        <v>0</v>
      </c>
      <c r="AP74" s="133">
        <f t="shared" si="20"/>
        <v>4000</v>
      </c>
      <c r="AQ74" s="14">
        <f t="shared" si="20"/>
        <v>4000</v>
      </c>
      <c r="AR74" s="133">
        <f t="shared" si="21"/>
        <v>0</v>
      </c>
      <c r="AS74" s="14">
        <f t="shared" si="21"/>
        <v>0</v>
      </c>
      <c r="AT74" s="14">
        <f t="shared" si="21"/>
        <v>0</v>
      </c>
    </row>
    <row r="75" spans="1:47" s="17" customFormat="1" ht="12" x14ac:dyDescent="0.25">
      <c r="A75" s="144">
        <v>67</v>
      </c>
      <c r="B75" s="210" t="s">
        <v>84</v>
      </c>
      <c r="C75" s="210"/>
      <c r="D75" s="210"/>
      <c r="E75" s="144"/>
      <c r="F75" s="145"/>
      <c r="G75" s="133">
        <f t="shared" si="20"/>
        <v>2000</v>
      </c>
      <c r="H75" s="14">
        <f t="shared" si="20"/>
        <v>2000</v>
      </c>
      <c r="I75" s="133">
        <f t="shared" si="20"/>
        <v>0</v>
      </c>
      <c r="J75" s="14">
        <f t="shared" si="20"/>
        <v>0</v>
      </c>
      <c r="K75" s="14">
        <f t="shared" si="20"/>
        <v>0</v>
      </c>
      <c r="L75" s="14">
        <f t="shared" si="20"/>
        <v>0</v>
      </c>
      <c r="M75" s="14">
        <f t="shared" si="20"/>
        <v>0</v>
      </c>
      <c r="N75" s="14">
        <f t="shared" si="20"/>
        <v>0</v>
      </c>
      <c r="O75" s="14">
        <f t="shared" si="20"/>
        <v>0</v>
      </c>
      <c r="P75" s="14">
        <f t="shared" si="20"/>
        <v>0</v>
      </c>
      <c r="Q75" s="55">
        <f t="shared" si="20"/>
        <v>0</v>
      </c>
      <c r="R75" s="55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14">
        <f t="shared" si="20"/>
        <v>0</v>
      </c>
      <c r="Y75" s="14">
        <f t="shared" si="20"/>
        <v>0</v>
      </c>
      <c r="Z75" s="14">
        <f t="shared" si="20"/>
        <v>0</v>
      </c>
      <c r="AA75" s="55">
        <f t="shared" si="20"/>
        <v>2000</v>
      </c>
      <c r="AB75" s="55">
        <f t="shared" si="20"/>
        <v>2000</v>
      </c>
      <c r="AC75" s="14">
        <f t="shared" si="20"/>
        <v>0</v>
      </c>
      <c r="AD75" s="14">
        <f t="shared" si="20"/>
        <v>0</v>
      </c>
      <c r="AE75" s="14">
        <f t="shared" si="20"/>
        <v>0</v>
      </c>
      <c r="AF75" s="14">
        <f t="shared" si="20"/>
        <v>2000</v>
      </c>
      <c r="AG75" s="14">
        <f t="shared" si="20"/>
        <v>2000</v>
      </c>
      <c r="AH75" s="14">
        <f t="shared" si="20"/>
        <v>0</v>
      </c>
      <c r="AI75" s="14">
        <f t="shared" si="20"/>
        <v>0</v>
      </c>
      <c r="AJ75" s="14">
        <f t="shared" si="20"/>
        <v>0</v>
      </c>
      <c r="AK75" s="14">
        <f t="shared" si="20"/>
        <v>2000</v>
      </c>
      <c r="AL75" s="14">
        <f t="shared" si="20"/>
        <v>2000</v>
      </c>
      <c r="AM75" s="14">
        <f t="shared" si="20"/>
        <v>0</v>
      </c>
      <c r="AN75" s="14">
        <f t="shared" si="20"/>
        <v>0</v>
      </c>
      <c r="AO75" s="14">
        <f t="shared" si="20"/>
        <v>0</v>
      </c>
      <c r="AP75" s="136">
        <f>AP24</f>
        <v>10000</v>
      </c>
      <c r="AQ75" s="55">
        <f t="shared" si="20"/>
        <v>10000</v>
      </c>
      <c r="AR75" s="133">
        <f t="shared" si="21"/>
        <v>0</v>
      </c>
      <c r="AS75" s="14">
        <f t="shared" si="21"/>
        <v>0</v>
      </c>
      <c r="AT75" s="14">
        <f t="shared" si="21"/>
        <v>0</v>
      </c>
    </row>
    <row r="76" spans="1:47" s="17" customFormat="1" ht="12" customHeight="1" x14ac:dyDescent="0.25">
      <c r="A76" s="144">
        <v>68</v>
      </c>
      <c r="B76" s="210" t="s">
        <v>164</v>
      </c>
      <c r="C76" s="210"/>
      <c r="D76" s="210"/>
      <c r="E76" s="144"/>
      <c r="F76" s="145"/>
      <c r="G76" s="133">
        <f>G25</f>
        <v>1500</v>
      </c>
      <c r="H76" s="14">
        <f t="shared" si="20"/>
        <v>1500</v>
      </c>
      <c r="I76" s="133">
        <f t="shared" si="20"/>
        <v>0</v>
      </c>
      <c r="J76" s="14">
        <f t="shared" si="20"/>
        <v>0</v>
      </c>
      <c r="K76" s="14">
        <f t="shared" si="20"/>
        <v>0</v>
      </c>
      <c r="L76" s="14">
        <f t="shared" si="20"/>
        <v>0</v>
      </c>
      <c r="M76" s="14">
        <f t="shared" si="20"/>
        <v>0</v>
      </c>
      <c r="N76" s="14">
        <f t="shared" si="20"/>
        <v>0</v>
      </c>
      <c r="O76" s="14">
        <f t="shared" si="20"/>
        <v>0</v>
      </c>
      <c r="P76" s="14">
        <f t="shared" si="20"/>
        <v>0</v>
      </c>
      <c r="Q76" s="14">
        <f t="shared" si="20"/>
        <v>0</v>
      </c>
      <c r="R76" s="14">
        <f t="shared" si="20"/>
        <v>0</v>
      </c>
      <c r="S76" s="14">
        <f t="shared" si="20"/>
        <v>0</v>
      </c>
      <c r="T76" s="14">
        <f t="shared" si="20"/>
        <v>0</v>
      </c>
      <c r="U76" s="14">
        <f t="shared" si="20"/>
        <v>0</v>
      </c>
      <c r="V76" s="14">
        <f t="shared" si="20"/>
        <v>0</v>
      </c>
      <c r="W76" s="14">
        <f t="shared" si="20"/>
        <v>0</v>
      </c>
      <c r="X76" s="14">
        <f t="shared" si="20"/>
        <v>0</v>
      </c>
      <c r="Y76" s="14">
        <f t="shared" si="20"/>
        <v>0</v>
      </c>
      <c r="Z76" s="14">
        <f t="shared" si="20"/>
        <v>0</v>
      </c>
      <c r="AA76" s="14">
        <f t="shared" si="20"/>
        <v>0</v>
      </c>
      <c r="AB76" s="14">
        <f t="shared" si="20"/>
        <v>0</v>
      </c>
      <c r="AC76" s="14">
        <f t="shared" si="20"/>
        <v>0</v>
      </c>
      <c r="AD76" s="14">
        <f t="shared" si="20"/>
        <v>0</v>
      </c>
      <c r="AE76" s="14">
        <f t="shared" si="20"/>
        <v>0</v>
      </c>
      <c r="AF76" s="14">
        <f t="shared" si="20"/>
        <v>0</v>
      </c>
      <c r="AG76" s="14">
        <f t="shared" si="20"/>
        <v>0</v>
      </c>
      <c r="AH76" s="14">
        <f t="shared" si="20"/>
        <v>0</v>
      </c>
      <c r="AI76" s="14">
        <f t="shared" si="20"/>
        <v>0</v>
      </c>
      <c r="AJ76" s="14">
        <f t="shared" si="20"/>
        <v>0</v>
      </c>
      <c r="AK76" s="14">
        <f t="shared" si="20"/>
        <v>0</v>
      </c>
      <c r="AL76" s="14">
        <f t="shared" si="20"/>
        <v>0</v>
      </c>
      <c r="AM76" s="14">
        <f t="shared" si="20"/>
        <v>0</v>
      </c>
      <c r="AN76" s="14">
        <f t="shared" si="20"/>
        <v>0</v>
      </c>
      <c r="AO76" s="14">
        <f t="shared" si="20"/>
        <v>0</v>
      </c>
      <c r="AP76" s="133">
        <f t="shared" si="20"/>
        <v>1500</v>
      </c>
      <c r="AQ76" s="14">
        <f t="shared" si="20"/>
        <v>1500</v>
      </c>
      <c r="AR76" s="133">
        <f t="shared" ref="AR76" si="22">AR25</f>
        <v>0</v>
      </c>
      <c r="AS76" s="14"/>
      <c r="AT76" s="14"/>
    </row>
    <row r="77" spans="1:47" s="24" customFormat="1" ht="15" customHeight="1" x14ac:dyDescent="0.25">
      <c r="A77" s="144">
        <v>69</v>
      </c>
      <c r="B77" s="222" t="s">
        <v>141</v>
      </c>
      <c r="C77" s="222"/>
      <c r="D77" s="222"/>
      <c r="E77" s="145"/>
      <c r="F77" s="145"/>
      <c r="G77" s="155">
        <f>SUM(G72:G76)</f>
        <v>54883.06</v>
      </c>
      <c r="H77" s="156">
        <f>SUM(H72:H76)</f>
        <v>21396</v>
      </c>
      <c r="I77" s="132">
        <f>SUM(I72:I76)</f>
        <v>33487.06</v>
      </c>
      <c r="J77" s="56" t="s">
        <v>41</v>
      </c>
      <c r="K77" s="56" t="s">
        <v>41</v>
      </c>
      <c r="L77" s="56">
        <f t="shared" ref="L77:M77" si="23">SUM(L72:L76)</f>
        <v>16701</v>
      </c>
      <c r="M77" s="56">
        <f t="shared" si="23"/>
        <v>16701</v>
      </c>
      <c r="N77" s="56">
        <f>SUM(N72:N76)</f>
        <v>0</v>
      </c>
      <c r="O77" s="56" t="s">
        <v>41</v>
      </c>
      <c r="P77" s="56" t="s">
        <v>41</v>
      </c>
      <c r="Q77" s="56">
        <f t="shared" ref="Q77:S77" si="24">SUM(Q72:Q76)</f>
        <v>16701</v>
      </c>
      <c r="R77" s="56">
        <f t="shared" si="24"/>
        <v>16701</v>
      </c>
      <c r="S77" s="56">
        <f t="shared" si="24"/>
        <v>0</v>
      </c>
      <c r="T77" s="57" t="s">
        <v>41</v>
      </c>
      <c r="U77" s="57" t="s">
        <v>41</v>
      </c>
      <c r="V77" s="56">
        <f t="shared" ref="V77:X77" si="25">SUM(V72:V76)</f>
        <v>40349.800000000003</v>
      </c>
      <c r="W77" s="56">
        <f t="shared" si="25"/>
        <v>40349.800000000003</v>
      </c>
      <c r="X77" s="56">
        <f t="shared" si="25"/>
        <v>0</v>
      </c>
      <c r="Y77" s="56" t="s">
        <v>41</v>
      </c>
      <c r="Z77" s="56" t="s">
        <v>41</v>
      </c>
      <c r="AA77" s="56">
        <f t="shared" ref="AA77:AC77" si="26">SUM(AA72:AA76)</f>
        <v>40349.800000000003</v>
      </c>
      <c r="AB77" s="56">
        <f t="shared" si="26"/>
        <v>40349.800000000003</v>
      </c>
      <c r="AC77" s="56">
        <f t="shared" si="26"/>
        <v>0</v>
      </c>
      <c r="AD77" s="56" t="s">
        <v>41</v>
      </c>
      <c r="AE77" s="56" t="s">
        <v>41</v>
      </c>
      <c r="AF77" s="56">
        <f t="shared" ref="AF77:AH77" si="27">SUM(AF72:AF76)</f>
        <v>40349.800000000003</v>
      </c>
      <c r="AG77" s="56">
        <f t="shared" si="27"/>
        <v>40349.800000000003</v>
      </c>
      <c r="AH77" s="56">
        <f t="shared" si="27"/>
        <v>0</v>
      </c>
      <c r="AI77" s="56" t="s">
        <v>41</v>
      </c>
      <c r="AJ77" s="5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56" t="s">
        <v>41</v>
      </c>
      <c r="AO77" s="56" t="s">
        <v>41</v>
      </c>
      <c r="AP77" s="155">
        <f>AP70+AP20</f>
        <v>249684.26</v>
      </c>
      <c r="AQ77" s="156">
        <f>AQ70+AQ20</f>
        <v>216197.2</v>
      </c>
      <c r="AR77" s="132">
        <f>AR70+AR20</f>
        <v>33487.06</v>
      </c>
      <c r="AS77" s="56">
        <f>AS70+AS20</f>
        <v>0</v>
      </c>
      <c r="AT77" s="56">
        <f>AT70+AT20</f>
        <v>0</v>
      </c>
    </row>
    <row r="78" spans="1:47" s="17" customFormat="1" ht="15" hidden="1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47" s="1" customFormat="1" ht="15" hidden="1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47" s="1" customFormat="1" ht="15" hidden="1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50" s="1" customFormat="1" ht="15" hidden="1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50" s="1" customFormat="1" ht="15" hidden="1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50" s="1" customFormat="1" ht="15" hidden="1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50" s="1" customFormat="1" ht="15" hidden="1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50" s="1" customFormat="1" ht="15" hidden="1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50" s="1" customFormat="1" ht="15" hidden="1" customHeight="1" x14ac:dyDescent="0.25">
      <c r="A86" s="231" t="s">
        <v>165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</row>
    <row r="87" spans="1:50" s="1" customFormat="1" ht="12" hidden="1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50" s="1" customFormat="1" ht="12" hidden="1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50" ht="48.75" hidden="1" customHeight="1" x14ac:dyDescent="0.25"/>
    <row r="90" spans="1:50" ht="48.75" customHeight="1" x14ac:dyDescent="0.25">
      <c r="AP90" s="142"/>
      <c r="AQ90" s="142"/>
      <c r="AR90" s="142"/>
    </row>
    <row r="91" spans="1:50" ht="48.75" customHeight="1" x14ac:dyDescent="0.25">
      <c r="G91" s="2">
        <f>185.3+2.75+4.615</f>
        <v>192.66500000000002</v>
      </c>
      <c r="AX91" s="2">
        <f>249</f>
        <v>249</v>
      </c>
    </row>
  </sheetData>
  <mergeCells count="104"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</mergeCells>
  <pageMargins left="0.31496062992125984" right="0.31496062992125984" top="0.35433070866141736" bottom="0.35433070866141736" header="0.31496062992125984" footer="0.19685039370078741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7125-9365-47F3-8F93-A62A290FB7D1}">
  <sheetPr>
    <pageSetUpPr fitToPage="1"/>
  </sheetPr>
  <dimension ref="A1:AX91"/>
  <sheetViews>
    <sheetView topLeftCell="A23" zoomScale="90" zoomScaleNormal="90" workbookViewId="0">
      <selection activeCell="G72" sqref="G72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12.7109375" style="2" customWidth="1"/>
    <col min="8" max="8" width="11.140625" style="2" customWidth="1"/>
    <col min="9" max="9" width="10.140625" style="2" customWidth="1"/>
    <col min="10" max="10" width="5.140625" style="2" customWidth="1"/>
    <col min="11" max="11" width="4.140625" style="2" customWidth="1"/>
    <col min="12" max="12" width="9" style="2" customWidth="1"/>
    <col min="13" max="13" width="10.28515625" style="2" customWidth="1"/>
    <col min="14" max="14" width="9.85546875" style="2" customWidth="1"/>
    <col min="15" max="15" width="6.140625" style="2" customWidth="1"/>
    <col min="16" max="16" width="5.28515625" style="2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2" customWidth="1"/>
    <col min="23" max="23" width="9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8554687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7109375" style="2" customWidth="1"/>
    <col min="33" max="33" width="9" style="2" customWidth="1"/>
    <col min="34" max="34" width="4.28515625" style="2" customWidth="1"/>
    <col min="35" max="35" width="6.28515625" style="2" customWidth="1"/>
    <col min="36" max="36" width="3.5703125" style="2" customWidth="1"/>
    <col min="37" max="38" width="9.42578125" style="2" customWidth="1"/>
    <col min="39" max="39" width="4.42578125" style="2" customWidth="1"/>
    <col min="40" max="40" width="5.7109375" style="2" customWidth="1"/>
    <col min="41" max="41" width="7.42578125" style="2" customWidth="1"/>
    <col min="42" max="42" width="9.85546875" style="2" customWidth="1"/>
    <col min="43" max="43" width="18.140625" style="9" customWidth="1"/>
    <col min="44" max="44" width="10" style="9" customWidth="1"/>
    <col min="45" max="45" width="6.42578125" style="9" customWidth="1"/>
    <col min="46" max="46" width="9.7109375" style="9" customWidth="1"/>
    <col min="47" max="49" width="9.140625" style="2"/>
    <col min="50" max="50" width="11.140625" style="2" bestFit="1" customWidth="1"/>
    <col min="51" max="16384" width="9.140625" style="2"/>
  </cols>
  <sheetData>
    <row r="1" spans="1:46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46" ht="39.7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220" t="s">
        <v>171</v>
      </c>
      <c r="AQ2" s="220"/>
      <c r="AR2" s="220"/>
      <c r="AS2" s="220"/>
      <c r="AT2" s="220"/>
    </row>
    <row r="3" spans="1:46" ht="105" customHeight="1" x14ac:dyDescent="0.25">
      <c r="W3" s="6"/>
      <c r="X3" s="6"/>
      <c r="Y3" s="6"/>
      <c r="Z3" s="6"/>
      <c r="AA3" s="6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242" t="s">
        <v>174</v>
      </c>
      <c r="AQ3" s="242"/>
      <c r="AR3" s="242"/>
      <c r="AS3" s="242"/>
      <c r="AT3" s="242"/>
    </row>
    <row r="4" spans="1:46" ht="18.75" customHeight="1" x14ac:dyDescent="0.25">
      <c r="B4" s="213" t="s">
        <v>0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</row>
    <row r="5" spans="1:46" s="17" customFormat="1" ht="15" customHeight="1" x14ac:dyDescent="0.25">
      <c r="A5" s="210" t="s">
        <v>1</v>
      </c>
      <c r="B5" s="210" t="s">
        <v>2</v>
      </c>
      <c r="C5" s="210"/>
      <c r="D5" s="210" t="s">
        <v>3</v>
      </c>
      <c r="E5" s="210" t="s">
        <v>4</v>
      </c>
      <c r="F5" s="210" t="s">
        <v>5</v>
      </c>
      <c r="G5" s="210" t="s">
        <v>6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</row>
    <row r="6" spans="1:46" s="17" customFormat="1" ht="12" x14ac:dyDescent="0.25">
      <c r="A6" s="210"/>
      <c r="B6" s="210"/>
      <c r="C6" s="210"/>
      <c r="D6" s="210"/>
      <c r="E6" s="210"/>
      <c r="F6" s="210"/>
      <c r="G6" s="210" t="s">
        <v>86</v>
      </c>
      <c r="H6" s="210"/>
      <c r="I6" s="210"/>
      <c r="J6" s="210"/>
      <c r="K6" s="210"/>
      <c r="L6" s="210" t="s">
        <v>87</v>
      </c>
      <c r="M6" s="210"/>
      <c r="N6" s="210"/>
      <c r="O6" s="210"/>
      <c r="P6" s="210"/>
      <c r="Q6" s="217" t="s">
        <v>88</v>
      </c>
      <c r="R6" s="217"/>
      <c r="S6" s="217"/>
      <c r="T6" s="217"/>
      <c r="U6" s="217"/>
      <c r="V6" s="210" t="s">
        <v>89</v>
      </c>
      <c r="W6" s="210"/>
      <c r="X6" s="210"/>
      <c r="Y6" s="210"/>
      <c r="Z6" s="210"/>
      <c r="AA6" s="210" t="s">
        <v>90</v>
      </c>
      <c r="AB6" s="210"/>
      <c r="AC6" s="210"/>
      <c r="AD6" s="210"/>
      <c r="AE6" s="210"/>
      <c r="AF6" s="210" t="s">
        <v>91</v>
      </c>
      <c r="AG6" s="210"/>
      <c r="AH6" s="210"/>
      <c r="AI6" s="210"/>
      <c r="AJ6" s="210"/>
      <c r="AK6" s="210" t="s">
        <v>107</v>
      </c>
      <c r="AL6" s="210"/>
      <c r="AM6" s="210"/>
      <c r="AN6" s="210"/>
      <c r="AO6" s="210"/>
      <c r="AP6" s="210" t="s">
        <v>7</v>
      </c>
      <c r="AQ6" s="210"/>
      <c r="AR6" s="210"/>
      <c r="AS6" s="210"/>
      <c r="AT6" s="210"/>
    </row>
    <row r="7" spans="1:46" s="17" customFormat="1" ht="98.25" x14ac:dyDescent="0.25">
      <c r="A7" s="210"/>
      <c r="B7" s="210"/>
      <c r="C7" s="210"/>
      <c r="D7" s="210"/>
      <c r="E7" s="210"/>
      <c r="F7" s="210"/>
      <c r="G7" s="76" t="s">
        <v>8</v>
      </c>
      <c r="H7" s="76" t="s">
        <v>9</v>
      </c>
      <c r="I7" s="76" t="s">
        <v>10</v>
      </c>
      <c r="J7" s="76" t="s">
        <v>11</v>
      </c>
      <c r="K7" s="76" t="s">
        <v>12</v>
      </c>
      <c r="L7" s="76" t="s">
        <v>8</v>
      </c>
      <c r="M7" s="76" t="s">
        <v>9</v>
      </c>
      <c r="N7" s="76" t="s">
        <v>10</v>
      </c>
      <c r="O7" s="76" t="s">
        <v>11</v>
      </c>
      <c r="P7" s="7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76" t="s">
        <v>8</v>
      </c>
      <c r="W7" s="76" t="s">
        <v>9</v>
      </c>
      <c r="X7" s="76" t="s">
        <v>10</v>
      </c>
      <c r="Y7" s="76" t="s">
        <v>11</v>
      </c>
      <c r="Z7" s="76" t="s">
        <v>12</v>
      </c>
      <c r="AA7" s="76" t="s">
        <v>8</v>
      </c>
      <c r="AB7" s="76" t="s">
        <v>9</v>
      </c>
      <c r="AC7" s="76" t="s">
        <v>10</v>
      </c>
      <c r="AD7" s="76" t="s">
        <v>11</v>
      </c>
      <c r="AE7" s="76" t="s">
        <v>12</v>
      </c>
      <c r="AF7" s="76" t="s">
        <v>8</v>
      </c>
      <c r="AG7" s="76" t="s">
        <v>9</v>
      </c>
      <c r="AH7" s="76" t="s">
        <v>10</v>
      </c>
      <c r="AI7" s="76" t="s">
        <v>11</v>
      </c>
      <c r="AJ7" s="76" t="s">
        <v>12</v>
      </c>
      <c r="AK7" s="76" t="s">
        <v>8</v>
      </c>
      <c r="AL7" s="76" t="s">
        <v>9</v>
      </c>
      <c r="AM7" s="76" t="s">
        <v>10</v>
      </c>
      <c r="AN7" s="76" t="s">
        <v>11</v>
      </c>
      <c r="AO7" s="76" t="s">
        <v>12</v>
      </c>
      <c r="AP7" s="76" t="s">
        <v>8</v>
      </c>
      <c r="AQ7" s="76" t="s">
        <v>9</v>
      </c>
      <c r="AR7" s="76" t="s">
        <v>10</v>
      </c>
      <c r="AS7" s="76" t="s">
        <v>11</v>
      </c>
      <c r="AT7" s="76" t="s">
        <v>12</v>
      </c>
    </row>
    <row r="8" spans="1:46" s="17" customFormat="1" ht="12" x14ac:dyDescent="0.2">
      <c r="A8" s="210"/>
      <c r="B8" s="210">
        <v>1</v>
      </c>
      <c r="C8" s="235"/>
      <c r="D8" s="159">
        <v>2</v>
      </c>
      <c r="E8" s="159">
        <v>3</v>
      </c>
      <c r="F8" s="159">
        <v>4</v>
      </c>
      <c r="G8" s="159">
        <v>5</v>
      </c>
      <c r="H8" s="159">
        <v>6</v>
      </c>
      <c r="I8" s="159">
        <v>7</v>
      </c>
      <c r="J8" s="159">
        <v>8</v>
      </c>
      <c r="K8" s="159">
        <v>9</v>
      </c>
      <c r="L8" s="159">
        <v>10</v>
      </c>
      <c r="M8" s="159">
        <v>11</v>
      </c>
      <c r="N8" s="159">
        <v>12</v>
      </c>
      <c r="O8" s="159">
        <v>13</v>
      </c>
      <c r="P8" s="159">
        <v>14</v>
      </c>
      <c r="Q8" s="161">
        <v>15</v>
      </c>
      <c r="R8" s="161">
        <v>16</v>
      </c>
      <c r="S8" s="161">
        <v>17</v>
      </c>
      <c r="T8" s="161">
        <v>18</v>
      </c>
      <c r="U8" s="161">
        <v>19</v>
      </c>
      <c r="V8" s="159">
        <v>20</v>
      </c>
      <c r="W8" s="159">
        <v>21</v>
      </c>
      <c r="X8" s="159">
        <v>22</v>
      </c>
      <c r="Y8" s="159">
        <v>23</v>
      </c>
      <c r="Z8" s="159">
        <v>24</v>
      </c>
      <c r="AA8" s="159">
        <v>25</v>
      </c>
      <c r="AB8" s="159">
        <v>26</v>
      </c>
      <c r="AC8" s="159">
        <v>27</v>
      </c>
      <c r="AD8" s="159">
        <v>28</v>
      </c>
      <c r="AE8" s="159">
        <v>29</v>
      </c>
      <c r="AF8" s="159">
        <v>30</v>
      </c>
      <c r="AG8" s="159">
        <v>31</v>
      </c>
      <c r="AH8" s="159">
        <v>32</v>
      </c>
      <c r="AI8" s="159">
        <v>33</v>
      </c>
      <c r="AJ8" s="159">
        <v>34</v>
      </c>
      <c r="AK8" s="159">
        <v>35</v>
      </c>
      <c r="AL8" s="159">
        <v>36</v>
      </c>
      <c r="AM8" s="159">
        <v>37</v>
      </c>
      <c r="AN8" s="159">
        <v>38</v>
      </c>
      <c r="AO8" s="159">
        <v>39</v>
      </c>
      <c r="AP8" s="159">
        <v>40</v>
      </c>
      <c r="AQ8" s="159">
        <v>41</v>
      </c>
      <c r="AR8" s="159">
        <v>42</v>
      </c>
      <c r="AS8" s="159">
        <v>43</v>
      </c>
      <c r="AT8" s="159">
        <v>44</v>
      </c>
    </row>
    <row r="9" spans="1:46" s="18" customFormat="1" ht="15.75" customHeight="1" x14ac:dyDescent="0.25">
      <c r="A9" s="159">
        <v>1</v>
      </c>
      <c r="B9" s="222" t="s">
        <v>167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</row>
    <row r="10" spans="1:46" s="18" customFormat="1" ht="15" customHeight="1" x14ac:dyDescent="0.2">
      <c r="A10" s="159">
        <v>2</v>
      </c>
      <c r="B10" s="222" t="s">
        <v>13</v>
      </c>
      <c r="C10" s="235"/>
      <c r="D10" s="222" t="s">
        <v>168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</row>
    <row r="11" spans="1:46" s="17" customFormat="1" ht="73.5" customHeight="1" x14ac:dyDescent="0.2">
      <c r="A11" s="159">
        <v>3</v>
      </c>
      <c r="B11" s="210" t="s">
        <v>14</v>
      </c>
      <c r="C11" s="235"/>
      <c r="D11" s="159" t="s">
        <v>16</v>
      </c>
      <c r="E11" s="159" t="s">
        <v>17</v>
      </c>
      <c r="F11" s="159" t="s">
        <v>92</v>
      </c>
      <c r="G11" s="127">
        <f>325-325</f>
        <v>0</v>
      </c>
      <c r="H11" s="38">
        <f>325-325</f>
        <v>0</v>
      </c>
      <c r="I11" s="127">
        <v>0</v>
      </c>
      <c r="J11" s="38">
        <v>0</v>
      </c>
      <c r="K11" s="38">
        <v>0</v>
      </c>
      <c r="L11" s="38">
        <f>325-325</f>
        <v>0</v>
      </c>
      <c r="M11" s="38">
        <f>325-325</f>
        <v>0</v>
      </c>
      <c r="N11" s="38">
        <v>0</v>
      </c>
      <c r="O11" s="38">
        <v>0</v>
      </c>
      <c r="P11" s="38">
        <v>0</v>
      </c>
      <c r="Q11" s="38">
        <f>325-325</f>
        <v>0</v>
      </c>
      <c r="R11" s="38">
        <f>325-325</f>
        <v>0</v>
      </c>
      <c r="S11" s="39">
        <v>0</v>
      </c>
      <c r="T11" s="39">
        <v>0</v>
      </c>
      <c r="U11" s="39">
        <v>0</v>
      </c>
      <c r="V11" s="38">
        <v>325</v>
      </c>
      <c r="W11" s="38">
        <v>325</v>
      </c>
      <c r="X11" s="38">
        <v>0</v>
      </c>
      <c r="Y11" s="38">
        <v>0</v>
      </c>
      <c r="Z11" s="38">
        <v>0</v>
      </c>
      <c r="AA11" s="38">
        <v>325</v>
      </c>
      <c r="AB11" s="38">
        <v>325</v>
      </c>
      <c r="AC11" s="38">
        <v>0</v>
      </c>
      <c r="AD11" s="38">
        <v>0</v>
      </c>
      <c r="AE11" s="38">
        <v>0</v>
      </c>
      <c r="AF11" s="38">
        <v>325</v>
      </c>
      <c r="AG11" s="38">
        <v>325</v>
      </c>
      <c r="AH11" s="40">
        <v>0</v>
      </c>
      <c r="AI11" s="40">
        <v>0</v>
      </c>
      <c r="AJ11" s="40">
        <v>0</v>
      </c>
      <c r="AK11" s="38">
        <v>325</v>
      </c>
      <c r="AL11" s="38">
        <v>325</v>
      </c>
      <c r="AM11" s="40">
        <v>0</v>
      </c>
      <c r="AN11" s="40">
        <v>0</v>
      </c>
      <c r="AO11" s="40">
        <v>0</v>
      </c>
      <c r="AP11" s="127">
        <f>AQ11+AR11+AS11+AT11</f>
        <v>1300</v>
      </c>
      <c r="AQ11" s="38">
        <f t="shared" ref="AQ11:AT19" si="0">H11+M11+R11+W11+AB11+AG11+AL11</f>
        <v>1300</v>
      </c>
      <c r="AR11" s="127">
        <f t="shared" si="0"/>
        <v>0</v>
      </c>
      <c r="AS11" s="38">
        <f t="shared" si="0"/>
        <v>0</v>
      </c>
      <c r="AT11" s="38">
        <f t="shared" si="0"/>
        <v>0</v>
      </c>
    </row>
    <row r="12" spans="1:46" s="17" customFormat="1" ht="54.75" customHeight="1" x14ac:dyDescent="0.2">
      <c r="A12" s="159">
        <v>4</v>
      </c>
      <c r="B12" s="210" t="s">
        <v>15</v>
      </c>
      <c r="C12" s="235"/>
      <c r="D12" s="159" t="s">
        <v>19</v>
      </c>
      <c r="E12" s="159" t="s">
        <v>20</v>
      </c>
      <c r="F12" s="159" t="s">
        <v>92</v>
      </c>
      <c r="G12" s="128">
        <f>1000-1000</f>
        <v>0</v>
      </c>
      <c r="H12" s="40">
        <f>1000-1000</f>
        <v>0</v>
      </c>
      <c r="I12" s="128">
        <v>0</v>
      </c>
      <c r="J12" s="40">
        <v>0</v>
      </c>
      <c r="K12" s="40">
        <v>0</v>
      </c>
      <c r="L12" s="40">
        <f>1000-1000</f>
        <v>0</v>
      </c>
      <c r="M12" s="40">
        <f>1000-1000</f>
        <v>0</v>
      </c>
      <c r="N12" s="40">
        <v>0</v>
      </c>
      <c r="O12" s="40">
        <v>0</v>
      </c>
      <c r="P12" s="40">
        <v>0</v>
      </c>
      <c r="Q12" s="40">
        <f>1000-1000</f>
        <v>0</v>
      </c>
      <c r="R12" s="40">
        <f>1000-1000</f>
        <v>0</v>
      </c>
      <c r="S12" s="40">
        <v>0</v>
      </c>
      <c r="T12" s="40">
        <v>0</v>
      </c>
      <c r="U12" s="40">
        <v>0</v>
      </c>
      <c r="V12" s="40">
        <v>1000</v>
      </c>
      <c r="W12" s="40">
        <v>1000</v>
      </c>
      <c r="X12" s="40">
        <v>0</v>
      </c>
      <c r="Y12" s="40">
        <v>0</v>
      </c>
      <c r="Z12" s="40">
        <v>0</v>
      </c>
      <c r="AA12" s="40">
        <v>1000</v>
      </c>
      <c r="AB12" s="40">
        <v>1000</v>
      </c>
      <c r="AC12" s="40">
        <v>0</v>
      </c>
      <c r="AD12" s="40">
        <v>0</v>
      </c>
      <c r="AE12" s="40">
        <v>0</v>
      </c>
      <c r="AF12" s="40">
        <v>1000</v>
      </c>
      <c r="AG12" s="40">
        <v>1000</v>
      </c>
      <c r="AH12" s="40">
        <v>0</v>
      </c>
      <c r="AI12" s="40">
        <v>0</v>
      </c>
      <c r="AJ12" s="40">
        <v>0</v>
      </c>
      <c r="AK12" s="40">
        <v>1000</v>
      </c>
      <c r="AL12" s="40">
        <v>1000</v>
      </c>
      <c r="AM12" s="40">
        <v>0</v>
      </c>
      <c r="AN12" s="40">
        <v>0</v>
      </c>
      <c r="AO12" s="40">
        <v>0</v>
      </c>
      <c r="AP12" s="128">
        <f t="shared" ref="AP12:AP14" si="1">AQ12+AR12+AS12+AT12</f>
        <v>4000</v>
      </c>
      <c r="AQ12" s="40">
        <f t="shared" si="0"/>
        <v>4000</v>
      </c>
      <c r="AR12" s="128">
        <f t="shared" si="0"/>
        <v>0</v>
      </c>
      <c r="AS12" s="40">
        <f t="shared" si="0"/>
        <v>0</v>
      </c>
      <c r="AT12" s="40">
        <f t="shared" si="0"/>
        <v>0</v>
      </c>
    </row>
    <row r="13" spans="1:46" s="17" customFormat="1" ht="82.5" customHeight="1" x14ac:dyDescent="0.2">
      <c r="A13" s="159">
        <v>5</v>
      </c>
      <c r="B13" s="210" t="s">
        <v>18</v>
      </c>
      <c r="C13" s="235"/>
      <c r="D13" s="159" t="s">
        <v>22</v>
      </c>
      <c r="E13" s="159" t="s">
        <v>23</v>
      </c>
      <c r="F13" s="159" t="s">
        <v>92</v>
      </c>
      <c r="G13" s="128">
        <f>2000-2000+2000</f>
        <v>2000</v>
      </c>
      <c r="H13" s="40">
        <f>2000-2000+2000</f>
        <v>2000</v>
      </c>
      <c r="I13" s="128">
        <v>0</v>
      </c>
      <c r="J13" s="40">
        <v>0</v>
      </c>
      <c r="K13" s="40">
        <v>0</v>
      </c>
      <c r="L13" s="40">
        <f>2000-2000</f>
        <v>0</v>
      </c>
      <c r="M13" s="40">
        <f>2000-2000</f>
        <v>0</v>
      </c>
      <c r="N13" s="40">
        <v>0</v>
      </c>
      <c r="O13" s="40">
        <v>0</v>
      </c>
      <c r="P13" s="40">
        <v>0</v>
      </c>
      <c r="Q13" s="40">
        <f>2000-2000</f>
        <v>0</v>
      </c>
      <c r="R13" s="40">
        <f>2000-2000</f>
        <v>0</v>
      </c>
      <c r="S13" s="40">
        <v>0</v>
      </c>
      <c r="T13" s="40">
        <v>0</v>
      </c>
      <c r="U13" s="40">
        <v>0</v>
      </c>
      <c r="V13" s="40">
        <v>2000</v>
      </c>
      <c r="W13" s="40">
        <v>2000</v>
      </c>
      <c r="X13" s="40">
        <v>0</v>
      </c>
      <c r="Y13" s="40">
        <v>0</v>
      </c>
      <c r="Z13" s="40">
        <v>0</v>
      </c>
      <c r="AA13" s="40">
        <v>2000</v>
      </c>
      <c r="AB13" s="40">
        <v>2000</v>
      </c>
      <c r="AC13" s="40">
        <v>0</v>
      </c>
      <c r="AD13" s="40">
        <v>0</v>
      </c>
      <c r="AE13" s="40">
        <v>0</v>
      </c>
      <c r="AF13" s="40">
        <v>2000</v>
      </c>
      <c r="AG13" s="40">
        <v>2000</v>
      </c>
      <c r="AH13" s="40">
        <v>0</v>
      </c>
      <c r="AI13" s="40">
        <v>0</v>
      </c>
      <c r="AJ13" s="40">
        <v>0</v>
      </c>
      <c r="AK13" s="40">
        <v>2000</v>
      </c>
      <c r="AL13" s="40">
        <v>2000</v>
      </c>
      <c r="AM13" s="40">
        <v>0</v>
      </c>
      <c r="AN13" s="40">
        <v>0</v>
      </c>
      <c r="AO13" s="40">
        <v>0</v>
      </c>
      <c r="AP13" s="128">
        <f t="shared" si="1"/>
        <v>10000</v>
      </c>
      <c r="AQ13" s="40">
        <f t="shared" si="0"/>
        <v>10000</v>
      </c>
      <c r="AR13" s="128">
        <f t="shared" si="0"/>
        <v>0</v>
      </c>
      <c r="AS13" s="40">
        <f t="shared" si="0"/>
        <v>0</v>
      </c>
      <c r="AT13" s="40">
        <f t="shared" si="0"/>
        <v>0</v>
      </c>
    </row>
    <row r="14" spans="1:46" s="17" customFormat="1" ht="35.25" customHeight="1" x14ac:dyDescent="0.2">
      <c r="A14" s="159">
        <v>6</v>
      </c>
      <c r="B14" s="210" t="s">
        <v>21</v>
      </c>
      <c r="C14" s="235"/>
      <c r="D14" s="159" t="s">
        <v>26</v>
      </c>
      <c r="E14" s="159" t="s">
        <v>27</v>
      </c>
      <c r="F14" s="159" t="s">
        <v>92</v>
      </c>
      <c r="G14" s="128">
        <f>2000-1000</f>
        <v>1000</v>
      </c>
      <c r="H14" s="40">
        <f>2000-1000</f>
        <v>1000</v>
      </c>
      <c r="I14" s="128">
        <v>0</v>
      </c>
      <c r="J14" s="40">
        <v>0</v>
      </c>
      <c r="K14" s="40">
        <v>0</v>
      </c>
      <c r="L14" s="40">
        <f>2000-1000</f>
        <v>1000</v>
      </c>
      <c r="M14" s="40">
        <f>2000-1000</f>
        <v>1000</v>
      </c>
      <c r="N14" s="40">
        <v>0</v>
      </c>
      <c r="O14" s="40">
        <v>0</v>
      </c>
      <c r="P14" s="40">
        <v>0</v>
      </c>
      <c r="Q14" s="40">
        <f>2000-1000</f>
        <v>1000</v>
      </c>
      <c r="R14" s="40">
        <f>2000-1000</f>
        <v>1000</v>
      </c>
      <c r="S14" s="40">
        <v>0</v>
      </c>
      <c r="T14" s="40">
        <v>0</v>
      </c>
      <c r="U14" s="40">
        <v>0</v>
      </c>
      <c r="V14" s="40">
        <v>2000</v>
      </c>
      <c r="W14" s="40">
        <v>2000</v>
      </c>
      <c r="X14" s="40">
        <v>0</v>
      </c>
      <c r="Y14" s="40">
        <v>0</v>
      </c>
      <c r="Z14" s="40">
        <v>0</v>
      </c>
      <c r="AA14" s="40">
        <v>2000</v>
      </c>
      <c r="AB14" s="40">
        <v>2000</v>
      </c>
      <c r="AC14" s="40">
        <v>0</v>
      </c>
      <c r="AD14" s="40">
        <v>0</v>
      </c>
      <c r="AE14" s="40">
        <v>0</v>
      </c>
      <c r="AF14" s="40">
        <v>2000</v>
      </c>
      <c r="AG14" s="40">
        <v>2000</v>
      </c>
      <c r="AH14" s="40">
        <v>0</v>
      </c>
      <c r="AI14" s="40">
        <v>0</v>
      </c>
      <c r="AJ14" s="40">
        <v>0</v>
      </c>
      <c r="AK14" s="40">
        <v>2000</v>
      </c>
      <c r="AL14" s="40">
        <v>2000</v>
      </c>
      <c r="AM14" s="40">
        <v>0</v>
      </c>
      <c r="AN14" s="40">
        <v>0</v>
      </c>
      <c r="AO14" s="40">
        <v>0</v>
      </c>
      <c r="AP14" s="128">
        <f t="shared" si="1"/>
        <v>11000</v>
      </c>
      <c r="AQ14" s="40">
        <f t="shared" si="0"/>
        <v>11000</v>
      </c>
      <c r="AR14" s="128">
        <f t="shared" si="0"/>
        <v>0</v>
      </c>
      <c r="AS14" s="40">
        <f t="shared" si="0"/>
        <v>0</v>
      </c>
      <c r="AT14" s="40">
        <f t="shared" si="0"/>
        <v>0</v>
      </c>
    </row>
    <row r="15" spans="1:46" s="17" customFormat="1" ht="57.75" customHeight="1" x14ac:dyDescent="0.2">
      <c r="A15" s="159">
        <v>7</v>
      </c>
      <c r="B15" s="210" t="s">
        <v>25</v>
      </c>
      <c r="C15" s="235"/>
      <c r="D15" s="159" t="s">
        <v>29</v>
      </c>
      <c r="E15" s="159" t="s">
        <v>27</v>
      </c>
      <c r="F15" s="159" t="s">
        <v>92</v>
      </c>
      <c r="G15" s="128">
        <v>1840</v>
      </c>
      <c r="H15" s="40">
        <v>1840</v>
      </c>
      <c r="I15" s="128">
        <v>0</v>
      </c>
      <c r="J15" s="40">
        <v>0</v>
      </c>
      <c r="K15" s="40">
        <v>0</v>
      </c>
      <c r="L15" s="40">
        <v>1840</v>
      </c>
      <c r="M15" s="40">
        <v>1840</v>
      </c>
      <c r="N15" s="40">
        <v>0</v>
      </c>
      <c r="O15" s="40">
        <v>0</v>
      </c>
      <c r="P15" s="40">
        <v>0</v>
      </c>
      <c r="Q15" s="40">
        <v>1840</v>
      </c>
      <c r="R15" s="40">
        <v>1840</v>
      </c>
      <c r="S15" s="40">
        <v>0</v>
      </c>
      <c r="T15" s="40">
        <v>0</v>
      </c>
      <c r="U15" s="40">
        <v>0</v>
      </c>
      <c r="V15" s="40">
        <v>1840</v>
      </c>
      <c r="W15" s="40">
        <v>1840</v>
      </c>
      <c r="X15" s="40">
        <v>0</v>
      </c>
      <c r="Y15" s="40">
        <v>0</v>
      </c>
      <c r="Z15" s="40">
        <v>0</v>
      </c>
      <c r="AA15" s="40">
        <v>1840</v>
      </c>
      <c r="AB15" s="40">
        <v>1840</v>
      </c>
      <c r="AC15" s="40">
        <v>0</v>
      </c>
      <c r="AD15" s="40">
        <v>0</v>
      </c>
      <c r="AE15" s="40">
        <v>0</v>
      </c>
      <c r="AF15" s="40">
        <v>1840</v>
      </c>
      <c r="AG15" s="40">
        <v>1840</v>
      </c>
      <c r="AH15" s="40">
        <v>0</v>
      </c>
      <c r="AI15" s="40">
        <v>0</v>
      </c>
      <c r="AJ15" s="40">
        <v>0</v>
      </c>
      <c r="AK15" s="40">
        <v>1840</v>
      </c>
      <c r="AL15" s="40">
        <v>1840</v>
      </c>
      <c r="AM15" s="40">
        <v>0</v>
      </c>
      <c r="AN15" s="40">
        <v>0</v>
      </c>
      <c r="AO15" s="40">
        <v>0</v>
      </c>
      <c r="AP15" s="128">
        <f>AQ15+AR15+AS15+AT15</f>
        <v>12880</v>
      </c>
      <c r="AQ15" s="38">
        <f t="shared" si="0"/>
        <v>12880</v>
      </c>
      <c r="AR15" s="127">
        <f t="shared" si="0"/>
        <v>0</v>
      </c>
      <c r="AS15" s="38">
        <f t="shared" si="0"/>
        <v>0</v>
      </c>
      <c r="AT15" s="38">
        <f t="shared" si="0"/>
        <v>0</v>
      </c>
    </row>
    <row r="16" spans="1:46" s="17" customFormat="1" ht="69.75" customHeight="1" x14ac:dyDescent="0.2">
      <c r="A16" s="159">
        <v>8</v>
      </c>
      <c r="B16" s="210" t="s">
        <v>28</v>
      </c>
      <c r="C16" s="235"/>
      <c r="D16" s="159" t="s">
        <v>31</v>
      </c>
      <c r="E16" s="159" t="s">
        <v>27</v>
      </c>
      <c r="F16" s="159" t="s">
        <v>92</v>
      </c>
      <c r="G16" s="127">
        <f>3000-3000+1000+I16</f>
        <v>2923.06</v>
      </c>
      <c r="H16" s="38">
        <f>3000-3000+1000</f>
        <v>1000</v>
      </c>
      <c r="I16" s="127">
        <f>0+1923.06</f>
        <v>1923.06</v>
      </c>
      <c r="J16" s="38">
        <v>0</v>
      </c>
      <c r="K16" s="38">
        <v>0</v>
      </c>
      <c r="L16" s="38">
        <f>3000-3000</f>
        <v>0</v>
      </c>
      <c r="M16" s="38">
        <f>3000-3000</f>
        <v>0</v>
      </c>
      <c r="N16" s="38">
        <v>0</v>
      </c>
      <c r="O16" s="38">
        <v>0</v>
      </c>
      <c r="P16" s="38">
        <v>0</v>
      </c>
      <c r="Q16" s="38">
        <f>3000-3000</f>
        <v>0</v>
      </c>
      <c r="R16" s="38">
        <f>3000-3000</f>
        <v>0</v>
      </c>
      <c r="S16" s="39">
        <v>0</v>
      </c>
      <c r="T16" s="39">
        <v>0</v>
      </c>
      <c r="U16" s="39">
        <v>0</v>
      </c>
      <c r="V16" s="38">
        <v>3000</v>
      </c>
      <c r="W16" s="38">
        <v>3000</v>
      </c>
      <c r="X16" s="38">
        <v>0</v>
      </c>
      <c r="Y16" s="38">
        <v>0</v>
      </c>
      <c r="Z16" s="38">
        <v>0</v>
      </c>
      <c r="AA16" s="38">
        <v>3000</v>
      </c>
      <c r="AB16" s="38">
        <v>3000</v>
      </c>
      <c r="AC16" s="38">
        <v>0</v>
      </c>
      <c r="AD16" s="38">
        <v>0</v>
      </c>
      <c r="AE16" s="38">
        <v>0</v>
      </c>
      <c r="AF16" s="38">
        <v>3000</v>
      </c>
      <c r="AG16" s="38">
        <v>3000</v>
      </c>
      <c r="AH16" s="40">
        <v>0</v>
      </c>
      <c r="AI16" s="40">
        <v>0</v>
      </c>
      <c r="AJ16" s="40">
        <v>0</v>
      </c>
      <c r="AK16" s="38">
        <v>3000</v>
      </c>
      <c r="AL16" s="38">
        <v>3000</v>
      </c>
      <c r="AM16" s="40">
        <v>0</v>
      </c>
      <c r="AN16" s="40">
        <v>0</v>
      </c>
      <c r="AO16" s="40">
        <v>0</v>
      </c>
      <c r="AP16" s="128">
        <f t="shared" ref="AP16:AP17" si="2">AQ16+AR16+AS16+AT16</f>
        <v>14923.06</v>
      </c>
      <c r="AQ16" s="38">
        <f>H16+M16+R16+W16+AB16+AG16+AL16</f>
        <v>13000</v>
      </c>
      <c r="AR16" s="127">
        <f t="shared" si="0"/>
        <v>1923.06</v>
      </c>
      <c r="AS16" s="38">
        <f t="shared" si="0"/>
        <v>0</v>
      </c>
      <c r="AT16" s="38">
        <f t="shared" si="0"/>
        <v>0</v>
      </c>
    </row>
    <row r="17" spans="1:46" s="17" customFormat="1" ht="70.5" customHeight="1" x14ac:dyDescent="0.2">
      <c r="A17" s="159">
        <v>9</v>
      </c>
      <c r="B17" s="78" t="s">
        <v>30</v>
      </c>
      <c r="C17" s="165"/>
      <c r="D17" s="159" t="s">
        <v>161</v>
      </c>
      <c r="E17" s="159" t="s">
        <v>27</v>
      </c>
      <c r="F17" s="159" t="s">
        <v>92</v>
      </c>
      <c r="G17" s="128">
        <f>1000-1000</f>
        <v>0</v>
      </c>
      <c r="H17" s="40">
        <f>1000-1000</f>
        <v>0</v>
      </c>
      <c r="I17" s="128">
        <v>0</v>
      </c>
      <c r="J17" s="40">
        <v>0</v>
      </c>
      <c r="K17" s="40">
        <v>0</v>
      </c>
      <c r="L17" s="40">
        <f>1000-1000</f>
        <v>0</v>
      </c>
      <c r="M17" s="40">
        <f>1000-1000</f>
        <v>0</v>
      </c>
      <c r="N17" s="40">
        <v>0</v>
      </c>
      <c r="O17" s="40">
        <v>0</v>
      </c>
      <c r="P17" s="40">
        <v>0</v>
      </c>
      <c r="Q17" s="40">
        <f>1000-1000</f>
        <v>0</v>
      </c>
      <c r="R17" s="40">
        <f>1000-1000</f>
        <v>0</v>
      </c>
      <c r="S17" s="40">
        <v>0</v>
      </c>
      <c r="T17" s="40">
        <v>0</v>
      </c>
      <c r="U17" s="40">
        <v>0</v>
      </c>
      <c r="V17" s="40">
        <v>1000</v>
      </c>
      <c r="W17" s="40">
        <v>1000</v>
      </c>
      <c r="X17" s="40">
        <v>0</v>
      </c>
      <c r="Y17" s="40">
        <v>0</v>
      </c>
      <c r="Z17" s="40">
        <v>0</v>
      </c>
      <c r="AA17" s="40">
        <v>1000</v>
      </c>
      <c r="AB17" s="40">
        <v>1000</v>
      </c>
      <c r="AC17" s="40">
        <v>0</v>
      </c>
      <c r="AD17" s="40">
        <v>0</v>
      </c>
      <c r="AE17" s="40">
        <v>0</v>
      </c>
      <c r="AF17" s="40">
        <v>1000</v>
      </c>
      <c r="AG17" s="40">
        <v>1000</v>
      </c>
      <c r="AH17" s="40">
        <v>0</v>
      </c>
      <c r="AI17" s="40">
        <v>0</v>
      </c>
      <c r="AJ17" s="40">
        <v>0</v>
      </c>
      <c r="AK17" s="40">
        <v>1000</v>
      </c>
      <c r="AL17" s="40">
        <v>1000</v>
      </c>
      <c r="AM17" s="40">
        <v>0</v>
      </c>
      <c r="AN17" s="40">
        <v>0</v>
      </c>
      <c r="AO17" s="40">
        <v>0</v>
      </c>
      <c r="AP17" s="128">
        <f t="shared" si="2"/>
        <v>4000</v>
      </c>
      <c r="AQ17" s="40">
        <f t="shared" si="0"/>
        <v>4000</v>
      </c>
      <c r="AR17" s="128">
        <f t="shared" si="0"/>
        <v>0</v>
      </c>
      <c r="AS17" s="40">
        <f t="shared" si="0"/>
        <v>0</v>
      </c>
      <c r="AT17" s="40">
        <f t="shared" si="0"/>
        <v>0</v>
      </c>
    </row>
    <row r="18" spans="1:46" s="17" customFormat="1" ht="69.75" customHeight="1" x14ac:dyDescent="0.2">
      <c r="A18" s="159">
        <v>10</v>
      </c>
      <c r="B18" s="230" t="s">
        <v>32</v>
      </c>
      <c r="C18" s="235"/>
      <c r="D18" s="159" t="s">
        <v>34</v>
      </c>
      <c r="E18" s="159" t="s">
        <v>27</v>
      </c>
      <c r="F18" s="159" t="s">
        <v>92</v>
      </c>
      <c r="G18" s="128">
        <v>4310</v>
      </c>
      <c r="H18" s="40">
        <v>4310</v>
      </c>
      <c r="I18" s="128">
        <v>0</v>
      </c>
      <c r="J18" s="40">
        <v>0</v>
      </c>
      <c r="K18" s="40">
        <v>0</v>
      </c>
      <c r="L18" s="40">
        <v>4310</v>
      </c>
      <c r="M18" s="40">
        <v>4310</v>
      </c>
      <c r="N18" s="40">
        <v>0</v>
      </c>
      <c r="O18" s="40">
        <v>0</v>
      </c>
      <c r="P18" s="40">
        <v>0</v>
      </c>
      <c r="Q18" s="40">
        <v>4310</v>
      </c>
      <c r="R18" s="40">
        <v>4310</v>
      </c>
      <c r="S18" s="40">
        <v>0</v>
      </c>
      <c r="T18" s="40">
        <v>0</v>
      </c>
      <c r="U18" s="40">
        <v>0</v>
      </c>
      <c r="V18" s="40">
        <v>4310</v>
      </c>
      <c r="W18" s="40">
        <v>4310</v>
      </c>
      <c r="X18" s="40">
        <v>0</v>
      </c>
      <c r="Y18" s="40">
        <v>0</v>
      </c>
      <c r="Z18" s="40">
        <v>0</v>
      </c>
      <c r="AA18" s="40">
        <v>4310</v>
      </c>
      <c r="AB18" s="40">
        <v>4310</v>
      </c>
      <c r="AC18" s="40">
        <v>0</v>
      </c>
      <c r="AD18" s="40">
        <v>0</v>
      </c>
      <c r="AE18" s="40">
        <v>0</v>
      </c>
      <c r="AF18" s="40">
        <v>4310</v>
      </c>
      <c r="AG18" s="40">
        <v>4310</v>
      </c>
      <c r="AH18" s="40">
        <v>0</v>
      </c>
      <c r="AI18" s="40">
        <v>0</v>
      </c>
      <c r="AJ18" s="40">
        <v>0</v>
      </c>
      <c r="AK18" s="40">
        <v>4310</v>
      </c>
      <c r="AL18" s="40">
        <v>4310</v>
      </c>
      <c r="AM18" s="40">
        <v>0</v>
      </c>
      <c r="AN18" s="40">
        <v>0</v>
      </c>
      <c r="AO18" s="40">
        <v>0</v>
      </c>
      <c r="AP18" s="128">
        <f>AQ18+AR18+AS18+AT18</f>
        <v>30170</v>
      </c>
      <c r="AQ18" s="38">
        <f t="shared" si="0"/>
        <v>30170</v>
      </c>
      <c r="AR18" s="127">
        <f t="shared" si="0"/>
        <v>0</v>
      </c>
      <c r="AS18" s="38">
        <f t="shared" si="0"/>
        <v>0</v>
      </c>
      <c r="AT18" s="38">
        <f t="shared" si="0"/>
        <v>0</v>
      </c>
    </row>
    <row r="19" spans="1:46" s="17" customFormat="1" ht="48" x14ac:dyDescent="0.2">
      <c r="A19" s="159">
        <v>11</v>
      </c>
      <c r="B19" s="163" t="s">
        <v>162</v>
      </c>
      <c r="C19" s="165"/>
      <c r="D19" s="159" t="s">
        <v>166</v>
      </c>
      <c r="E19" s="159" t="s">
        <v>163</v>
      </c>
      <c r="F19" s="159" t="s">
        <v>92</v>
      </c>
      <c r="G19" s="128">
        <v>1500</v>
      </c>
      <c r="H19" s="40">
        <v>1500</v>
      </c>
      <c r="I19" s="128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128">
        <f>AQ19+AR19+AS19+AT19</f>
        <v>1500</v>
      </c>
      <c r="AQ19" s="38">
        <f t="shared" si="0"/>
        <v>1500</v>
      </c>
      <c r="AR19" s="127">
        <f t="shared" si="0"/>
        <v>0</v>
      </c>
      <c r="AS19" s="38">
        <v>0</v>
      </c>
      <c r="AT19" s="38">
        <v>0</v>
      </c>
    </row>
    <row r="20" spans="1:46" s="17" customFormat="1" ht="12" x14ac:dyDescent="0.2">
      <c r="A20" s="159">
        <v>12</v>
      </c>
      <c r="B20" s="236" t="s">
        <v>35</v>
      </c>
      <c r="C20" s="236"/>
      <c r="D20" s="236"/>
      <c r="E20" s="165"/>
      <c r="F20" s="159"/>
      <c r="G20" s="151">
        <f>SUM(G11:G19)</f>
        <v>13573.06</v>
      </c>
      <c r="H20" s="43">
        <f>SUM(H11:H19)</f>
        <v>11650</v>
      </c>
      <c r="I20" s="151">
        <f t="shared" ref="I20:P20" si="3">SUM(I11:I18)</f>
        <v>1923.06</v>
      </c>
      <c r="J20" s="43">
        <f t="shared" si="3"/>
        <v>0</v>
      </c>
      <c r="K20" s="43">
        <f t="shared" si="3"/>
        <v>0</v>
      </c>
      <c r="L20" s="43">
        <f t="shared" ref="L20:M20" si="4">SUM(L11:L19)</f>
        <v>7150</v>
      </c>
      <c r="M20" s="43">
        <f t="shared" si="4"/>
        <v>7150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ref="Q20:R20" si="5">SUM(Q11:Q19)</f>
        <v>7150</v>
      </c>
      <c r="R20" s="43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3">
        <f t="shared" si="6"/>
        <v>15475</v>
      </c>
      <c r="W20" s="43">
        <f t="shared" si="6"/>
        <v>15475</v>
      </c>
      <c r="X20" s="43">
        <f t="shared" si="6"/>
        <v>0</v>
      </c>
      <c r="Y20" s="43">
        <f t="shared" si="6"/>
        <v>0</v>
      </c>
      <c r="Z20" s="43">
        <f t="shared" si="6"/>
        <v>0</v>
      </c>
      <c r="AA20" s="43">
        <f t="shared" si="6"/>
        <v>15475</v>
      </c>
      <c r="AB20" s="43">
        <f t="shared" si="6"/>
        <v>15475</v>
      </c>
      <c r="AC20" s="43">
        <f t="shared" si="6"/>
        <v>0</v>
      </c>
      <c r="AD20" s="43">
        <f t="shared" si="6"/>
        <v>0</v>
      </c>
      <c r="AE20" s="43">
        <f t="shared" si="6"/>
        <v>0</v>
      </c>
      <c r="AF20" s="45">
        <f t="shared" si="6"/>
        <v>15475</v>
      </c>
      <c r="AG20" s="45">
        <f t="shared" si="6"/>
        <v>15475</v>
      </c>
      <c r="AH20" s="45">
        <f t="shared" si="6"/>
        <v>0</v>
      </c>
      <c r="AI20" s="45">
        <f t="shared" si="6"/>
        <v>0</v>
      </c>
      <c r="AJ20" s="45">
        <f t="shared" si="6"/>
        <v>0</v>
      </c>
      <c r="AK20" s="45">
        <f t="shared" si="6"/>
        <v>15475</v>
      </c>
      <c r="AL20" s="45">
        <f t="shared" si="6"/>
        <v>15475</v>
      </c>
      <c r="AM20" s="45">
        <f t="shared" si="6"/>
        <v>0</v>
      </c>
      <c r="AN20" s="45">
        <f t="shared" si="6"/>
        <v>0</v>
      </c>
      <c r="AO20" s="45">
        <f t="shared" si="6"/>
        <v>0</v>
      </c>
      <c r="AP20" s="151">
        <f t="shared" ref="AP20:AQ20" si="7">SUM(AP11:AP19)</f>
        <v>89773.06</v>
      </c>
      <c r="AQ20" s="151">
        <f t="shared" si="7"/>
        <v>87850</v>
      </c>
      <c r="AR20" s="151">
        <f t="shared" si="6"/>
        <v>1923.06</v>
      </c>
      <c r="AS20" s="43">
        <f t="shared" si="6"/>
        <v>0</v>
      </c>
      <c r="AT20" s="43">
        <f t="shared" si="6"/>
        <v>0</v>
      </c>
    </row>
    <row r="21" spans="1:46" s="17" customFormat="1" ht="18.75" customHeight="1" x14ac:dyDescent="0.2">
      <c r="A21" s="159">
        <v>13</v>
      </c>
      <c r="B21" s="210" t="s">
        <v>27</v>
      </c>
      <c r="C21" s="210"/>
      <c r="D21" s="210"/>
      <c r="E21" s="165"/>
      <c r="F21" s="159"/>
      <c r="G21" s="152">
        <f>SUM(G14:G18)</f>
        <v>10073.06</v>
      </c>
      <c r="H21" s="39">
        <f>SUM(H14:H18)</f>
        <v>8150</v>
      </c>
      <c r="I21" s="152">
        <f t="shared" ref="I21:AO21" si="8">SUM(I14:I18)</f>
        <v>1923.06</v>
      </c>
      <c r="J21" s="39">
        <f t="shared" si="8"/>
        <v>0</v>
      </c>
      <c r="K21" s="39">
        <f t="shared" si="8"/>
        <v>0</v>
      </c>
      <c r="L21" s="39">
        <f t="shared" si="8"/>
        <v>7150</v>
      </c>
      <c r="M21" s="39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39">
        <f t="shared" si="8"/>
        <v>7150</v>
      </c>
      <c r="R21" s="39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152">
        <f>SUM(AP14:AP18)</f>
        <v>72973.06</v>
      </c>
      <c r="AQ21" s="152">
        <f>SUM(AQ14:AQ18)</f>
        <v>71050</v>
      </c>
      <c r="AR21" s="152">
        <f>SUM(AR14:AR18)</f>
        <v>1923.06</v>
      </c>
      <c r="AS21" s="39">
        <f t="shared" ref="AS21:AT21" si="9">SUM(AS14:AS18)</f>
        <v>0</v>
      </c>
      <c r="AT21" s="39">
        <f t="shared" si="9"/>
        <v>0</v>
      </c>
    </row>
    <row r="22" spans="1:46" s="17" customFormat="1" ht="12" x14ac:dyDescent="0.2">
      <c r="A22" s="159">
        <v>14</v>
      </c>
      <c r="B22" s="210" t="s">
        <v>36</v>
      </c>
      <c r="C22" s="210"/>
      <c r="D22" s="210"/>
      <c r="E22" s="165"/>
      <c r="F22" s="159"/>
      <c r="G22" s="127">
        <f t="shared" ref="G22:AT24" si="10">G11</f>
        <v>0</v>
      </c>
      <c r="H22" s="38">
        <f t="shared" si="10"/>
        <v>0</v>
      </c>
      <c r="I22" s="127">
        <f t="shared" si="10"/>
        <v>0</v>
      </c>
      <c r="J22" s="38">
        <f t="shared" si="10"/>
        <v>0</v>
      </c>
      <c r="K22" s="38">
        <f t="shared" si="10"/>
        <v>0</v>
      </c>
      <c r="L22" s="38">
        <f t="shared" si="10"/>
        <v>0</v>
      </c>
      <c r="M22" s="38">
        <f t="shared" si="10"/>
        <v>0</v>
      </c>
      <c r="N22" s="38">
        <f t="shared" si="10"/>
        <v>0</v>
      </c>
      <c r="O22" s="38">
        <f t="shared" si="10"/>
        <v>0</v>
      </c>
      <c r="P22" s="38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8">
        <f t="shared" si="10"/>
        <v>325</v>
      </c>
      <c r="W22" s="38">
        <f t="shared" si="10"/>
        <v>325</v>
      </c>
      <c r="X22" s="38">
        <f t="shared" si="10"/>
        <v>0</v>
      </c>
      <c r="Y22" s="38">
        <f t="shared" si="10"/>
        <v>0</v>
      </c>
      <c r="Z22" s="38">
        <f t="shared" si="10"/>
        <v>0</v>
      </c>
      <c r="AA22" s="38">
        <f t="shared" si="10"/>
        <v>325</v>
      </c>
      <c r="AB22" s="38">
        <f t="shared" si="10"/>
        <v>325</v>
      </c>
      <c r="AC22" s="38">
        <f t="shared" si="10"/>
        <v>0</v>
      </c>
      <c r="AD22" s="38">
        <f t="shared" si="10"/>
        <v>0</v>
      </c>
      <c r="AE22" s="38">
        <f t="shared" si="10"/>
        <v>0</v>
      </c>
      <c r="AF22" s="40">
        <f t="shared" si="10"/>
        <v>325</v>
      </c>
      <c r="AG22" s="40">
        <f t="shared" si="10"/>
        <v>325</v>
      </c>
      <c r="AH22" s="40">
        <f t="shared" si="10"/>
        <v>0</v>
      </c>
      <c r="AI22" s="40">
        <f t="shared" si="10"/>
        <v>0</v>
      </c>
      <c r="AJ22" s="40">
        <f t="shared" si="10"/>
        <v>0</v>
      </c>
      <c r="AK22" s="40">
        <f t="shared" si="10"/>
        <v>325</v>
      </c>
      <c r="AL22" s="40">
        <f t="shared" si="10"/>
        <v>325</v>
      </c>
      <c r="AM22" s="40">
        <f t="shared" si="10"/>
        <v>0</v>
      </c>
      <c r="AN22" s="40">
        <f t="shared" si="10"/>
        <v>0</v>
      </c>
      <c r="AO22" s="40">
        <f t="shared" si="10"/>
        <v>0</v>
      </c>
      <c r="AP22" s="127">
        <f t="shared" si="10"/>
        <v>1300</v>
      </c>
      <c r="AQ22" s="127">
        <f t="shared" si="10"/>
        <v>1300</v>
      </c>
      <c r="AR22" s="127">
        <f t="shared" si="10"/>
        <v>0</v>
      </c>
      <c r="AS22" s="38">
        <f t="shared" si="10"/>
        <v>0</v>
      </c>
      <c r="AT22" s="38">
        <f t="shared" si="10"/>
        <v>0</v>
      </c>
    </row>
    <row r="23" spans="1:46" s="17" customFormat="1" ht="12" x14ac:dyDescent="0.2">
      <c r="A23" s="159">
        <v>15</v>
      </c>
      <c r="B23" s="210" t="s">
        <v>37</v>
      </c>
      <c r="C23" s="210"/>
      <c r="D23" s="210"/>
      <c r="E23" s="165"/>
      <c r="F23" s="159"/>
      <c r="G23" s="127">
        <f t="shared" si="10"/>
        <v>0</v>
      </c>
      <c r="H23" s="38">
        <f t="shared" si="10"/>
        <v>0</v>
      </c>
      <c r="I23" s="127">
        <f t="shared" si="10"/>
        <v>0</v>
      </c>
      <c r="J23" s="38">
        <f t="shared" si="10"/>
        <v>0</v>
      </c>
      <c r="K23" s="38">
        <f t="shared" si="10"/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8">
        <f t="shared" si="10"/>
        <v>1000</v>
      </c>
      <c r="W23" s="38">
        <f t="shared" si="10"/>
        <v>1000</v>
      </c>
      <c r="X23" s="38">
        <f t="shared" si="10"/>
        <v>0</v>
      </c>
      <c r="Y23" s="38">
        <f t="shared" si="10"/>
        <v>0</v>
      </c>
      <c r="Z23" s="38">
        <f t="shared" si="10"/>
        <v>0</v>
      </c>
      <c r="AA23" s="38">
        <f t="shared" si="10"/>
        <v>1000</v>
      </c>
      <c r="AB23" s="38">
        <f t="shared" si="10"/>
        <v>1000</v>
      </c>
      <c r="AC23" s="38">
        <f t="shared" si="10"/>
        <v>0</v>
      </c>
      <c r="AD23" s="38">
        <f t="shared" si="10"/>
        <v>0</v>
      </c>
      <c r="AE23" s="38">
        <f t="shared" si="10"/>
        <v>0</v>
      </c>
      <c r="AF23" s="40">
        <f t="shared" si="10"/>
        <v>1000</v>
      </c>
      <c r="AG23" s="40">
        <f t="shared" si="10"/>
        <v>1000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1000</v>
      </c>
      <c r="AL23" s="40">
        <f t="shared" si="10"/>
        <v>1000</v>
      </c>
      <c r="AM23" s="40">
        <f t="shared" si="10"/>
        <v>0</v>
      </c>
      <c r="AN23" s="40">
        <f t="shared" si="10"/>
        <v>0</v>
      </c>
      <c r="AO23" s="40">
        <f t="shared" si="10"/>
        <v>0</v>
      </c>
      <c r="AP23" s="127">
        <f t="shared" si="10"/>
        <v>4000</v>
      </c>
      <c r="AQ23" s="127">
        <f t="shared" si="10"/>
        <v>4000</v>
      </c>
      <c r="AR23" s="127">
        <f t="shared" si="10"/>
        <v>0</v>
      </c>
      <c r="AS23" s="38">
        <f t="shared" si="10"/>
        <v>0</v>
      </c>
      <c r="AT23" s="38">
        <f t="shared" si="10"/>
        <v>0</v>
      </c>
    </row>
    <row r="24" spans="1:46" s="17" customFormat="1" ht="12" x14ac:dyDescent="0.2">
      <c r="A24" s="159">
        <v>16</v>
      </c>
      <c r="B24" s="210" t="s">
        <v>38</v>
      </c>
      <c r="C24" s="210"/>
      <c r="D24" s="210"/>
      <c r="E24" s="165"/>
      <c r="F24" s="159"/>
      <c r="G24" s="127">
        <f t="shared" si="10"/>
        <v>2000</v>
      </c>
      <c r="H24" s="38">
        <f t="shared" si="10"/>
        <v>2000</v>
      </c>
      <c r="I24" s="127">
        <f t="shared" si="10"/>
        <v>0</v>
      </c>
      <c r="J24" s="38">
        <f t="shared" si="10"/>
        <v>0</v>
      </c>
      <c r="K24" s="38">
        <f t="shared" si="10"/>
        <v>0</v>
      </c>
      <c r="L24" s="38">
        <f t="shared" si="10"/>
        <v>0</v>
      </c>
      <c r="M24" s="38">
        <f t="shared" si="10"/>
        <v>0</v>
      </c>
      <c r="N24" s="38">
        <f t="shared" si="10"/>
        <v>0</v>
      </c>
      <c r="O24" s="38">
        <f t="shared" si="10"/>
        <v>0</v>
      </c>
      <c r="P24" s="38">
        <f t="shared" si="10"/>
        <v>0</v>
      </c>
      <c r="Q24" s="39">
        <f t="shared" si="10"/>
        <v>0</v>
      </c>
      <c r="R24" s="39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8">
        <f t="shared" si="10"/>
        <v>2000</v>
      </c>
      <c r="W24" s="38">
        <f t="shared" si="10"/>
        <v>2000</v>
      </c>
      <c r="X24" s="38">
        <f t="shared" si="10"/>
        <v>0</v>
      </c>
      <c r="Y24" s="38">
        <f t="shared" si="10"/>
        <v>0</v>
      </c>
      <c r="Z24" s="38">
        <f t="shared" si="10"/>
        <v>0</v>
      </c>
      <c r="AA24" s="38">
        <f t="shared" si="10"/>
        <v>2000</v>
      </c>
      <c r="AB24" s="38">
        <f t="shared" si="10"/>
        <v>2000</v>
      </c>
      <c r="AC24" s="38">
        <f t="shared" si="10"/>
        <v>0</v>
      </c>
      <c r="AD24" s="38">
        <f t="shared" si="10"/>
        <v>0</v>
      </c>
      <c r="AE24" s="38">
        <f t="shared" si="10"/>
        <v>0</v>
      </c>
      <c r="AF24" s="40">
        <f t="shared" si="10"/>
        <v>2000</v>
      </c>
      <c r="AG24" s="40">
        <f t="shared" si="10"/>
        <v>2000</v>
      </c>
      <c r="AH24" s="40">
        <f t="shared" si="10"/>
        <v>0</v>
      </c>
      <c r="AI24" s="40">
        <f t="shared" si="10"/>
        <v>0</v>
      </c>
      <c r="AJ24" s="40">
        <f t="shared" si="10"/>
        <v>0</v>
      </c>
      <c r="AK24" s="40">
        <f t="shared" si="10"/>
        <v>2000</v>
      </c>
      <c r="AL24" s="40">
        <f t="shared" si="10"/>
        <v>2000</v>
      </c>
      <c r="AM24" s="40">
        <f t="shared" si="10"/>
        <v>0</v>
      </c>
      <c r="AN24" s="40">
        <f t="shared" si="10"/>
        <v>0</v>
      </c>
      <c r="AO24" s="40">
        <f t="shared" si="10"/>
        <v>0</v>
      </c>
      <c r="AP24" s="127">
        <f t="shared" si="10"/>
        <v>10000</v>
      </c>
      <c r="AQ24" s="127">
        <f t="shared" si="10"/>
        <v>10000</v>
      </c>
      <c r="AR24" s="127">
        <f t="shared" si="10"/>
        <v>0</v>
      </c>
      <c r="AS24" s="38">
        <f t="shared" si="10"/>
        <v>0</v>
      </c>
      <c r="AT24" s="38">
        <f t="shared" si="10"/>
        <v>0</v>
      </c>
    </row>
    <row r="25" spans="1:46" s="17" customFormat="1" ht="12" x14ac:dyDescent="0.2">
      <c r="A25" s="159">
        <v>17</v>
      </c>
      <c r="B25" s="241" t="s">
        <v>163</v>
      </c>
      <c r="C25" s="241"/>
      <c r="D25" s="241"/>
      <c r="E25" s="165"/>
      <c r="F25" s="159"/>
      <c r="G25" s="127">
        <f>G19</f>
        <v>1500</v>
      </c>
      <c r="H25" s="38">
        <f>H19</f>
        <v>1500</v>
      </c>
      <c r="I25" s="127">
        <f t="shared" ref="I25:AR25" si="11">I19</f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38">
        <f t="shared" si="11"/>
        <v>0</v>
      </c>
      <c r="N25" s="38">
        <f t="shared" si="11"/>
        <v>0</v>
      </c>
      <c r="O25" s="38">
        <f t="shared" si="11"/>
        <v>0</v>
      </c>
      <c r="P25" s="38">
        <f t="shared" si="11"/>
        <v>0</v>
      </c>
      <c r="Q25" s="38">
        <f t="shared" si="11"/>
        <v>0</v>
      </c>
      <c r="R25" s="38">
        <f t="shared" si="11"/>
        <v>0</v>
      </c>
      <c r="S25" s="38">
        <f t="shared" si="11"/>
        <v>0</v>
      </c>
      <c r="T25" s="38">
        <f t="shared" si="11"/>
        <v>0</v>
      </c>
      <c r="U25" s="38">
        <f t="shared" si="11"/>
        <v>0</v>
      </c>
      <c r="V25" s="38">
        <f t="shared" si="11"/>
        <v>0</v>
      </c>
      <c r="W25" s="38">
        <f t="shared" si="11"/>
        <v>0</v>
      </c>
      <c r="X25" s="38">
        <f t="shared" si="11"/>
        <v>0</v>
      </c>
      <c r="Y25" s="38">
        <f t="shared" si="11"/>
        <v>0</v>
      </c>
      <c r="Z25" s="38">
        <f t="shared" si="11"/>
        <v>0</v>
      </c>
      <c r="AA25" s="38">
        <f t="shared" si="11"/>
        <v>0</v>
      </c>
      <c r="AB25" s="38">
        <f t="shared" si="11"/>
        <v>0</v>
      </c>
      <c r="AC25" s="38">
        <f t="shared" si="11"/>
        <v>0</v>
      </c>
      <c r="AD25" s="38">
        <f t="shared" si="11"/>
        <v>0</v>
      </c>
      <c r="AE25" s="38">
        <f t="shared" si="11"/>
        <v>0</v>
      </c>
      <c r="AF25" s="38">
        <f t="shared" si="11"/>
        <v>0</v>
      </c>
      <c r="AG25" s="38">
        <f t="shared" si="11"/>
        <v>0</v>
      </c>
      <c r="AH25" s="38">
        <f t="shared" si="11"/>
        <v>0</v>
      </c>
      <c r="AI25" s="38">
        <f t="shared" si="11"/>
        <v>0</v>
      </c>
      <c r="AJ25" s="38">
        <f t="shared" si="11"/>
        <v>0</v>
      </c>
      <c r="AK25" s="38">
        <f t="shared" si="11"/>
        <v>0</v>
      </c>
      <c r="AL25" s="38">
        <f t="shared" si="11"/>
        <v>0</v>
      </c>
      <c r="AM25" s="38">
        <f t="shared" si="11"/>
        <v>0</v>
      </c>
      <c r="AN25" s="38">
        <f t="shared" si="11"/>
        <v>0</v>
      </c>
      <c r="AO25" s="38">
        <f t="shared" si="11"/>
        <v>0</v>
      </c>
      <c r="AP25" s="127">
        <f t="shared" si="11"/>
        <v>1500</v>
      </c>
      <c r="AQ25" s="127">
        <f t="shared" si="11"/>
        <v>1500</v>
      </c>
      <c r="AR25" s="127">
        <f t="shared" si="11"/>
        <v>0</v>
      </c>
      <c r="AS25" s="38"/>
      <c r="AT25" s="38"/>
    </row>
    <row r="26" spans="1:46" s="17" customFormat="1" ht="15" customHeight="1" x14ac:dyDescent="0.2">
      <c r="A26" s="159">
        <v>18</v>
      </c>
      <c r="B26" s="222" t="s">
        <v>39</v>
      </c>
      <c r="C26" s="235"/>
      <c r="D26" s="223" t="s">
        <v>169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5"/>
    </row>
    <row r="27" spans="1:46" s="17" customFormat="1" ht="93" hidden="1" customHeight="1" x14ac:dyDescent="0.2">
      <c r="A27" s="159">
        <v>19</v>
      </c>
      <c r="B27" s="210" t="s">
        <v>40</v>
      </c>
      <c r="C27" s="235"/>
      <c r="D27" s="159" t="s">
        <v>147</v>
      </c>
      <c r="E27" s="159" t="s">
        <v>132</v>
      </c>
      <c r="F27" s="159" t="s">
        <v>92</v>
      </c>
      <c r="G27" s="159" t="s">
        <v>41</v>
      </c>
      <c r="H27" s="159" t="s">
        <v>41</v>
      </c>
      <c r="I27" s="159" t="s">
        <v>41</v>
      </c>
      <c r="J27" s="159" t="s">
        <v>41</v>
      </c>
      <c r="K27" s="159" t="s">
        <v>41</v>
      </c>
      <c r="L27" s="159" t="s">
        <v>41</v>
      </c>
      <c r="M27" s="159" t="s">
        <v>41</v>
      </c>
      <c r="N27" s="159" t="s">
        <v>41</v>
      </c>
      <c r="O27" s="159" t="s">
        <v>41</v>
      </c>
      <c r="P27" s="159" t="s">
        <v>41</v>
      </c>
      <c r="Q27" s="161" t="s">
        <v>41</v>
      </c>
      <c r="R27" s="161" t="s">
        <v>41</v>
      </c>
      <c r="S27" s="161" t="s">
        <v>41</v>
      </c>
      <c r="T27" s="161" t="s">
        <v>41</v>
      </c>
      <c r="U27" s="161" t="s">
        <v>41</v>
      </c>
      <c r="V27" s="159" t="s">
        <v>41</v>
      </c>
      <c r="W27" s="159" t="s">
        <v>41</v>
      </c>
      <c r="X27" s="159" t="s">
        <v>41</v>
      </c>
      <c r="Y27" s="159" t="s">
        <v>41</v>
      </c>
      <c r="Z27" s="159" t="s">
        <v>41</v>
      </c>
      <c r="AA27" s="159" t="s">
        <v>41</v>
      </c>
      <c r="AB27" s="159" t="s">
        <v>41</v>
      </c>
      <c r="AC27" s="159" t="s">
        <v>41</v>
      </c>
      <c r="AD27" s="159" t="s">
        <v>41</v>
      </c>
      <c r="AE27" s="159" t="s">
        <v>41</v>
      </c>
      <c r="AF27" s="159" t="s">
        <v>41</v>
      </c>
      <c r="AG27" s="159" t="s">
        <v>41</v>
      </c>
      <c r="AH27" s="159" t="s">
        <v>41</v>
      </c>
      <c r="AI27" s="159" t="s">
        <v>41</v>
      </c>
      <c r="AJ27" s="159" t="s">
        <v>41</v>
      </c>
      <c r="AK27" s="159" t="s">
        <v>41</v>
      </c>
      <c r="AL27" s="159" t="s">
        <v>41</v>
      </c>
      <c r="AM27" s="159" t="s">
        <v>41</v>
      </c>
      <c r="AN27" s="159" t="s">
        <v>41</v>
      </c>
      <c r="AO27" s="159" t="s">
        <v>41</v>
      </c>
      <c r="AP27" s="210" t="s">
        <v>42</v>
      </c>
      <c r="AQ27" s="210"/>
      <c r="AR27" s="210"/>
      <c r="AS27" s="210"/>
      <c r="AT27" s="210"/>
    </row>
    <row r="28" spans="1:46" s="17" customFormat="1" ht="90" hidden="1" customHeight="1" x14ac:dyDescent="0.2">
      <c r="A28" s="166">
        <v>20</v>
      </c>
      <c r="B28" s="210" t="s">
        <v>43</v>
      </c>
      <c r="C28" s="235"/>
      <c r="D28" s="159" t="s">
        <v>148</v>
      </c>
      <c r="E28" s="159" t="s">
        <v>133</v>
      </c>
      <c r="F28" s="159" t="s">
        <v>92</v>
      </c>
      <c r="G28" s="159" t="s">
        <v>41</v>
      </c>
      <c r="H28" s="159" t="s">
        <v>41</v>
      </c>
      <c r="I28" s="159" t="s">
        <v>41</v>
      </c>
      <c r="J28" s="159" t="s">
        <v>41</v>
      </c>
      <c r="K28" s="159" t="s">
        <v>41</v>
      </c>
      <c r="L28" s="159" t="s">
        <v>41</v>
      </c>
      <c r="M28" s="159" t="s">
        <v>41</v>
      </c>
      <c r="N28" s="159" t="s">
        <v>41</v>
      </c>
      <c r="O28" s="159" t="s">
        <v>41</v>
      </c>
      <c r="P28" s="159" t="s">
        <v>41</v>
      </c>
      <c r="Q28" s="161" t="s">
        <v>41</v>
      </c>
      <c r="R28" s="161" t="s">
        <v>41</v>
      </c>
      <c r="S28" s="161" t="s">
        <v>41</v>
      </c>
      <c r="T28" s="161" t="s">
        <v>41</v>
      </c>
      <c r="U28" s="161" t="s">
        <v>41</v>
      </c>
      <c r="V28" s="159" t="s">
        <v>41</v>
      </c>
      <c r="W28" s="159" t="s">
        <v>41</v>
      </c>
      <c r="X28" s="159" t="s">
        <v>41</v>
      </c>
      <c r="Y28" s="159" t="s">
        <v>41</v>
      </c>
      <c r="Z28" s="159" t="s">
        <v>41</v>
      </c>
      <c r="AA28" s="159" t="s">
        <v>41</v>
      </c>
      <c r="AB28" s="159" t="s">
        <v>41</v>
      </c>
      <c r="AC28" s="159" t="s">
        <v>41</v>
      </c>
      <c r="AD28" s="159" t="s">
        <v>41</v>
      </c>
      <c r="AE28" s="159" t="s">
        <v>41</v>
      </c>
      <c r="AF28" s="159" t="s">
        <v>41</v>
      </c>
      <c r="AG28" s="159" t="s">
        <v>41</v>
      </c>
      <c r="AH28" s="159" t="s">
        <v>41</v>
      </c>
      <c r="AI28" s="159" t="s">
        <v>41</v>
      </c>
      <c r="AJ28" s="159" t="s">
        <v>41</v>
      </c>
      <c r="AK28" s="159" t="s">
        <v>41</v>
      </c>
      <c r="AL28" s="159" t="s">
        <v>41</v>
      </c>
      <c r="AM28" s="159" t="s">
        <v>41</v>
      </c>
      <c r="AN28" s="159" t="s">
        <v>41</v>
      </c>
      <c r="AO28" s="159" t="s">
        <v>41</v>
      </c>
      <c r="AP28" s="210" t="s">
        <v>42</v>
      </c>
      <c r="AQ28" s="210"/>
      <c r="AR28" s="210"/>
      <c r="AS28" s="210"/>
      <c r="AT28" s="210"/>
    </row>
    <row r="29" spans="1:46" s="17" customFormat="1" ht="82.5" hidden="1" customHeight="1" x14ac:dyDescent="0.2">
      <c r="A29" s="166">
        <v>21</v>
      </c>
      <c r="B29" s="210" t="s">
        <v>44</v>
      </c>
      <c r="C29" s="235"/>
      <c r="D29" s="159" t="s">
        <v>149</v>
      </c>
      <c r="E29" s="159" t="s">
        <v>132</v>
      </c>
      <c r="F29" s="159" t="s">
        <v>24</v>
      </c>
      <c r="G29" s="159" t="s">
        <v>41</v>
      </c>
      <c r="H29" s="159" t="s">
        <v>41</v>
      </c>
      <c r="I29" s="159" t="s">
        <v>41</v>
      </c>
      <c r="J29" s="159" t="s">
        <v>41</v>
      </c>
      <c r="K29" s="159" t="s">
        <v>41</v>
      </c>
      <c r="L29" s="159" t="s">
        <v>41</v>
      </c>
      <c r="M29" s="159" t="s">
        <v>41</v>
      </c>
      <c r="N29" s="159" t="s">
        <v>41</v>
      </c>
      <c r="O29" s="159" t="s">
        <v>41</v>
      </c>
      <c r="P29" s="159" t="s">
        <v>41</v>
      </c>
      <c r="Q29" s="161" t="s">
        <v>41</v>
      </c>
      <c r="R29" s="161" t="s">
        <v>41</v>
      </c>
      <c r="S29" s="161" t="s">
        <v>41</v>
      </c>
      <c r="T29" s="161" t="s">
        <v>41</v>
      </c>
      <c r="U29" s="161" t="s">
        <v>41</v>
      </c>
      <c r="V29" s="159" t="s">
        <v>41</v>
      </c>
      <c r="W29" s="159" t="s">
        <v>41</v>
      </c>
      <c r="X29" s="159" t="s">
        <v>41</v>
      </c>
      <c r="Y29" s="159" t="s">
        <v>41</v>
      </c>
      <c r="Z29" s="159" t="s">
        <v>41</v>
      </c>
      <c r="AA29" s="159" t="s">
        <v>41</v>
      </c>
      <c r="AB29" s="159" t="s">
        <v>41</v>
      </c>
      <c r="AC29" s="159" t="s">
        <v>41</v>
      </c>
      <c r="AD29" s="159" t="s">
        <v>41</v>
      </c>
      <c r="AE29" s="159" t="s">
        <v>41</v>
      </c>
      <c r="AF29" s="159" t="s">
        <v>41</v>
      </c>
      <c r="AG29" s="159" t="s">
        <v>41</v>
      </c>
      <c r="AH29" s="159" t="s">
        <v>41</v>
      </c>
      <c r="AI29" s="159" t="s">
        <v>41</v>
      </c>
      <c r="AJ29" s="159" t="s">
        <v>41</v>
      </c>
      <c r="AK29" s="159" t="s">
        <v>41</v>
      </c>
      <c r="AL29" s="159" t="s">
        <v>41</v>
      </c>
      <c r="AM29" s="159" t="s">
        <v>41</v>
      </c>
      <c r="AN29" s="159" t="s">
        <v>41</v>
      </c>
      <c r="AO29" s="159" t="s">
        <v>41</v>
      </c>
      <c r="AP29" s="210" t="s">
        <v>42</v>
      </c>
      <c r="AQ29" s="210"/>
      <c r="AR29" s="210"/>
      <c r="AS29" s="210"/>
      <c r="AT29" s="210"/>
    </row>
    <row r="30" spans="1:46" s="17" customFormat="1" ht="90.75" hidden="1" customHeight="1" x14ac:dyDescent="0.2">
      <c r="A30" s="166">
        <v>22</v>
      </c>
      <c r="B30" s="210" t="s">
        <v>45</v>
      </c>
      <c r="C30" s="235"/>
      <c r="D30" s="159" t="s">
        <v>150</v>
      </c>
      <c r="E30" s="159" t="s">
        <v>133</v>
      </c>
      <c r="F30" s="159" t="s">
        <v>92</v>
      </c>
      <c r="G30" s="159" t="s">
        <v>41</v>
      </c>
      <c r="H30" s="159" t="s">
        <v>41</v>
      </c>
      <c r="I30" s="159" t="s">
        <v>41</v>
      </c>
      <c r="J30" s="159" t="s">
        <v>41</v>
      </c>
      <c r="K30" s="159" t="s">
        <v>41</v>
      </c>
      <c r="L30" s="159" t="s">
        <v>41</v>
      </c>
      <c r="M30" s="159" t="s">
        <v>41</v>
      </c>
      <c r="N30" s="159" t="s">
        <v>41</v>
      </c>
      <c r="O30" s="159" t="s">
        <v>41</v>
      </c>
      <c r="P30" s="159" t="s">
        <v>41</v>
      </c>
      <c r="Q30" s="161" t="s">
        <v>41</v>
      </c>
      <c r="R30" s="161" t="s">
        <v>41</v>
      </c>
      <c r="S30" s="161" t="s">
        <v>41</v>
      </c>
      <c r="T30" s="161" t="s">
        <v>41</v>
      </c>
      <c r="U30" s="161" t="s">
        <v>41</v>
      </c>
      <c r="V30" s="159" t="s">
        <v>41</v>
      </c>
      <c r="W30" s="159" t="s">
        <v>41</v>
      </c>
      <c r="X30" s="159" t="s">
        <v>41</v>
      </c>
      <c r="Y30" s="159" t="s">
        <v>41</v>
      </c>
      <c r="Z30" s="159" t="s">
        <v>41</v>
      </c>
      <c r="AA30" s="159" t="s">
        <v>41</v>
      </c>
      <c r="AB30" s="159" t="s">
        <v>41</v>
      </c>
      <c r="AC30" s="159" t="s">
        <v>41</v>
      </c>
      <c r="AD30" s="159" t="s">
        <v>41</v>
      </c>
      <c r="AE30" s="159" t="s">
        <v>41</v>
      </c>
      <c r="AF30" s="159" t="s">
        <v>41</v>
      </c>
      <c r="AG30" s="159" t="s">
        <v>41</v>
      </c>
      <c r="AH30" s="159" t="s">
        <v>41</v>
      </c>
      <c r="AI30" s="159" t="s">
        <v>41</v>
      </c>
      <c r="AJ30" s="159" t="s">
        <v>41</v>
      </c>
      <c r="AK30" s="159" t="s">
        <v>41</v>
      </c>
      <c r="AL30" s="159" t="s">
        <v>41</v>
      </c>
      <c r="AM30" s="159" t="s">
        <v>41</v>
      </c>
      <c r="AN30" s="159" t="s">
        <v>41</v>
      </c>
      <c r="AO30" s="159" t="s">
        <v>41</v>
      </c>
      <c r="AP30" s="210" t="s">
        <v>42</v>
      </c>
      <c r="AQ30" s="210"/>
      <c r="AR30" s="210"/>
      <c r="AS30" s="210"/>
      <c r="AT30" s="210"/>
    </row>
    <row r="31" spans="1:46" s="21" customFormat="1" ht="82.5" hidden="1" customHeight="1" x14ac:dyDescent="0.2">
      <c r="A31" s="166">
        <v>23</v>
      </c>
      <c r="B31" s="210" t="s">
        <v>46</v>
      </c>
      <c r="C31" s="235"/>
      <c r="D31" s="159" t="s">
        <v>47</v>
      </c>
      <c r="E31" s="159" t="s">
        <v>134</v>
      </c>
      <c r="F31" s="159" t="s">
        <v>92</v>
      </c>
      <c r="G31" s="159" t="s">
        <v>41</v>
      </c>
      <c r="H31" s="159" t="s">
        <v>41</v>
      </c>
      <c r="I31" s="159" t="s">
        <v>41</v>
      </c>
      <c r="J31" s="159" t="s">
        <v>41</v>
      </c>
      <c r="K31" s="159" t="s">
        <v>41</v>
      </c>
      <c r="L31" s="159" t="s">
        <v>41</v>
      </c>
      <c r="M31" s="159" t="s">
        <v>41</v>
      </c>
      <c r="N31" s="159" t="s">
        <v>41</v>
      </c>
      <c r="O31" s="159" t="s">
        <v>41</v>
      </c>
      <c r="P31" s="159" t="s">
        <v>41</v>
      </c>
      <c r="Q31" s="161" t="s">
        <v>41</v>
      </c>
      <c r="R31" s="161" t="s">
        <v>41</v>
      </c>
      <c r="S31" s="161" t="s">
        <v>41</v>
      </c>
      <c r="T31" s="161" t="s">
        <v>41</v>
      </c>
      <c r="U31" s="161" t="s">
        <v>41</v>
      </c>
      <c r="V31" s="159" t="s">
        <v>41</v>
      </c>
      <c r="W31" s="159" t="s">
        <v>41</v>
      </c>
      <c r="X31" s="159" t="s">
        <v>41</v>
      </c>
      <c r="Y31" s="159" t="s">
        <v>41</v>
      </c>
      <c r="Z31" s="159" t="s">
        <v>41</v>
      </c>
      <c r="AA31" s="159" t="s">
        <v>41</v>
      </c>
      <c r="AB31" s="159" t="s">
        <v>41</v>
      </c>
      <c r="AC31" s="159" t="s">
        <v>41</v>
      </c>
      <c r="AD31" s="159" t="s">
        <v>41</v>
      </c>
      <c r="AE31" s="159" t="s">
        <v>41</v>
      </c>
      <c r="AF31" s="159" t="s">
        <v>41</v>
      </c>
      <c r="AG31" s="159" t="s">
        <v>41</v>
      </c>
      <c r="AH31" s="159" t="s">
        <v>41</v>
      </c>
      <c r="AI31" s="159" t="s">
        <v>41</v>
      </c>
      <c r="AJ31" s="159" t="s">
        <v>41</v>
      </c>
      <c r="AK31" s="159" t="s">
        <v>41</v>
      </c>
      <c r="AL31" s="159" t="s">
        <v>41</v>
      </c>
      <c r="AM31" s="159" t="s">
        <v>41</v>
      </c>
      <c r="AN31" s="159" t="s">
        <v>41</v>
      </c>
      <c r="AO31" s="159" t="s">
        <v>41</v>
      </c>
      <c r="AP31" s="210" t="s">
        <v>42</v>
      </c>
      <c r="AQ31" s="210"/>
      <c r="AR31" s="210"/>
      <c r="AS31" s="210"/>
      <c r="AT31" s="210"/>
    </row>
    <row r="32" spans="1:46" s="17" customFormat="1" ht="12" hidden="1" x14ac:dyDescent="0.2">
      <c r="A32" s="166">
        <v>24</v>
      </c>
      <c r="B32" s="236" t="s">
        <v>48</v>
      </c>
      <c r="C32" s="236"/>
      <c r="D32" s="236"/>
      <c r="E32" s="22"/>
      <c r="F32" s="162"/>
      <c r="G32" s="159" t="s">
        <v>41</v>
      </c>
      <c r="H32" s="159" t="s">
        <v>41</v>
      </c>
      <c r="I32" s="159" t="s">
        <v>41</v>
      </c>
      <c r="J32" s="159" t="s">
        <v>41</v>
      </c>
      <c r="K32" s="159" t="s">
        <v>41</v>
      </c>
      <c r="L32" s="159" t="s">
        <v>41</v>
      </c>
      <c r="M32" s="159" t="s">
        <v>41</v>
      </c>
      <c r="N32" s="159" t="s">
        <v>41</v>
      </c>
      <c r="O32" s="159" t="s">
        <v>41</v>
      </c>
      <c r="P32" s="159" t="s">
        <v>41</v>
      </c>
      <c r="Q32" s="161" t="s">
        <v>41</v>
      </c>
      <c r="R32" s="161" t="s">
        <v>41</v>
      </c>
      <c r="S32" s="161" t="s">
        <v>41</v>
      </c>
      <c r="T32" s="161" t="s">
        <v>41</v>
      </c>
      <c r="U32" s="161" t="s">
        <v>41</v>
      </c>
      <c r="V32" s="159" t="s">
        <v>41</v>
      </c>
      <c r="W32" s="159" t="s">
        <v>41</v>
      </c>
      <c r="X32" s="159" t="s">
        <v>41</v>
      </c>
      <c r="Y32" s="159" t="s">
        <v>41</v>
      </c>
      <c r="Z32" s="159" t="s">
        <v>41</v>
      </c>
      <c r="AA32" s="159" t="s">
        <v>41</v>
      </c>
      <c r="AB32" s="159" t="s">
        <v>41</v>
      </c>
      <c r="AC32" s="159" t="s">
        <v>41</v>
      </c>
      <c r="AD32" s="159" t="s">
        <v>41</v>
      </c>
      <c r="AE32" s="159" t="s">
        <v>41</v>
      </c>
      <c r="AF32" s="159" t="s">
        <v>41</v>
      </c>
      <c r="AG32" s="159" t="s">
        <v>41</v>
      </c>
      <c r="AH32" s="159" t="s">
        <v>41</v>
      </c>
      <c r="AI32" s="159" t="s">
        <v>41</v>
      </c>
      <c r="AJ32" s="159" t="s">
        <v>41</v>
      </c>
      <c r="AK32" s="159" t="s">
        <v>41</v>
      </c>
      <c r="AL32" s="159" t="s">
        <v>41</v>
      </c>
      <c r="AM32" s="159" t="s">
        <v>41</v>
      </c>
      <c r="AN32" s="159" t="s">
        <v>41</v>
      </c>
      <c r="AO32" s="159" t="s">
        <v>41</v>
      </c>
      <c r="AP32" s="162" t="s">
        <v>41</v>
      </c>
      <c r="AQ32" s="159" t="s">
        <v>41</v>
      </c>
      <c r="AR32" s="159" t="s">
        <v>41</v>
      </c>
      <c r="AS32" s="159" t="s">
        <v>41</v>
      </c>
      <c r="AT32" s="159" t="s">
        <v>41</v>
      </c>
    </row>
    <row r="33" spans="1:46" s="18" customFormat="1" ht="15" hidden="1" customHeight="1" x14ac:dyDescent="0.25">
      <c r="A33" s="166">
        <v>25</v>
      </c>
      <c r="B33" s="162" t="s">
        <v>49</v>
      </c>
      <c r="C33" s="162" t="s">
        <v>50</v>
      </c>
      <c r="D33" s="222" t="s">
        <v>50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</row>
    <row r="34" spans="1:46" s="17" customFormat="1" ht="56.25" hidden="1" customHeight="1" x14ac:dyDescent="0.25">
      <c r="A34" s="166">
        <v>26</v>
      </c>
      <c r="B34" s="159" t="s">
        <v>51</v>
      </c>
      <c r="C34" s="210" t="s">
        <v>151</v>
      </c>
      <c r="D34" s="210"/>
      <c r="E34" s="159" t="s">
        <v>135</v>
      </c>
      <c r="F34" s="159" t="s">
        <v>92</v>
      </c>
      <c r="G34" s="159" t="s">
        <v>41</v>
      </c>
      <c r="H34" s="159" t="s">
        <v>41</v>
      </c>
      <c r="I34" s="159" t="s">
        <v>41</v>
      </c>
      <c r="J34" s="159" t="s">
        <v>41</v>
      </c>
      <c r="K34" s="159" t="s">
        <v>41</v>
      </c>
      <c r="L34" s="159" t="s">
        <v>41</v>
      </c>
      <c r="M34" s="159" t="s">
        <v>41</v>
      </c>
      <c r="N34" s="159" t="s">
        <v>41</v>
      </c>
      <c r="O34" s="159" t="s">
        <v>41</v>
      </c>
      <c r="P34" s="159" t="s">
        <v>41</v>
      </c>
      <c r="Q34" s="161" t="s">
        <v>41</v>
      </c>
      <c r="R34" s="161" t="s">
        <v>41</v>
      </c>
      <c r="S34" s="161" t="s">
        <v>41</v>
      </c>
      <c r="T34" s="161" t="s">
        <v>41</v>
      </c>
      <c r="U34" s="161" t="s">
        <v>41</v>
      </c>
      <c r="V34" s="159" t="s">
        <v>41</v>
      </c>
      <c r="W34" s="159" t="s">
        <v>41</v>
      </c>
      <c r="X34" s="159" t="s">
        <v>41</v>
      </c>
      <c r="Y34" s="159" t="s">
        <v>41</v>
      </c>
      <c r="Z34" s="159" t="s">
        <v>41</v>
      </c>
      <c r="AA34" s="159" t="s">
        <v>41</v>
      </c>
      <c r="AB34" s="159" t="s">
        <v>41</v>
      </c>
      <c r="AC34" s="159" t="s">
        <v>41</v>
      </c>
      <c r="AD34" s="159" t="s">
        <v>41</v>
      </c>
      <c r="AE34" s="159" t="s">
        <v>41</v>
      </c>
      <c r="AF34" s="159" t="s">
        <v>41</v>
      </c>
      <c r="AG34" s="159" t="s">
        <v>41</v>
      </c>
      <c r="AH34" s="159" t="s">
        <v>41</v>
      </c>
      <c r="AI34" s="159" t="s">
        <v>41</v>
      </c>
      <c r="AJ34" s="159" t="s">
        <v>41</v>
      </c>
      <c r="AK34" s="159" t="s">
        <v>41</v>
      </c>
      <c r="AL34" s="159" t="s">
        <v>41</v>
      </c>
      <c r="AM34" s="159" t="s">
        <v>41</v>
      </c>
      <c r="AN34" s="159" t="s">
        <v>41</v>
      </c>
      <c r="AO34" s="159" t="s">
        <v>41</v>
      </c>
      <c r="AP34" s="210" t="s">
        <v>42</v>
      </c>
      <c r="AQ34" s="210"/>
      <c r="AR34" s="210"/>
      <c r="AS34" s="210"/>
      <c r="AT34" s="210"/>
    </row>
    <row r="35" spans="1:46" s="17" customFormat="1" ht="84" hidden="1" x14ac:dyDescent="0.25">
      <c r="A35" s="166">
        <v>27</v>
      </c>
      <c r="B35" s="159" t="s">
        <v>52</v>
      </c>
      <c r="C35" s="210" t="s">
        <v>152</v>
      </c>
      <c r="D35" s="210"/>
      <c r="E35" s="159" t="s">
        <v>93</v>
      </c>
      <c r="F35" s="159" t="s">
        <v>92</v>
      </c>
      <c r="G35" s="159" t="s">
        <v>41</v>
      </c>
      <c r="H35" s="159" t="s">
        <v>41</v>
      </c>
      <c r="I35" s="159" t="s">
        <v>41</v>
      </c>
      <c r="J35" s="159" t="s">
        <v>41</v>
      </c>
      <c r="K35" s="159" t="s">
        <v>41</v>
      </c>
      <c r="L35" s="159" t="s">
        <v>41</v>
      </c>
      <c r="M35" s="159" t="s">
        <v>41</v>
      </c>
      <c r="N35" s="159" t="s">
        <v>41</v>
      </c>
      <c r="O35" s="159" t="s">
        <v>41</v>
      </c>
      <c r="P35" s="159" t="s">
        <v>41</v>
      </c>
      <c r="Q35" s="161" t="s">
        <v>41</v>
      </c>
      <c r="R35" s="161" t="s">
        <v>41</v>
      </c>
      <c r="S35" s="161" t="s">
        <v>41</v>
      </c>
      <c r="T35" s="161" t="s">
        <v>41</v>
      </c>
      <c r="U35" s="161" t="s">
        <v>41</v>
      </c>
      <c r="V35" s="159" t="s">
        <v>41</v>
      </c>
      <c r="W35" s="159" t="s">
        <v>41</v>
      </c>
      <c r="X35" s="159" t="s">
        <v>41</v>
      </c>
      <c r="Y35" s="159" t="s">
        <v>41</v>
      </c>
      <c r="Z35" s="159" t="s">
        <v>41</v>
      </c>
      <c r="AA35" s="159" t="s">
        <v>41</v>
      </c>
      <c r="AB35" s="159" t="s">
        <v>41</v>
      </c>
      <c r="AC35" s="159" t="s">
        <v>41</v>
      </c>
      <c r="AD35" s="159" t="s">
        <v>41</v>
      </c>
      <c r="AE35" s="159" t="s">
        <v>41</v>
      </c>
      <c r="AF35" s="159" t="s">
        <v>41</v>
      </c>
      <c r="AG35" s="159" t="s">
        <v>41</v>
      </c>
      <c r="AH35" s="159" t="s">
        <v>41</v>
      </c>
      <c r="AI35" s="159" t="s">
        <v>41</v>
      </c>
      <c r="AJ35" s="159" t="s">
        <v>41</v>
      </c>
      <c r="AK35" s="159" t="s">
        <v>41</v>
      </c>
      <c r="AL35" s="159" t="s">
        <v>41</v>
      </c>
      <c r="AM35" s="159" t="s">
        <v>41</v>
      </c>
      <c r="AN35" s="159" t="s">
        <v>41</v>
      </c>
      <c r="AO35" s="159" t="s">
        <v>41</v>
      </c>
      <c r="AP35" s="210" t="s">
        <v>42</v>
      </c>
      <c r="AQ35" s="210"/>
      <c r="AR35" s="210"/>
      <c r="AS35" s="210"/>
      <c r="AT35" s="210"/>
    </row>
    <row r="36" spans="1:46" s="17" customFormat="1" ht="18.75" hidden="1" customHeight="1" x14ac:dyDescent="0.2">
      <c r="A36" s="166">
        <v>28</v>
      </c>
      <c r="B36" s="236" t="s">
        <v>53</v>
      </c>
      <c r="C36" s="236"/>
      <c r="D36" s="236"/>
      <c r="E36" s="22"/>
      <c r="F36" s="159"/>
      <c r="G36" s="159" t="s">
        <v>41</v>
      </c>
      <c r="H36" s="159" t="s">
        <v>41</v>
      </c>
      <c r="I36" s="159" t="s">
        <v>41</v>
      </c>
      <c r="J36" s="159" t="s">
        <v>41</v>
      </c>
      <c r="K36" s="159" t="s">
        <v>41</v>
      </c>
      <c r="L36" s="159" t="s">
        <v>41</v>
      </c>
      <c r="M36" s="159" t="s">
        <v>41</v>
      </c>
      <c r="N36" s="159" t="s">
        <v>41</v>
      </c>
      <c r="O36" s="159" t="s">
        <v>41</v>
      </c>
      <c r="P36" s="159" t="s">
        <v>41</v>
      </c>
      <c r="Q36" s="161" t="s">
        <v>41</v>
      </c>
      <c r="R36" s="161" t="s">
        <v>41</v>
      </c>
      <c r="S36" s="161" t="s">
        <v>41</v>
      </c>
      <c r="T36" s="161" t="s">
        <v>41</v>
      </c>
      <c r="U36" s="161" t="s">
        <v>41</v>
      </c>
      <c r="V36" s="159" t="s">
        <v>41</v>
      </c>
      <c r="W36" s="159" t="s">
        <v>41</v>
      </c>
      <c r="X36" s="159" t="s">
        <v>41</v>
      </c>
      <c r="Y36" s="159" t="s">
        <v>41</v>
      </c>
      <c r="Z36" s="159" t="s">
        <v>41</v>
      </c>
      <c r="AA36" s="159" t="s">
        <v>41</v>
      </c>
      <c r="AB36" s="159" t="s">
        <v>41</v>
      </c>
      <c r="AC36" s="159" t="s">
        <v>41</v>
      </c>
      <c r="AD36" s="159" t="s">
        <v>41</v>
      </c>
      <c r="AE36" s="159" t="s">
        <v>41</v>
      </c>
      <c r="AF36" s="159" t="s">
        <v>41</v>
      </c>
      <c r="AG36" s="159" t="s">
        <v>41</v>
      </c>
      <c r="AH36" s="159" t="s">
        <v>41</v>
      </c>
      <c r="AI36" s="159" t="s">
        <v>41</v>
      </c>
      <c r="AJ36" s="159" t="s">
        <v>41</v>
      </c>
      <c r="AK36" s="159" t="s">
        <v>41</v>
      </c>
      <c r="AL36" s="159" t="s">
        <v>41</v>
      </c>
      <c r="AM36" s="159" t="s">
        <v>41</v>
      </c>
      <c r="AN36" s="159" t="s">
        <v>41</v>
      </c>
      <c r="AO36" s="159" t="s">
        <v>41</v>
      </c>
      <c r="AP36" s="162" t="s">
        <v>41</v>
      </c>
      <c r="AQ36" s="159" t="s">
        <v>41</v>
      </c>
      <c r="AR36" s="159" t="s">
        <v>41</v>
      </c>
      <c r="AS36" s="159" t="s">
        <v>41</v>
      </c>
      <c r="AT36" s="159" t="s">
        <v>41</v>
      </c>
    </row>
    <row r="37" spans="1:46" s="17" customFormat="1" ht="15" hidden="1" customHeight="1" x14ac:dyDescent="0.25">
      <c r="A37" s="166">
        <v>29</v>
      </c>
      <c r="B37" s="162" t="s">
        <v>54</v>
      </c>
      <c r="C37" s="162" t="s">
        <v>55</v>
      </c>
      <c r="D37" s="222" t="s">
        <v>108</v>
      </c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</row>
    <row r="38" spans="1:46" s="17" customFormat="1" ht="68.25" hidden="1" customHeight="1" x14ac:dyDescent="0.25">
      <c r="A38" s="166">
        <v>30</v>
      </c>
      <c r="B38" s="163" t="s">
        <v>56</v>
      </c>
      <c r="C38" s="210" t="s">
        <v>153</v>
      </c>
      <c r="D38" s="210"/>
      <c r="E38" s="159" t="s">
        <v>136</v>
      </c>
      <c r="F38" s="159" t="s">
        <v>92</v>
      </c>
      <c r="G38" s="159" t="s">
        <v>41</v>
      </c>
      <c r="H38" s="159" t="s">
        <v>41</v>
      </c>
      <c r="I38" s="159" t="s">
        <v>41</v>
      </c>
      <c r="J38" s="159" t="s">
        <v>41</v>
      </c>
      <c r="K38" s="159" t="s">
        <v>41</v>
      </c>
      <c r="L38" s="159" t="s">
        <v>41</v>
      </c>
      <c r="M38" s="159" t="s">
        <v>41</v>
      </c>
      <c r="N38" s="159" t="s">
        <v>41</v>
      </c>
      <c r="O38" s="159" t="s">
        <v>41</v>
      </c>
      <c r="P38" s="159" t="s">
        <v>41</v>
      </c>
      <c r="Q38" s="161" t="s">
        <v>41</v>
      </c>
      <c r="R38" s="161" t="s">
        <v>41</v>
      </c>
      <c r="S38" s="161" t="s">
        <v>41</v>
      </c>
      <c r="T38" s="161" t="s">
        <v>41</v>
      </c>
      <c r="U38" s="161" t="s">
        <v>41</v>
      </c>
      <c r="V38" s="159" t="s">
        <v>41</v>
      </c>
      <c r="W38" s="159" t="s">
        <v>41</v>
      </c>
      <c r="X38" s="159" t="s">
        <v>41</v>
      </c>
      <c r="Y38" s="159" t="s">
        <v>41</v>
      </c>
      <c r="Z38" s="159" t="s">
        <v>41</v>
      </c>
      <c r="AA38" s="159" t="s">
        <v>41</v>
      </c>
      <c r="AB38" s="159" t="s">
        <v>41</v>
      </c>
      <c r="AC38" s="159" t="s">
        <v>41</v>
      </c>
      <c r="AD38" s="159" t="s">
        <v>41</v>
      </c>
      <c r="AE38" s="159" t="s">
        <v>41</v>
      </c>
      <c r="AF38" s="159" t="s">
        <v>41</v>
      </c>
      <c r="AG38" s="159" t="s">
        <v>41</v>
      </c>
      <c r="AH38" s="159" t="s">
        <v>41</v>
      </c>
      <c r="AI38" s="159" t="s">
        <v>41</v>
      </c>
      <c r="AJ38" s="159" t="s">
        <v>41</v>
      </c>
      <c r="AK38" s="159" t="s">
        <v>41</v>
      </c>
      <c r="AL38" s="159" t="s">
        <v>41</v>
      </c>
      <c r="AM38" s="159" t="s">
        <v>41</v>
      </c>
      <c r="AN38" s="159" t="s">
        <v>41</v>
      </c>
      <c r="AO38" s="159" t="s">
        <v>41</v>
      </c>
      <c r="AP38" s="210" t="s">
        <v>42</v>
      </c>
      <c r="AQ38" s="210"/>
      <c r="AR38" s="210"/>
      <c r="AS38" s="210"/>
      <c r="AT38" s="210"/>
    </row>
    <row r="39" spans="1:46" s="17" customFormat="1" ht="58.5" hidden="1" customHeight="1" x14ac:dyDescent="0.25">
      <c r="A39" s="166">
        <v>31</v>
      </c>
      <c r="B39" s="163" t="s">
        <v>57</v>
      </c>
      <c r="C39" s="210" t="s">
        <v>58</v>
      </c>
      <c r="D39" s="210"/>
      <c r="E39" s="159" t="s">
        <v>137</v>
      </c>
      <c r="F39" s="159" t="s">
        <v>92</v>
      </c>
      <c r="G39" s="159" t="s">
        <v>41</v>
      </c>
      <c r="H39" s="159" t="s">
        <v>41</v>
      </c>
      <c r="I39" s="159" t="s">
        <v>41</v>
      </c>
      <c r="J39" s="159" t="s">
        <v>41</v>
      </c>
      <c r="K39" s="159" t="s">
        <v>41</v>
      </c>
      <c r="L39" s="159" t="s">
        <v>41</v>
      </c>
      <c r="M39" s="159" t="s">
        <v>41</v>
      </c>
      <c r="N39" s="159" t="s">
        <v>41</v>
      </c>
      <c r="O39" s="159" t="s">
        <v>41</v>
      </c>
      <c r="P39" s="159" t="s">
        <v>41</v>
      </c>
      <c r="Q39" s="161" t="s">
        <v>41</v>
      </c>
      <c r="R39" s="161" t="s">
        <v>41</v>
      </c>
      <c r="S39" s="161" t="s">
        <v>41</v>
      </c>
      <c r="T39" s="161" t="s">
        <v>41</v>
      </c>
      <c r="U39" s="161" t="s">
        <v>41</v>
      </c>
      <c r="V39" s="159" t="s">
        <v>41</v>
      </c>
      <c r="W39" s="159" t="s">
        <v>41</v>
      </c>
      <c r="X39" s="159" t="s">
        <v>41</v>
      </c>
      <c r="Y39" s="159" t="s">
        <v>41</v>
      </c>
      <c r="Z39" s="159" t="s">
        <v>41</v>
      </c>
      <c r="AA39" s="159" t="s">
        <v>41</v>
      </c>
      <c r="AB39" s="159" t="s">
        <v>41</v>
      </c>
      <c r="AC39" s="159" t="s">
        <v>41</v>
      </c>
      <c r="AD39" s="159" t="s">
        <v>41</v>
      </c>
      <c r="AE39" s="159" t="s">
        <v>41</v>
      </c>
      <c r="AF39" s="159" t="s">
        <v>41</v>
      </c>
      <c r="AG39" s="159" t="s">
        <v>41</v>
      </c>
      <c r="AH39" s="159" t="s">
        <v>41</v>
      </c>
      <c r="AI39" s="159" t="s">
        <v>41</v>
      </c>
      <c r="AJ39" s="159" t="s">
        <v>41</v>
      </c>
      <c r="AK39" s="159" t="s">
        <v>41</v>
      </c>
      <c r="AL39" s="159" t="s">
        <v>41</v>
      </c>
      <c r="AM39" s="159" t="s">
        <v>41</v>
      </c>
      <c r="AN39" s="159" t="s">
        <v>41</v>
      </c>
      <c r="AO39" s="159" t="s">
        <v>41</v>
      </c>
      <c r="AP39" s="210" t="s">
        <v>42</v>
      </c>
      <c r="AQ39" s="210"/>
      <c r="AR39" s="210"/>
      <c r="AS39" s="210"/>
      <c r="AT39" s="210"/>
    </row>
    <row r="40" spans="1:46" s="17" customFormat="1" ht="12" hidden="1" x14ac:dyDescent="0.2">
      <c r="A40" s="166">
        <v>32</v>
      </c>
      <c r="B40" s="236" t="s">
        <v>59</v>
      </c>
      <c r="C40" s="236"/>
      <c r="D40" s="236"/>
      <c r="E40" s="22"/>
      <c r="F40" s="159"/>
      <c r="G40" s="159" t="s">
        <v>41</v>
      </c>
      <c r="H40" s="159" t="s">
        <v>41</v>
      </c>
      <c r="I40" s="159" t="s">
        <v>41</v>
      </c>
      <c r="J40" s="159" t="s">
        <v>41</v>
      </c>
      <c r="K40" s="159" t="s">
        <v>41</v>
      </c>
      <c r="L40" s="159" t="s">
        <v>41</v>
      </c>
      <c r="M40" s="159" t="s">
        <v>41</v>
      </c>
      <c r="N40" s="159" t="s">
        <v>41</v>
      </c>
      <c r="O40" s="159" t="s">
        <v>41</v>
      </c>
      <c r="P40" s="159" t="s">
        <v>41</v>
      </c>
      <c r="Q40" s="161" t="s">
        <v>41</v>
      </c>
      <c r="R40" s="161" t="s">
        <v>41</v>
      </c>
      <c r="S40" s="161" t="s">
        <v>41</v>
      </c>
      <c r="T40" s="161" t="s">
        <v>41</v>
      </c>
      <c r="U40" s="161" t="s">
        <v>41</v>
      </c>
      <c r="V40" s="159" t="s">
        <v>41</v>
      </c>
      <c r="W40" s="159" t="s">
        <v>41</v>
      </c>
      <c r="X40" s="159" t="s">
        <v>41</v>
      </c>
      <c r="Y40" s="159" t="s">
        <v>41</v>
      </c>
      <c r="Z40" s="159" t="s">
        <v>41</v>
      </c>
      <c r="AA40" s="159" t="s">
        <v>41</v>
      </c>
      <c r="AB40" s="159" t="s">
        <v>41</v>
      </c>
      <c r="AC40" s="159" t="s">
        <v>41</v>
      </c>
      <c r="AD40" s="159" t="s">
        <v>41</v>
      </c>
      <c r="AE40" s="159" t="s">
        <v>41</v>
      </c>
      <c r="AF40" s="159" t="s">
        <v>41</v>
      </c>
      <c r="AG40" s="159" t="s">
        <v>41</v>
      </c>
      <c r="AH40" s="159" t="s">
        <v>41</v>
      </c>
      <c r="AI40" s="159" t="s">
        <v>41</v>
      </c>
      <c r="AJ40" s="159" t="s">
        <v>41</v>
      </c>
      <c r="AK40" s="159" t="s">
        <v>41</v>
      </c>
      <c r="AL40" s="159" t="s">
        <v>41</v>
      </c>
      <c r="AM40" s="159" t="s">
        <v>41</v>
      </c>
      <c r="AN40" s="159" t="s">
        <v>41</v>
      </c>
      <c r="AO40" s="159" t="s">
        <v>41</v>
      </c>
      <c r="AP40" s="162" t="s">
        <v>41</v>
      </c>
      <c r="AQ40" s="159" t="s">
        <v>41</v>
      </c>
      <c r="AR40" s="159" t="s">
        <v>41</v>
      </c>
      <c r="AS40" s="159" t="s">
        <v>41</v>
      </c>
      <c r="AT40" s="159" t="s">
        <v>41</v>
      </c>
    </row>
    <row r="41" spans="1:46" s="17" customFormat="1" ht="15" hidden="1" customHeight="1" x14ac:dyDescent="0.25">
      <c r="A41" s="166">
        <v>33</v>
      </c>
      <c r="B41" s="222" t="s">
        <v>60</v>
      </c>
      <c r="C41" s="222"/>
      <c r="D41" s="222" t="s">
        <v>61</v>
      </c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</row>
    <row r="42" spans="1:46" s="17" customFormat="1" ht="71.25" hidden="1" customHeight="1" x14ac:dyDescent="0.25">
      <c r="A42" s="166">
        <v>34</v>
      </c>
      <c r="B42" s="210" t="s">
        <v>62</v>
      </c>
      <c r="C42" s="210"/>
      <c r="D42" s="159" t="s">
        <v>94</v>
      </c>
      <c r="E42" s="159" t="s">
        <v>63</v>
      </c>
      <c r="F42" s="159" t="s">
        <v>92</v>
      </c>
      <c r="G42" s="159" t="s">
        <v>41</v>
      </c>
      <c r="H42" s="159" t="s">
        <v>41</v>
      </c>
      <c r="I42" s="159" t="s">
        <v>41</v>
      </c>
      <c r="J42" s="159" t="s">
        <v>41</v>
      </c>
      <c r="K42" s="159" t="s">
        <v>41</v>
      </c>
      <c r="L42" s="159" t="s">
        <v>41</v>
      </c>
      <c r="M42" s="159" t="s">
        <v>41</v>
      </c>
      <c r="N42" s="159" t="s">
        <v>41</v>
      </c>
      <c r="O42" s="159" t="s">
        <v>41</v>
      </c>
      <c r="P42" s="159" t="s">
        <v>41</v>
      </c>
      <c r="Q42" s="161" t="s">
        <v>41</v>
      </c>
      <c r="R42" s="161" t="s">
        <v>41</v>
      </c>
      <c r="S42" s="161" t="s">
        <v>41</v>
      </c>
      <c r="T42" s="161" t="s">
        <v>41</v>
      </c>
      <c r="U42" s="161" t="s">
        <v>41</v>
      </c>
      <c r="V42" s="159" t="s">
        <v>41</v>
      </c>
      <c r="W42" s="159" t="s">
        <v>41</v>
      </c>
      <c r="X42" s="159" t="s">
        <v>41</v>
      </c>
      <c r="Y42" s="159" t="s">
        <v>41</v>
      </c>
      <c r="Z42" s="159" t="s">
        <v>41</v>
      </c>
      <c r="AA42" s="159" t="s">
        <v>41</v>
      </c>
      <c r="AB42" s="159" t="s">
        <v>41</v>
      </c>
      <c r="AC42" s="159" t="s">
        <v>41</v>
      </c>
      <c r="AD42" s="159" t="s">
        <v>41</v>
      </c>
      <c r="AE42" s="159" t="s">
        <v>41</v>
      </c>
      <c r="AF42" s="159" t="s">
        <v>41</v>
      </c>
      <c r="AG42" s="159" t="s">
        <v>41</v>
      </c>
      <c r="AH42" s="159" t="s">
        <v>41</v>
      </c>
      <c r="AI42" s="159" t="s">
        <v>41</v>
      </c>
      <c r="AJ42" s="159" t="s">
        <v>41</v>
      </c>
      <c r="AK42" s="159" t="s">
        <v>41</v>
      </c>
      <c r="AL42" s="159" t="s">
        <v>41</v>
      </c>
      <c r="AM42" s="159" t="s">
        <v>41</v>
      </c>
      <c r="AN42" s="159" t="s">
        <v>41</v>
      </c>
      <c r="AO42" s="159" t="s">
        <v>41</v>
      </c>
      <c r="AP42" s="210" t="s">
        <v>64</v>
      </c>
      <c r="AQ42" s="210"/>
      <c r="AR42" s="210"/>
      <c r="AS42" s="210"/>
      <c r="AT42" s="210"/>
    </row>
    <row r="43" spans="1:46" s="17" customFormat="1" ht="35.25" hidden="1" customHeight="1" x14ac:dyDescent="0.25">
      <c r="A43" s="166">
        <v>35</v>
      </c>
      <c r="B43" s="210" t="s">
        <v>110</v>
      </c>
      <c r="C43" s="210"/>
      <c r="D43" s="159" t="s">
        <v>97</v>
      </c>
      <c r="E43" s="159" t="s">
        <v>156</v>
      </c>
      <c r="F43" s="159" t="s">
        <v>92</v>
      </c>
      <c r="G43" s="159" t="s">
        <v>41</v>
      </c>
      <c r="H43" s="159" t="s">
        <v>41</v>
      </c>
      <c r="I43" s="159" t="s">
        <v>41</v>
      </c>
      <c r="J43" s="159" t="s">
        <v>41</v>
      </c>
      <c r="K43" s="159" t="s">
        <v>41</v>
      </c>
      <c r="L43" s="159" t="s">
        <v>41</v>
      </c>
      <c r="M43" s="159" t="s">
        <v>41</v>
      </c>
      <c r="N43" s="159" t="s">
        <v>41</v>
      </c>
      <c r="O43" s="159" t="s">
        <v>41</v>
      </c>
      <c r="P43" s="159" t="s">
        <v>41</v>
      </c>
      <c r="Q43" s="161" t="s">
        <v>41</v>
      </c>
      <c r="R43" s="161" t="s">
        <v>41</v>
      </c>
      <c r="S43" s="161" t="s">
        <v>41</v>
      </c>
      <c r="T43" s="161" t="s">
        <v>41</v>
      </c>
      <c r="U43" s="161" t="s">
        <v>41</v>
      </c>
      <c r="V43" s="159" t="s">
        <v>41</v>
      </c>
      <c r="W43" s="159" t="s">
        <v>41</v>
      </c>
      <c r="X43" s="159" t="s">
        <v>41</v>
      </c>
      <c r="Y43" s="159" t="s">
        <v>41</v>
      </c>
      <c r="Z43" s="159" t="s">
        <v>41</v>
      </c>
      <c r="AA43" s="159" t="s">
        <v>41</v>
      </c>
      <c r="AB43" s="159" t="s">
        <v>41</v>
      </c>
      <c r="AC43" s="159" t="s">
        <v>41</v>
      </c>
      <c r="AD43" s="159" t="s">
        <v>41</v>
      </c>
      <c r="AE43" s="159" t="s">
        <v>41</v>
      </c>
      <c r="AF43" s="159" t="s">
        <v>41</v>
      </c>
      <c r="AG43" s="159" t="s">
        <v>41</v>
      </c>
      <c r="AH43" s="159" t="s">
        <v>41</v>
      </c>
      <c r="AI43" s="159" t="s">
        <v>41</v>
      </c>
      <c r="AJ43" s="159" t="s">
        <v>41</v>
      </c>
      <c r="AK43" s="159" t="s">
        <v>41</v>
      </c>
      <c r="AL43" s="159" t="s">
        <v>41</v>
      </c>
      <c r="AM43" s="159" t="s">
        <v>41</v>
      </c>
      <c r="AN43" s="159" t="s">
        <v>41</v>
      </c>
      <c r="AO43" s="159" t="s">
        <v>41</v>
      </c>
      <c r="AP43" s="210" t="s">
        <v>42</v>
      </c>
      <c r="AQ43" s="210"/>
      <c r="AR43" s="210"/>
      <c r="AS43" s="210"/>
      <c r="AT43" s="210"/>
    </row>
    <row r="44" spans="1:46" s="17" customFormat="1" ht="24" hidden="1" x14ac:dyDescent="0.25">
      <c r="A44" s="166">
        <v>36</v>
      </c>
      <c r="B44" s="159" t="s">
        <v>65</v>
      </c>
      <c r="C44" s="159"/>
      <c r="D44" s="159" t="s">
        <v>66</v>
      </c>
      <c r="E44" s="159" t="s">
        <v>27</v>
      </c>
      <c r="F44" s="159" t="s">
        <v>92</v>
      </c>
      <c r="G44" s="159" t="s">
        <v>41</v>
      </c>
      <c r="H44" s="159" t="s">
        <v>41</v>
      </c>
      <c r="I44" s="159" t="s">
        <v>41</v>
      </c>
      <c r="J44" s="159" t="s">
        <v>41</v>
      </c>
      <c r="K44" s="159" t="s">
        <v>41</v>
      </c>
      <c r="L44" s="159" t="s">
        <v>41</v>
      </c>
      <c r="M44" s="159" t="s">
        <v>41</v>
      </c>
      <c r="N44" s="159" t="s">
        <v>41</v>
      </c>
      <c r="O44" s="159" t="s">
        <v>41</v>
      </c>
      <c r="P44" s="159" t="s">
        <v>41</v>
      </c>
      <c r="Q44" s="159" t="s">
        <v>41</v>
      </c>
      <c r="R44" s="159" t="s">
        <v>41</v>
      </c>
      <c r="S44" s="159" t="s">
        <v>41</v>
      </c>
      <c r="T44" s="159" t="s">
        <v>41</v>
      </c>
      <c r="U44" s="159" t="s">
        <v>41</v>
      </c>
      <c r="V44" s="159" t="s">
        <v>41</v>
      </c>
      <c r="W44" s="159" t="s">
        <v>41</v>
      </c>
      <c r="X44" s="159" t="s">
        <v>41</v>
      </c>
      <c r="Y44" s="159" t="s">
        <v>41</v>
      </c>
      <c r="Z44" s="159" t="s">
        <v>41</v>
      </c>
      <c r="AA44" s="159" t="s">
        <v>41</v>
      </c>
      <c r="AB44" s="159" t="s">
        <v>41</v>
      </c>
      <c r="AC44" s="159" t="s">
        <v>41</v>
      </c>
      <c r="AD44" s="159" t="s">
        <v>41</v>
      </c>
      <c r="AE44" s="159" t="s">
        <v>41</v>
      </c>
      <c r="AF44" s="159" t="s">
        <v>41</v>
      </c>
      <c r="AG44" s="159" t="s">
        <v>41</v>
      </c>
      <c r="AH44" s="159" t="s">
        <v>41</v>
      </c>
      <c r="AI44" s="159" t="s">
        <v>41</v>
      </c>
      <c r="AJ44" s="159" t="s">
        <v>41</v>
      </c>
      <c r="AK44" s="159" t="s">
        <v>41</v>
      </c>
      <c r="AL44" s="159" t="s">
        <v>41</v>
      </c>
      <c r="AM44" s="159" t="s">
        <v>41</v>
      </c>
      <c r="AN44" s="159" t="s">
        <v>41</v>
      </c>
      <c r="AO44" s="159" t="s">
        <v>41</v>
      </c>
      <c r="AP44" s="210" t="s">
        <v>42</v>
      </c>
      <c r="AQ44" s="210"/>
      <c r="AR44" s="210"/>
      <c r="AS44" s="210"/>
      <c r="AT44" s="210"/>
    </row>
    <row r="45" spans="1:46" s="17" customFormat="1" ht="12" hidden="1" x14ac:dyDescent="0.2">
      <c r="A45" s="166">
        <v>37</v>
      </c>
      <c r="B45" s="236" t="s">
        <v>67</v>
      </c>
      <c r="C45" s="236"/>
      <c r="D45" s="236"/>
      <c r="E45" s="22"/>
      <c r="F45" s="159"/>
      <c r="G45" s="14" t="s">
        <v>41</v>
      </c>
      <c r="H45" s="14" t="s">
        <v>41</v>
      </c>
      <c r="I45" s="14" t="s">
        <v>41</v>
      </c>
      <c r="J45" s="14" t="s">
        <v>41</v>
      </c>
      <c r="K45" s="14" t="s">
        <v>41</v>
      </c>
      <c r="L45" s="14" t="s">
        <v>41</v>
      </c>
      <c r="M45" s="14" t="s">
        <v>41</v>
      </c>
      <c r="N45" s="14" t="s">
        <v>41</v>
      </c>
      <c r="O45" s="14" t="s">
        <v>41</v>
      </c>
      <c r="P45" s="14" t="s">
        <v>41</v>
      </c>
      <c r="Q45" s="14" t="s">
        <v>41</v>
      </c>
      <c r="R45" s="14" t="s">
        <v>41</v>
      </c>
      <c r="S45" s="14" t="s">
        <v>41</v>
      </c>
      <c r="T45" s="14" t="s">
        <v>41</v>
      </c>
      <c r="U45" s="14" t="s">
        <v>41</v>
      </c>
      <c r="V45" s="14" t="s">
        <v>41</v>
      </c>
      <c r="W45" s="14" t="s">
        <v>41</v>
      </c>
      <c r="X45" s="14" t="s">
        <v>41</v>
      </c>
      <c r="Y45" s="14" t="s">
        <v>41</v>
      </c>
      <c r="Z45" s="14" t="s">
        <v>41</v>
      </c>
      <c r="AA45" s="14" t="s">
        <v>41</v>
      </c>
      <c r="AB45" s="14" t="s">
        <v>41</v>
      </c>
      <c r="AC45" s="14" t="s">
        <v>41</v>
      </c>
      <c r="AD45" s="14" t="s">
        <v>41</v>
      </c>
      <c r="AE45" s="14" t="s">
        <v>41</v>
      </c>
      <c r="AF45" s="14" t="s">
        <v>41</v>
      </c>
      <c r="AG45" s="14" t="s">
        <v>41</v>
      </c>
      <c r="AH45" s="14" t="s">
        <v>41</v>
      </c>
      <c r="AI45" s="14" t="s">
        <v>41</v>
      </c>
      <c r="AJ45" s="14" t="s">
        <v>41</v>
      </c>
      <c r="AK45" s="14" t="s">
        <v>41</v>
      </c>
      <c r="AL45" s="14" t="s">
        <v>41</v>
      </c>
      <c r="AM45" s="14" t="s">
        <v>41</v>
      </c>
      <c r="AN45" s="14" t="s">
        <v>41</v>
      </c>
      <c r="AO45" s="14" t="s">
        <v>41</v>
      </c>
      <c r="AP45" s="14" t="s">
        <v>41</v>
      </c>
      <c r="AQ45" s="14" t="s">
        <v>41</v>
      </c>
      <c r="AR45" s="14" t="s">
        <v>41</v>
      </c>
      <c r="AS45" s="14" t="s">
        <v>41</v>
      </c>
      <c r="AT45" s="14" t="s">
        <v>41</v>
      </c>
    </row>
    <row r="46" spans="1:46" s="18" customFormat="1" ht="15" hidden="1" customHeight="1" x14ac:dyDescent="0.25">
      <c r="A46" s="166">
        <v>38</v>
      </c>
      <c r="B46" s="222" t="s">
        <v>68</v>
      </c>
      <c r="C46" s="222"/>
      <c r="D46" s="222" t="s">
        <v>154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</row>
    <row r="47" spans="1:46" s="17" customFormat="1" ht="93" hidden="1" customHeight="1" x14ac:dyDescent="0.25">
      <c r="A47" s="166">
        <v>39</v>
      </c>
      <c r="B47" s="210" t="s">
        <v>69</v>
      </c>
      <c r="C47" s="210"/>
      <c r="D47" s="159" t="s">
        <v>70</v>
      </c>
      <c r="E47" s="159" t="s">
        <v>138</v>
      </c>
      <c r="F47" s="159" t="s">
        <v>92</v>
      </c>
      <c r="G47" s="159" t="s">
        <v>41</v>
      </c>
      <c r="H47" s="159" t="s">
        <v>41</v>
      </c>
      <c r="I47" s="159" t="s">
        <v>41</v>
      </c>
      <c r="J47" s="159" t="s">
        <v>41</v>
      </c>
      <c r="K47" s="159" t="s">
        <v>41</v>
      </c>
      <c r="L47" s="159" t="s">
        <v>41</v>
      </c>
      <c r="M47" s="159" t="s">
        <v>41</v>
      </c>
      <c r="N47" s="159" t="s">
        <v>41</v>
      </c>
      <c r="O47" s="159" t="s">
        <v>41</v>
      </c>
      <c r="P47" s="159" t="s">
        <v>41</v>
      </c>
      <c r="Q47" s="161" t="s">
        <v>41</v>
      </c>
      <c r="R47" s="161" t="s">
        <v>41</v>
      </c>
      <c r="S47" s="161" t="s">
        <v>41</v>
      </c>
      <c r="T47" s="161" t="s">
        <v>41</v>
      </c>
      <c r="U47" s="161" t="s">
        <v>41</v>
      </c>
      <c r="V47" s="159" t="s">
        <v>41</v>
      </c>
      <c r="W47" s="159" t="s">
        <v>41</v>
      </c>
      <c r="X47" s="159" t="s">
        <v>41</v>
      </c>
      <c r="Y47" s="159" t="s">
        <v>41</v>
      </c>
      <c r="Z47" s="159" t="s">
        <v>41</v>
      </c>
      <c r="AA47" s="159" t="s">
        <v>41</v>
      </c>
      <c r="AB47" s="159" t="s">
        <v>41</v>
      </c>
      <c r="AC47" s="159" t="s">
        <v>41</v>
      </c>
      <c r="AD47" s="159" t="s">
        <v>41</v>
      </c>
      <c r="AE47" s="159" t="s">
        <v>41</v>
      </c>
      <c r="AF47" s="159" t="s">
        <v>41</v>
      </c>
      <c r="AG47" s="159" t="s">
        <v>41</v>
      </c>
      <c r="AH47" s="159" t="s">
        <v>41</v>
      </c>
      <c r="AI47" s="159" t="s">
        <v>41</v>
      </c>
      <c r="AJ47" s="159" t="s">
        <v>41</v>
      </c>
      <c r="AK47" s="159" t="s">
        <v>41</v>
      </c>
      <c r="AL47" s="159" t="s">
        <v>41</v>
      </c>
      <c r="AM47" s="159" t="s">
        <v>41</v>
      </c>
      <c r="AN47" s="159" t="s">
        <v>41</v>
      </c>
      <c r="AO47" s="159" t="s">
        <v>41</v>
      </c>
      <c r="AP47" s="210" t="s">
        <v>42</v>
      </c>
      <c r="AQ47" s="210"/>
      <c r="AR47" s="210"/>
      <c r="AS47" s="210"/>
      <c r="AT47" s="210"/>
    </row>
    <row r="48" spans="1:46" s="17" customFormat="1" ht="84" hidden="1" x14ac:dyDescent="0.25">
      <c r="A48" s="166">
        <v>40</v>
      </c>
      <c r="B48" s="210" t="s">
        <v>71</v>
      </c>
      <c r="C48" s="210"/>
      <c r="D48" s="159" t="s">
        <v>72</v>
      </c>
      <c r="E48" s="159" t="s">
        <v>160</v>
      </c>
      <c r="F48" s="159" t="s">
        <v>92</v>
      </c>
      <c r="G48" s="159" t="s">
        <v>41</v>
      </c>
      <c r="H48" s="159" t="s">
        <v>41</v>
      </c>
      <c r="I48" s="159" t="s">
        <v>41</v>
      </c>
      <c r="J48" s="159" t="s">
        <v>41</v>
      </c>
      <c r="K48" s="159" t="s">
        <v>41</v>
      </c>
      <c r="L48" s="159" t="s">
        <v>41</v>
      </c>
      <c r="M48" s="159" t="s">
        <v>41</v>
      </c>
      <c r="N48" s="159" t="s">
        <v>41</v>
      </c>
      <c r="O48" s="159" t="s">
        <v>41</v>
      </c>
      <c r="P48" s="159" t="s">
        <v>41</v>
      </c>
      <c r="Q48" s="161" t="s">
        <v>41</v>
      </c>
      <c r="R48" s="161" t="s">
        <v>41</v>
      </c>
      <c r="S48" s="161" t="s">
        <v>41</v>
      </c>
      <c r="T48" s="161" t="s">
        <v>41</v>
      </c>
      <c r="U48" s="161" t="s">
        <v>41</v>
      </c>
      <c r="V48" s="159" t="s">
        <v>41</v>
      </c>
      <c r="W48" s="159" t="s">
        <v>41</v>
      </c>
      <c r="X48" s="159" t="s">
        <v>41</v>
      </c>
      <c r="Y48" s="159" t="s">
        <v>41</v>
      </c>
      <c r="Z48" s="159" t="s">
        <v>41</v>
      </c>
      <c r="AA48" s="159" t="s">
        <v>41</v>
      </c>
      <c r="AB48" s="159" t="s">
        <v>41</v>
      </c>
      <c r="AC48" s="159" t="s">
        <v>41</v>
      </c>
      <c r="AD48" s="159" t="s">
        <v>41</v>
      </c>
      <c r="AE48" s="159" t="s">
        <v>41</v>
      </c>
      <c r="AF48" s="159" t="s">
        <v>41</v>
      </c>
      <c r="AG48" s="159" t="s">
        <v>41</v>
      </c>
      <c r="AH48" s="159" t="s">
        <v>41</v>
      </c>
      <c r="AI48" s="159" t="s">
        <v>41</v>
      </c>
      <c r="AJ48" s="159" t="s">
        <v>41</v>
      </c>
      <c r="AK48" s="159" t="s">
        <v>41</v>
      </c>
      <c r="AL48" s="159" t="s">
        <v>41</v>
      </c>
      <c r="AM48" s="159" t="s">
        <v>41</v>
      </c>
      <c r="AN48" s="159" t="s">
        <v>41</v>
      </c>
      <c r="AO48" s="159" t="s">
        <v>41</v>
      </c>
      <c r="AP48" s="210" t="s">
        <v>42</v>
      </c>
      <c r="AQ48" s="210"/>
      <c r="AR48" s="210"/>
      <c r="AS48" s="210"/>
      <c r="AT48" s="210"/>
    </row>
    <row r="49" spans="1:46" s="17" customFormat="1" ht="84" hidden="1" x14ac:dyDescent="0.25">
      <c r="A49" s="166">
        <v>41</v>
      </c>
      <c r="B49" s="210" t="s">
        <v>73</v>
      </c>
      <c r="C49" s="210"/>
      <c r="D49" s="159" t="s">
        <v>170</v>
      </c>
      <c r="E49" s="159" t="s">
        <v>160</v>
      </c>
      <c r="F49" s="159" t="s">
        <v>92</v>
      </c>
      <c r="G49" s="159" t="s">
        <v>41</v>
      </c>
      <c r="H49" s="159" t="s">
        <v>41</v>
      </c>
      <c r="I49" s="159" t="s">
        <v>41</v>
      </c>
      <c r="J49" s="159" t="s">
        <v>41</v>
      </c>
      <c r="K49" s="159" t="s">
        <v>41</v>
      </c>
      <c r="L49" s="159" t="s">
        <v>41</v>
      </c>
      <c r="M49" s="159" t="s">
        <v>41</v>
      </c>
      <c r="N49" s="159" t="s">
        <v>41</v>
      </c>
      <c r="O49" s="159" t="s">
        <v>41</v>
      </c>
      <c r="P49" s="159" t="s">
        <v>41</v>
      </c>
      <c r="Q49" s="161" t="s">
        <v>41</v>
      </c>
      <c r="R49" s="161" t="s">
        <v>41</v>
      </c>
      <c r="S49" s="161" t="s">
        <v>41</v>
      </c>
      <c r="T49" s="161" t="s">
        <v>41</v>
      </c>
      <c r="U49" s="161" t="s">
        <v>41</v>
      </c>
      <c r="V49" s="159" t="s">
        <v>41</v>
      </c>
      <c r="W49" s="159" t="s">
        <v>41</v>
      </c>
      <c r="X49" s="159" t="s">
        <v>41</v>
      </c>
      <c r="Y49" s="159" t="s">
        <v>41</v>
      </c>
      <c r="Z49" s="159" t="s">
        <v>41</v>
      </c>
      <c r="AA49" s="159" t="s">
        <v>41</v>
      </c>
      <c r="AB49" s="159" t="s">
        <v>41</v>
      </c>
      <c r="AC49" s="159" t="s">
        <v>41</v>
      </c>
      <c r="AD49" s="159" t="s">
        <v>41</v>
      </c>
      <c r="AE49" s="159" t="s">
        <v>41</v>
      </c>
      <c r="AF49" s="159" t="s">
        <v>41</v>
      </c>
      <c r="AG49" s="159" t="s">
        <v>41</v>
      </c>
      <c r="AH49" s="159" t="s">
        <v>41</v>
      </c>
      <c r="AI49" s="159" t="s">
        <v>41</v>
      </c>
      <c r="AJ49" s="159" t="s">
        <v>41</v>
      </c>
      <c r="AK49" s="159" t="s">
        <v>41</v>
      </c>
      <c r="AL49" s="159" t="s">
        <v>41</v>
      </c>
      <c r="AM49" s="159" t="s">
        <v>41</v>
      </c>
      <c r="AN49" s="159" t="s">
        <v>41</v>
      </c>
      <c r="AO49" s="159" t="s">
        <v>41</v>
      </c>
      <c r="AP49" s="210" t="s">
        <v>42</v>
      </c>
      <c r="AQ49" s="210"/>
      <c r="AR49" s="210"/>
      <c r="AS49" s="210"/>
      <c r="AT49" s="210"/>
    </row>
    <row r="50" spans="1:46" s="17" customFormat="1" ht="18" hidden="1" customHeight="1" x14ac:dyDescent="0.2">
      <c r="A50" s="166">
        <v>42</v>
      </c>
      <c r="B50" s="236" t="s">
        <v>74</v>
      </c>
      <c r="C50" s="236"/>
      <c r="D50" s="236"/>
      <c r="E50" s="22"/>
      <c r="F50" s="159"/>
      <c r="G50" s="159" t="s">
        <v>41</v>
      </c>
      <c r="H50" s="159" t="s">
        <v>41</v>
      </c>
      <c r="I50" s="159" t="s">
        <v>41</v>
      </c>
      <c r="J50" s="159" t="s">
        <v>41</v>
      </c>
      <c r="K50" s="159" t="s">
        <v>41</v>
      </c>
      <c r="L50" s="159" t="s">
        <v>41</v>
      </c>
      <c r="M50" s="159" t="s">
        <v>41</v>
      </c>
      <c r="N50" s="159" t="s">
        <v>41</v>
      </c>
      <c r="O50" s="159" t="s">
        <v>41</v>
      </c>
      <c r="P50" s="159" t="s">
        <v>41</v>
      </c>
      <c r="Q50" s="161" t="s">
        <v>41</v>
      </c>
      <c r="R50" s="161" t="s">
        <v>41</v>
      </c>
      <c r="S50" s="161" t="s">
        <v>41</v>
      </c>
      <c r="T50" s="161" t="s">
        <v>41</v>
      </c>
      <c r="U50" s="161" t="s">
        <v>41</v>
      </c>
      <c r="V50" s="159" t="s">
        <v>41</v>
      </c>
      <c r="W50" s="159" t="s">
        <v>41</v>
      </c>
      <c r="X50" s="159" t="s">
        <v>41</v>
      </c>
      <c r="Y50" s="159" t="s">
        <v>41</v>
      </c>
      <c r="Z50" s="159" t="s">
        <v>41</v>
      </c>
      <c r="AA50" s="159" t="s">
        <v>41</v>
      </c>
      <c r="AB50" s="159" t="s">
        <v>41</v>
      </c>
      <c r="AC50" s="159" t="s">
        <v>41</v>
      </c>
      <c r="AD50" s="159" t="s">
        <v>41</v>
      </c>
      <c r="AE50" s="159" t="s">
        <v>41</v>
      </c>
      <c r="AF50" s="159" t="s">
        <v>41</v>
      </c>
      <c r="AG50" s="159" t="s">
        <v>41</v>
      </c>
      <c r="AH50" s="159" t="s">
        <v>41</v>
      </c>
      <c r="AI50" s="159" t="s">
        <v>41</v>
      </c>
      <c r="AJ50" s="159" t="s">
        <v>41</v>
      </c>
      <c r="AK50" s="159" t="s">
        <v>41</v>
      </c>
      <c r="AL50" s="159" t="s">
        <v>41</v>
      </c>
      <c r="AM50" s="159" t="s">
        <v>41</v>
      </c>
      <c r="AN50" s="159" t="s">
        <v>41</v>
      </c>
      <c r="AO50" s="159" t="s">
        <v>41</v>
      </c>
      <c r="AP50" s="162" t="s">
        <v>41</v>
      </c>
      <c r="AQ50" s="159" t="s">
        <v>41</v>
      </c>
      <c r="AR50" s="159" t="s">
        <v>41</v>
      </c>
      <c r="AS50" s="159" t="s">
        <v>41</v>
      </c>
      <c r="AT50" s="159" t="s">
        <v>41</v>
      </c>
    </row>
    <row r="51" spans="1:46" s="17" customFormat="1" ht="16.5" hidden="1" customHeight="1" x14ac:dyDescent="0.25">
      <c r="A51" s="166">
        <v>43</v>
      </c>
      <c r="B51" s="222" t="s">
        <v>109</v>
      </c>
      <c r="C51" s="222"/>
      <c r="D51" s="223" t="s">
        <v>170</v>
      </c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5"/>
    </row>
    <row r="52" spans="1:46" s="17" customFormat="1" ht="59.25" hidden="1" customHeight="1" x14ac:dyDescent="0.25">
      <c r="A52" s="166">
        <v>44</v>
      </c>
      <c r="B52" s="159" t="s">
        <v>75</v>
      </c>
      <c r="C52" s="159"/>
      <c r="D52" s="159" t="s">
        <v>95</v>
      </c>
      <c r="E52" s="159" t="s">
        <v>96</v>
      </c>
      <c r="F52" s="159" t="s">
        <v>92</v>
      </c>
      <c r="G52" s="159" t="s">
        <v>41</v>
      </c>
      <c r="H52" s="159" t="s">
        <v>41</v>
      </c>
      <c r="I52" s="159" t="s">
        <v>41</v>
      </c>
      <c r="J52" s="159" t="s">
        <v>41</v>
      </c>
      <c r="K52" s="159" t="s">
        <v>41</v>
      </c>
      <c r="L52" s="159" t="s">
        <v>41</v>
      </c>
      <c r="M52" s="159" t="s">
        <v>41</v>
      </c>
      <c r="N52" s="159" t="s">
        <v>41</v>
      </c>
      <c r="O52" s="159" t="s">
        <v>41</v>
      </c>
      <c r="P52" s="159" t="s">
        <v>41</v>
      </c>
      <c r="Q52" s="161" t="s">
        <v>41</v>
      </c>
      <c r="R52" s="161" t="s">
        <v>41</v>
      </c>
      <c r="S52" s="161" t="s">
        <v>41</v>
      </c>
      <c r="T52" s="161" t="s">
        <v>41</v>
      </c>
      <c r="U52" s="161" t="s">
        <v>41</v>
      </c>
      <c r="V52" s="159" t="s">
        <v>41</v>
      </c>
      <c r="W52" s="159" t="s">
        <v>41</v>
      </c>
      <c r="X52" s="159" t="s">
        <v>41</v>
      </c>
      <c r="Y52" s="159" t="s">
        <v>41</v>
      </c>
      <c r="Z52" s="159" t="s">
        <v>41</v>
      </c>
      <c r="AA52" s="159" t="s">
        <v>41</v>
      </c>
      <c r="AB52" s="159" t="s">
        <v>41</v>
      </c>
      <c r="AC52" s="159" t="s">
        <v>41</v>
      </c>
      <c r="AD52" s="159" t="s">
        <v>41</v>
      </c>
      <c r="AE52" s="159" t="s">
        <v>41</v>
      </c>
      <c r="AF52" s="159" t="s">
        <v>41</v>
      </c>
      <c r="AG52" s="159" t="s">
        <v>41</v>
      </c>
      <c r="AH52" s="159" t="s">
        <v>41</v>
      </c>
      <c r="AI52" s="159" t="s">
        <v>41</v>
      </c>
      <c r="AJ52" s="159" t="s">
        <v>41</v>
      </c>
      <c r="AK52" s="159" t="s">
        <v>41</v>
      </c>
      <c r="AL52" s="159" t="s">
        <v>41</v>
      </c>
      <c r="AM52" s="159" t="s">
        <v>41</v>
      </c>
      <c r="AN52" s="159" t="s">
        <v>41</v>
      </c>
      <c r="AO52" s="159" t="s">
        <v>41</v>
      </c>
      <c r="AP52" s="210" t="s">
        <v>42</v>
      </c>
      <c r="AQ52" s="210"/>
      <c r="AR52" s="210"/>
      <c r="AS52" s="210"/>
      <c r="AT52" s="210"/>
    </row>
    <row r="53" spans="1:46" s="17" customFormat="1" ht="69" hidden="1" customHeight="1" x14ac:dyDescent="0.25">
      <c r="A53" s="166">
        <v>45</v>
      </c>
      <c r="B53" s="159" t="s">
        <v>76</v>
      </c>
      <c r="C53" s="159"/>
      <c r="D53" s="31" t="s">
        <v>111</v>
      </c>
      <c r="E53" s="159" t="s">
        <v>96</v>
      </c>
      <c r="F53" s="159" t="s">
        <v>92</v>
      </c>
      <c r="G53" s="159" t="s">
        <v>41</v>
      </c>
      <c r="H53" s="159" t="s">
        <v>41</v>
      </c>
      <c r="I53" s="159" t="s">
        <v>41</v>
      </c>
      <c r="J53" s="159" t="s">
        <v>41</v>
      </c>
      <c r="K53" s="159" t="s">
        <v>41</v>
      </c>
      <c r="L53" s="159" t="s">
        <v>41</v>
      </c>
      <c r="M53" s="159" t="s">
        <v>41</v>
      </c>
      <c r="N53" s="159" t="s">
        <v>41</v>
      </c>
      <c r="O53" s="159" t="s">
        <v>41</v>
      </c>
      <c r="P53" s="159" t="s">
        <v>41</v>
      </c>
      <c r="Q53" s="161" t="s">
        <v>41</v>
      </c>
      <c r="R53" s="161" t="s">
        <v>41</v>
      </c>
      <c r="S53" s="161" t="s">
        <v>41</v>
      </c>
      <c r="T53" s="161" t="s">
        <v>41</v>
      </c>
      <c r="U53" s="161" t="s">
        <v>41</v>
      </c>
      <c r="V53" s="159" t="s">
        <v>41</v>
      </c>
      <c r="W53" s="159" t="s">
        <v>41</v>
      </c>
      <c r="X53" s="159" t="s">
        <v>41</v>
      </c>
      <c r="Y53" s="159" t="s">
        <v>41</v>
      </c>
      <c r="Z53" s="159" t="s">
        <v>41</v>
      </c>
      <c r="AA53" s="159" t="s">
        <v>41</v>
      </c>
      <c r="AB53" s="159" t="s">
        <v>41</v>
      </c>
      <c r="AC53" s="159" t="s">
        <v>41</v>
      </c>
      <c r="AD53" s="159" t="s">
        <v>41</v>
      </c>
      <c r="AE53" s="159" t="s">
        <v>41</v>
      </c>
      <c r="AF53" s="159" t="s">
        <v>41</v>
      </c>
      <c r="AG53" s="159" t="s">
        <v>41</v>
      </c>
      <c r="AH53" s="159" t="s">
        <v>41</v>
      </c>
      <c r="AI53" s="159" t="s">
        <v>41</v>
      </c>
      <c r="AJ53" s="159" t="s">
        <v>41</v>
      </c>
      <c r="AK53" s="159" t="s">
        <v>41</v>
      </c>
      <c r="AL53" s="159" t="s">
        <v>41</v>
      </c>
      <c r="AM53" s="159" t="s">
        <v>41</v>
      </c>
      <c r="AN53" s="159" t="s">
        <v>41</v>
      </c>
      <c r="AO53" s="159" t="s">
        <v>41</v>
      </c>
      <c r="AP53" s="210" t="s">
        <v>42</v>
      </c>
      <c r="AQ53" s="210"/>
      <c r="AR53" s="210"/>
      <c r="AS53" s="210"/>
      <c r="AT53" s="210"/>
    </row>
    <row r="54" spans="1:46" s="17" customFormat="1" ht="81" hidden="1" customHeight="1" x14ac:dyDescent="0.25">
      <c r="A54" s="166">
        <v>46</v>
      </c>
      <c r="B54" s="159" t="s">
        <v>78</v>
      </c>
      <c r="C54" s="159"/>
      <c r="D54" s="159" t="s">
        <v>112</v>
      </c>
      <c r="E54" s="159" t="s">
        <v>96</v>
      </c>
      <c r="F54" s="159" t="s">
        <v>92</v>
      </c>
      <c r="G54" s="159" t="s">
        <v>41</v>
      </c>
      <c r="H54" s="159" t="s">
        <v>41</v>
      </c>
      <c r="I54" s="159" t="s">
        <v>41</v>
      </c>
      <c r="J54" s="159" t="s">
        <v>41</v>
      </c>
      <c r="K54" s="159" t="s">
        <v>41</v>
      </c>
      <c r="L54" s="159" t="s">
        <v>41</v>
      </c>
      <c r="M54" s="159" t="s">
        <v>41</v>
      </c>
      <c r="N54" s="159" t="s">
        <v>41</v>
      </c>
      <c r="O54" s="159" t="s">
        <v>41</v>
      </c>
      <c r="P54" s="159" t="s">
        <v>41</v>
      </c>
      <c r="Q54" s="161" t="s">
        <v>41</v>
      </c>
      <c r="R54" s="161" t="s">
        <v>41</v>
      </c>
      <c r="S54" s="161" t="s">
        <v>41</v>
      </c>
      <c r="T54" s="161" t="s">
        <v>41</v>
      </c>
      <c r="U54" s="161" t="s">
        <v>41</v>
      </c>
      <c r="V54" s="159" t="s">
        <v>41</v>
      </c>
      <c r="W54" s="159" t="s">
        <v>41</v>
      </c>
      <c r="X54" s="159" t="s">
        <v>41</v>
      </c>
      <c r="Y54" s="159" t="s">
        <v>41</v>
      </c>
      <c r="Z54" s="159" t="s">
        <v>41</v>
      </c>
      <c r="AA54" s="159" t="s">
        <v>41</v>
      </c>
      <c r="AB54" s="159" t="s">
        <v>41</v>
      </c>
      <c r="AC54" s="159" t="s">
        <v>41</v>
      </c>
      <c r="AD54" s="159" t="s">
        <v>41</v>
      </c>
      <c r="AE54" s="159" t="s">
        <v>41</v>
      </c>
      <c r="AF54" s="159" t="s">
        <v>41</v>
      </c>
      <c r="AG54" s="159" t="s">
        <v>41</v>
      </c>
      <c r="AH54" s="159" t="s">
        <v>41</v>
      </c>
      <c r="AI54" s="159" t="s">
        <v>41</v>
      </c>
      <c r="AJ54" s="159" t="s">
        <v>41</v>
      </c>
      <c r="AK54" s="159" t="s">
        <v>41</v>
      </c>
      <c r="AL54" s="159" t="s">
        <v>41</v>
      </c>
      <c r="AM54" s="159" t="s">
        <v>41</v>
      </c>
      <c r="AN54" s="159" t="s">
        <v>41</v>
      </c>
      <c r="AO54" s="159" t="s">
        <v>41</v>
      </c>
      <c r="AP54" s="210" t="s">
        <v>42</v>
      </c>
      <c r="AQ54" s="210"/>
      <c r="AR54" s="210"/>
      <c r="AS54" s="210"/>
      <c r="AT54" s="210"/>
    </row>
    <row r="55" spans="1:46" s="17" customFormat="1" ht="12" hidden="1" x14ac:dyDescent="0.2">
      <c r="A55" s="166">
        <v>47</v>
      </c>
      <c r="B55" s="236" t="s">
        <v>113</v>
      </c>
      <c r="C55" s="236"/>
      <c r="D55" s="236"/>
      <c r="E55" s="22"/>
      <c r="F55" s="159"/>
      <c r="G55" s="159" t="s">
        <v>41</v>
      </c>
      <c r="H55" s="159" t="s">
        <v>41</v>
      </c>
      <c r="I55" s="159" t="s">
        <v>41</v>
      </c>
      <c r="J55" s="159" t="s">
        <v>41</v>
      </c>
      <c r="K55" s="159" t="s">
        <v>41</v>
      </c>
      <c r="L55" s="159" t="s">
        <v>41</v>
      </c>
      <c r="M55" s="159" t="s">
        <v>41</v>
      </c>
      <c r="N55" s="159" t="s">
        <v>41</v>
      </c>
      <c r="O55" s="159" t="s">
        <v>41</v>
      </c>
      <c r="P55" s="159" t="s">
        <v>41</v>
      </c>
      <c r="Q55" s="161" t="s">
        <v>41</v>
      </c>
      <c r="R55" s="161" t="s">
        <v>41</v>
      </c>
      <c r="S55" s="161" t="s">
        <v>41</v>
      </c>
      <c r="T55" s="161" t="s">
        <v>41</v>
      </c>
      <c r="U55" s="161" t="s">
        <v>41</v>
      </c>
      <c r="V55" s="159" t="s">
        <v>41</v>
      </c>
      <c r="W55" s="159" t="s">
        <v>41</v>
      </c>
      <c r="X55" s="159" t="s">
        <v>41</v>
      </c>
      <c r="Y55" s="159" t="s">
        <v>41</v>
      </c>
      <c r="Z55" s="159" t="s">
        <v>41</v>
      </c>
      <c r="AA55" s="159" t="s">
        <v>41</v>
      </c>
      <c r="AB55" s="159" t="s">
        <v>41</v>
      </c>
      <c r="AC55" s="159" t="s">
        <v>41</v>
      </c>
      <c r="AD55" s="159" t="s">
        <v>41</v>
      </c>
      <c r="AE55" s="159" t="s">
        <v>41</v>
      </c>
      <c r="AF55" s="159" t="s">
        <v>41</v>
      </c>
      <c r="AG55" s="159" t="s">
        <v>41</v>
      </c>
      <c r="AH55" s="159" t="s">
        <v>41</v>
      </c>
      <c r="AI55" s="159" t="s">
        <v>41</v>
      </c>
      <c r="AJ55" s="159" t="s">
        <v>41</v>
      </c>
      <c r="AK55" s="159" t="s">
        <v>41</v>
      </c>
      <c r="AL55" s="159" t="s">
        <v>41</v>
      </c>
      <c r="AM55" s="159" t="s">
        <v>41</v>
      </c>
      <c r="AN55" s="159" t="s">
        <v>41</v>
      </c>
      <c r="AO55" s="159" t="s">
        <v>41</v>
      </c>
      <c r="AP55" s="162" t="s">
        <v>41</v>
      </c>
      <c r="AQ55" s="159" t="s">
        <v>41</v>
      </c>
      <c r="AR55" s="159" t="s">
        <v>41</v>
      </c>
      <c r="AS55" s="159" t="s">
        <v>41</v>
      </c>
      <c r="AT55" s="159" t="s">
        <v>41</v>
      </c>
    </row>
    <row r="56" spans="1:46" s="18" customFormat="1" ht="15" customHeight="1" x14ac:dyDescent="0.25">
      <c r="A56" s="159">
        <v>48</v>
      </c>
      <c r="B56" s="222" t="s">
        <v>114</v>
      </c>
      <c r="C56" s="222"/>
      <c r="D56" s="222" t="s">
        <v>115</v>
      </c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</row>
    <row r="57" spans="1:46" s="17" customFormat="1" ht="16.5" customHeight="1" x14ac:dyDescent="0.25">
      <c r="A57" s="159">
        <v>49</v>
      </c>
      <c r="B57" s="230" t="s">
        <v>116</v>
      </c>
      <c r="C57" s="230"/>
      <c r="D57" s="159" t="s">
        <v>155</v>
      </c>
      <c r="E57" s="159" t="s">
        <v>100</v>
      </c>
      <c r="F57" s="159" t="s">
        <v>92</v>
      </c>
      <c r="G57" s="153">
        <f>H57+I57</f>
        <v>40717</v>
      </c>
      <c r="H57" s="154">
        <f>(23832-300)-14567-1-2+193-2</f>
        <v>9153</v>
      </c>
      <c r="I57" s="129">
        <f>31564-31564+31564</f>
        <v>31564</v>
      </c>
      <c r="J57" s="48">
        <v>0</v>
      </c>
      <c r="K57" s="48">
        <v>0</v>
      </c>
      <c r="L57" s="48">
        <f>M57+N57</f>
        <v>8960</v>
      </c>
      <c r="M57" s="48">
        <f>23532-14572</f>
        <v>8960</v>
      </c>
      <c r="N57" s="48">
        <f>31564-31564</f>
        <v>0</v>
      </c>
      <c r="O57" s="48">
        <v>0</v>
      </c>
      <c r="P57" s="48">
        <v>0</v>
      </c>
      <c r="Q57" s="48">
        <f>23532-14572</f>
        <v>8960</v>
      </c>
      <c r="R57" s="48">
        <f>23532-14572</f>
        <v>8960</v>
      </c>
      <c r="S57" s="49">
        <v>0</v>
      </c>
      <c r="T57" s="49">
        <v>0</v>
      </c>
      <c r="U57" s="49">
        <v>0</v>
      </c>
      <c r="V57" s="48">
        <v>23532</v>
      </c>
      <c r="W57" s="48">
        <v>23532</v>
      </c>
      <c r="X57" s="48">
        <v>0</v>
      </c>
      <c r="Y57" s="48">
        <v>0</v>
      </c>
      <c r="Z57" s="48">
        <v>0</v>
      </c>
      <c r="AA57" s="48">
        <v>23532</v>
      </c>
      <c r="AB57" s="48">
        <v>23532</v>
      </c>
      <c r="AC57" s="48">
        <v>0</v>
      </c>
      <c r="AD57" s="48">
        <v>0</v>
      </c>
      <c r="AE57" s="48">
        <v>0</v>
      </c>
      <c r="AF57" s="48">
        <v>23532</v>
      </c>
      <c r="AG57" s="48">
        <v>23532</v>
      </c>
      <c r="AH57" s="13">
        <v>0</v>
      </c>
      <c r="AI57" s="13">
        <v>0</v>
      </c>
      <c r="AJ57" s="13">
        <v>0</v>
      </c>
      <c r="AK57" s="48">
        <v>23532</v>
      </c>
      <c r="AL57" s="48">
        <v>23532</v>
      </c>
      <c r="AM57" s="13">
        <v>0</v>
      </c>
      <c r="AN57" s="13">
        <v>0</v>
      </c>
      <c r="AO57" s="13">
        <v>0</v>
      </c>
      <c r="AP57" s="153">
        <f>AQ57+AR57+AS57+AT57</f>
        <v>152765</v>
      </c>
      <c r="AQ57" s="158">
        <f t="shared" ref="AQ57:AT61" si="12">H57+M57+R57+W57+AB57+AG57+AL57</f>
        <v>121201</v>
      </c>
      <c r="AR57" s="133">
        <f t="shared" si="12"/>
        <v>31564</v>
      </c>
      <c r="AS57" s="14">
        <f t="shared" si="12"/>
        <v>0</v>
      </c>
      <c r="AT57" s="14">
        <f t="shared" si="12"/>
        <v>0</v>
      </c>
    </row>
    <row r="58" spans="1:46" s="17" customFormat="1" ht="50.25" customHeight="1" x14ac:dyDescent="0.25">
      <c r="A58" s="159">
        <v>50</v>
      </c>
      <c r="B58" s="163" t="s">
        <v>117</v>
      </c>
      <c r="C58" s="163" t="s">
        <v>77</v>
      </c>
      <c r="D58" s="159" t="s">
        <v>130</v>
      </c>
      <c r="E58" s="159" t="s">
        <v>77</v>
      </c>
      <c r="F58" s="159" t="s">
        <v>92</v>
      </c>
      <c r="G58" s="130">
        <v>93</v>
      </c>
      <c r="H58" s="13">
        <v>93</v>
      </c>
      <c r="I58" s="130">
        <v>0</v>
      </c>
      <c r="J58" s="13">
        <v>0</v>
      </c>
      <c r="K58" s="13">
        <v>0</v>
      </c>
      <c r="L58" s="13">
        <v>93</v>
      </c>
      <c r="M58" s="13">
        <v>93</v>
      </c>
      <c r="N58" s="13">
        <v>0</v>
      </c>
      <c r="O58" s="13">
        <v>0</v>
      </c>
      <c r="P58" s="13">
        <v>0</v>
      </c>
      <c r="Q58" s="13">
        <v>93</v>
      </c>
      <c r="R58" s="13">
        <v>93</v>
      </c>
      <c r="S58" s="13">
        <v>0</v>
      </c>
      <c r="T58" s="13">
        <v>0</v>
      </c>
      <c r="U58" s="13">
        <v>0</v>
      </c>
      <c r="V58" s="13">
        <v>93</v>
      </c>
      <c r="W58" s="13">
        <v>93</v>
      </c>
      <c r="X58" s="13">
        <v>0</v>
      </c>
      <c r="Y58" s="13">
        <v>0</v>
      </c>
      <c r="Z58" s="13">
        <v>0</v>
      </c>
      <c r="AA58" s="13">
        <v>93</v>
      </c>
      <c r="AB58" s="13">
        <v>93</v>
      </c>
      <c r="AC58" s="13">
        <v>0</v>
      </c>
      <c r="AD58" s="13">
        <v>0</v>
      </c>
      <c r="AE58" s="13">
        <v>0</v>
      </c>
      <c r="AF58" s="13">
        <v>93</v>
      </c>
      <c r="AG58" s="13">
        <v>93</v>
      </c>
      <c r="AH58" s="13">
        <v>0</v>
      </c>
      <c r="AI58" s="13">
        <v>0</v>
      </c>
      <c r="AJ58" s="13">
        <v>0</v>
      </c>
      <c r="AK58" s="13">
        <v>93</v>
      </c>
      <c r="AL58" s="13">
        <v>93</v>
      </c>
      <c r="AM58" s="13">
        <v>0</v>
      </c>
      <c r="AN58" s="13">
        <v>0</v>
      </c>
      <c r="AO58" s="13">
        <v>0</v>
      </c>
      <c r="AP58" s="130">
        <f>AQ58+AR58+AS58+AT58</f>
        <v>651</v>
      </c>
      <c r="AQ58" s="14">
        <f t="shared" si="12"/>
        <v>651</v>
      </c>
      <c r="AR58" s="133">
        <f t="shared" si="12"/>
        <v>0</v>
      </c>
      <c r="AS58" s="14">
        <f t="shared" si="12"/>
        <v>0</v>
      </c>
      <c r="AT58" s="14">
        <f t="shared" si="12"/>
        <v>0</v>
      </c>
    </row>
    <row r="59" spans="1:46" s="17" customFormat="1" ht="49.5" customHeight="1" x14ac:dyDescent="0.25">
      <c r="A59" s="159">
        <v>51</v>
      </c>
      <c r="B59" s="163" t="s">
        <v>118</v>
      </c>
      <c r="C59" s="163" t="s">
        <v>77</v>
      </c>
      <c r="D59" s="161" t="s">
        <v>79</v>
      </c>
      <c r="E59" s="161" t="s">
        <v>159</v>
      </c>
      <c r="F59" s="161" t="s">
        <v>92</v>
      </c>
      <c r="G59" s="131">
        <f>185-85</f>
        <v>100</v>
      </c>
      <c r="H59" s="49">
        <f>185-85</f>
        <v>100</v>
      </c>
      <c r="I59" s="131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131">
        <f t="shared" ref="AP59:AP69" si="13">AQ59+AR59+AS59+AT59</f>
        <v>1040</v>
      </c>
      <c r="AQ59" s="14">
        <f t="shared" si="12"/>
        <v>1040</v>
      </c>
      <c r="AR59" s="133">
        <f t="shared" si="12"/>
        <v>0</v>
      </c>
      <c r="AS59" s="14">
        <f t="shared" si="12"/>
        <v>0</v>
      </c>
      <c r="AT59" s="14">
        <f t="shared" si="12"/>
        <v>0</v>
      </c>
    </row>
    <row r="60" spans="1:46" s="17" customFormat="1" ht="38.25" customHeight="1" x14ac:dyDescent="0.25">
      <c r="A60" s="159">
        <v>52</v>
      </c>
      <c r="B60" s="163" t="s">
        <v>119</v>
      </c>
      <c r="C60" s="163" t="s">
        <v>77</v>
      </c>
      <c r="D60" s="159" t="s">
        <v>131</v>
      </c>
      <c r="E60" s="159" t="s">
        <v>77</v>
      </c>
      <c r="F60" s="159" t="s">
        <v>92</v>
      </c>
      <c r="G60" s="130">
        <v>6</v>
      </c>
      <c r="H60" s="13">
        <v>6</v>
      </c>
      <c r="I60" s="130">
        <v>0</v>
      </c>
      <c r="J60" s="13">
        <v>0</v>
      </c>
      <c r="K60" s="13">
        <v>0</v>
      </c>
      <c r="L60" s="13">
        <v>6</v>
      </c>
      <c r="M60" s="13">
        <v>6</v>
      </c>
      <c r="N60" s="13">
        <v>0</v>
      </c>
      <c r="O60" s="13">
        <v>0</v>
      </c>
      <c r="P60" s="13">
        <v>0</v>
      </c>
      <c r="Q60" s="13">
        <v>6</v>
      </c>
      <c r="R60" s="13">
        <v>6</v>
      </c>
      <c r="S60" s="13">
        <v>0</v>
      </c>
      <c r="T60" s="13">
        <v>0</v>
      </c>
      <c r="U60" s="13">
        <v>0</v>
      </c>
      <c r="V60" s="13">
        <v>6</v>
      </c>
      <c r="W60" s="13">
        <v>6</v>
      </c>
      <c r="X60" s="13">
        <v>0</v>
      </c>
      <c r="Y60" s="13">
        <v>0</v>
      </c>
      <c r="Z60" s="13">
        <v>0</v>
      </c>
      <c r="AA60" s="13">
        <v>6</v>
      </c>
      <c r="AB60" s="13">
        <v>6</v>
      </c>
      <c r="AC60" s="13">
        <v>0</v>
      </c>
      <c r="AD60" s="13">
        <v>0</v>
      </c>
      <c r="AE60" s="13">
        <v>0</v>
      </c>
      <c r="AF60" s="13">
        <v>6</v>
      </c>
      <c r="AG60" s="13">
        <v>6</v>
      </c>
      <c r="AH60" s="13">
        <v>0</v>
      </c>
      <c r="AI60" s="13">
        <v>0</v>
      </c>
      <c r="AJ60" s="13">
        <v>0</v>
      </c>
      <c r="AK60" s="13">
        <v>6</v>
      </c>
      <c r="AL60" s="13">
        <v>6</v>
      </c>
      <c r="AM60" s="13">
        <v>0</v>
      </c>
      <c r="AN60" s="13">
        <v>0</v>
      </c>
      <c r="AO60" s="13">
        <v>0</v>
      </c>
      <c r="AP60" s="130">
        <f t="shared" si="13"/>
        <v>42</v>
      </c>
      <c r="AQ60" s="14">
        <f t="shared" si="12"/>
        <v>42</v>
      </c>
      <c r="AR60" s="133">
        <f t="shared" si="12"/>
        <v>0</v>
      </c>
      <c r="AS60" s="14">
        <f t="shared" si="12"/>
        <v>0</v>
      </c>
      <c r="AT60" s="14">
        <f t="shared" si="12"/>
        <v>0</v>
      </c>
    </row>
    <row r="61" spans="1:46" s="17" customFormat="1" ht="38.25" customHeight="1" x14ac:dyDescent="0.25">
      <c r="A61" s="159">
        <v>53</v>
      </c>
      <c r="B61" s="163" t="s">
        <v>119</v>
      </c>
      <c r="C61" s="163" t="s">
        <v>77</v>
      </c>
      <c r="D61" s="159" t="s">
        <v>80</v>
      </c>
      <c r="E61" s="161" t="s">
        <v>77</v>
      </c>
      <c r="F61" s="161" t="s">
        <v>92</v>
      </c>
      <c r="G61" s="131">
        <f>60-28</f>
        <v>32</v>
      </c>
      <c r="H61" s="49">
        <f>60-28</f>
        <v>32</v>
      </c>
      <c r="I61" s="131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131">
        <f t="shared" si="13"/>
        <v>336</v>
      </c>
      <c r="AQ61" s="55">
        <f>H61+M61+R61+W61+AB61+AG61+AL61</f>
        <v>336</v>
      </c>
      <c r="AR61" s="136">
        <f t="shared" si="12"/>
        <v>0</v>
      </c>
      <c r="AS61" s="55">
        <f t="shared" si="12"/>
        <v>0</v>
      </c>
      <c r="AT61" s="55">
        <f t="shared" si="12"/>
        <v>0</v>
      </c>
    </row>
    <row r="62" spans="1:46" s="17" customFormat="1" ht="36.75" customHeight="1" x14ac:dyDescent="0.25">
      <c r="A62" s="159">
        <v>54</v>
      </c>
      <c r="B62" s="163" t="s">
        <v>120</v>
      </c>
      <c r="C62" s="163"/>
      <c r="D62" s="159" t="s">
        <v>81</v>
      </c>
      <c r="E62" s="159" t="s">
        <v>77</v>
      </c>
      <c r="F62" s="159" t="s">
        <v>92</v>
      </c>
      <c r="G62" s="130">
        <v>360</v>
      </c>
      <c r="H62" s="13">
        <v>360</v>
      </c>
      <c r="I62" s="130">
        <v>0</v>
      </c>
      <c r="J62" s="13">
        <v>0</v>
      </c>
      <c r="K62" s="13">
        <v>0</v>
      </c>
      <c r="L62" s="13">
        <v>360</v>
      </c>
      <c r="M62" s="13">
        <v>360</v>
      </c>
      <c r="N62" s="13">
        <v>0</v>
      </c>
      <c r="O62" s="13">
        <v>0</v>
      </c>
      <c r="P62" s="13">
        <v>0</v>
      </c>
      <c r="Q62" s="13">
        <v>360</v>
      </c>
      <c r="R62" s="13">
        <v>360</v>
      </c>
      <c r="S62" s="13">
        <v>0</v>
      </c>
      <c r="T62" s="13">
        <v>0</v>
      </c>
      <c r="U62" s="13">
        <v>0</v>
      </c>
      <c r="V62" s="13">
        <v>360</v>
      </c>
      <c r="W62" s="13">
        <v>360</v>
      </c>
      <c r="X62" s="13">
        <v>0</v>
      </c>
      <c r="Y62" s="13">
        <v>0</v>
      </c>
      <c r="Z62" s="13">
        <v>0</v>
      </c>
      <c r="AA62" s="13">
        <v>360</v>
      </c>
      <c r="AB62" s="13">
        <v>360</v>
      </c>
      <c r="AC62" s="13">
        <v>0</v>
      </c>
      <c r="AD62" s="13">
        <v>0</v>
      </c>
      <c r="AE62" s="13">
        <v>0</v>
      </c>
      <c r="AF62" s="13">
        <v>360</v>
      </c>
      <c r="AG62" s="13">
        <v>360</v>
      </c>
      <c r="AH62" s="13">
        <v>0</v>
      </c>
      <c r="AI62" s="13">
        <v>0</v>
      </c>
      <c r="AJ62" s="13">
        <v>0</v>
      </c>
      <c r="AK62" s="13">
        <v>360</v>
      </c>
      <c r="AL62" s="13">
        <v>360</v>
      </c>
      <c r="AM62" s="13">
        <v>0</v>
      </c>
      <c r="AN62" s="13">
        <v>0</v>
      </c>
      <c r="AO62" s="13">
        <v>0</v>
      </c>
      <c r="AP62" s="130">
        <f t="shared" si="13"/>
        <v>2520</v>
      </c>
      <c r="AQ62" s="14">
        <f>H62+M62+R62+W62+AB62+AG62+AL62</f>
        <v>2520</v>
      </c>
      <c r="AR62" s="133">
        <f>I62+N62+S62+X62+AC62+AH62+AM62</f>
        <v>0</v>
      </c>
      <c r="AS62" s="14">
        <f>J62+O62+T62+Y62+AD62+AI62+AN62</f>
        <v>0</v>
      </c>
      <c r="AT62" s="14">
        <f>K62+P62+U62+Z62+AE62+AJ62+AO62</f>
        <v>0</v>
      </c>
    </row>
    <row r="63" spans="1:46" s="17" customFormat="1" ht="24" customHeight="1" x14ac:dyDescent="0.25">
      <c r="A63" s="159">
        <v>55</v>
      </c>
      <c r="B63" s="163" t="s">
        <v>122</v>
      </c>
      <c r="C63" s="163"/>
      <c r="D63" s="159" t="s">
        <v>121</v>
      </c>
      <c r="E63" s="159" t="s">
        <v>77</v>
      </c>
      <c r="F63" s="159" t="s">
        <v>92</v>
      </c>
      <c r="G63" s="130">
        <f>10-10</f>
        <v>0</v>
      </c>
      <c r="H63" s="13">
        <f>10-10</f>
        <v>0</v>
      </c>
      <c r="I63" s="130">
        <v>0</v>
      </c>
      <c r="J63" s="13">
        <v>0</v>
      </c>
      <c r="K63" s="13">
        <v>0</v>
      </c>
      <c r="L63" s="13">
        <f>10-10</f>
        <v>0</v>
      </c>
      <c r="M63" s="13">
        <f>10-10</f>
        <v>0</v>
      </c>
      <c r="N63" s="13">
        <v>0</v>
      </c>
      <c r="O63" s="13">
        <v>0</v>
      </c>
      <c r="P63" s="13">
        <v>0</v>
      </c>
      <c r="Q63" s="13">
        <f>10-10</f>
        <v>0</v>
      </c>
      <c r="R63" s="13">
        <f>10-10</f>
        <v>0</v>
      </c>
      <c r="S63" s="13">
        <v>0</v>
      </c>
      <c r="T63" s="13">
        <v>0</v>
      </c>
      <c r="U63" s="13">
        <v>0</v>
      </c>
      <c r="V63" s="13">
        <v>10</v>
      </c>
      <c r="W63" s="13">
        <v>10</v>
      </c>
      <c r="X63" s="13">
        <v>0</v>
      </c>
      <c r="Y63" s="13">
        <v>0</v>
      </c>
      <c r="Z63" s="13">
        <v>0</v>
      </c>
      <c r="AA63" s="13">
        <v>10</v>
      </c>
      <c r="AB63" s="13">
        <v>10</v>
      </c>
      <c r="AC63" s="13">
        <v>0</v>
      </c>
      <c r="AD63" s="13">
        <v>0</v>
      </c>
      <c r="AE63" s="13">
        <v>0</v>
      </c>
      <c r="AF63" s="13">
        <v>10</v>
      </c>
      <c r="AG63" s="13">
        <v>10</v>
      </c>
      <c r="AH63" s="13">
        <v>0</v>
      </c>
      <c r="AI63" s="13">
        <v>0</v>
      </c>
      <c r="AJ63" s="13">
        <v>0</v>
      </c>
      <c r="AK63" s="13">
        <v>10</v>
      </c>
      <c r="AL63" s="13">
        <v>10</v>
      </c>
      <c r="AM63" s="13">
        <v>0</v>
      </c>
      <c r="AN63" s="13">
        <v>0</v>
      </c>
      <c r="AO63" s="13">
        <v>0</v>
      </c>
      <c r="AP63" s="130">
        <f t="shared" si="13"/>
        <v>40</v>
      </c>
      <c r="AQ63" s="14">
        <f>H63+M63+R63+W63+AB63+AG63+AL63</f>
        <v>40</v>
      </c>
      <c r="AR63" s="130">
        <v>0</v>
      </c>
      <c r="AS63" s="13">
        <v>0</v>
      </c>
      <c r="AT63" s="13">
        <v>0</v>
      </c>
    </row>
    <row r="64" spans="1:46" s="17" customFormat="1" ht="60.75" customHeight="1" x14ac:dyDescent="0.25">
      <c r="A64" s="159">
        <v>56</v>
      </c>
      <c r="B64" s="163" t="s">
        <v>123</v>
      </c>
      <c r="C64" s="163"/>
      <c r="D64" s="159" t="s">
        <v>125</v>
      </c>
      <c r="E64" s="159" t="s">
        <v>77</v>
      </c>
      <c r="F64" s="159" t="s">
        <v>92</v>
      </c>
      <c r="G64" s="130">
        <f>76.2-76.2</f>
        <v>0</v>
      </c>
      <c r="H64" s="13">
        <f>76.2-76.2</f>
        <v>0</v>
      </c>
      <c r="I64" s="130">
        <v>0</v>
      </c>
      <c r="J64" s="13">
        <v>0</v>
      </c>
      <c r="K64" s="13">
        <v>0</v>
      </c>
      <c r="L64" s="13">
        <f>76.2-76.2</f>
        <v>0</v>
      </c>
      <c r="M64" s="13">
        <f>76.2-76.2</f>
        <v>0</v>
      </c>
      <c r="N64" s="13">
        <v>0</v>
      </c>
      <c r="O64" s="13">
        <v>0</v>
      </c>
      <c r="P64" s="13">
        <v>0</v>
      </c>
      <c r="Q64" s="13">
        <f>76.2-76.2</f>
        <v>0</v>
      </c>
      <c r="R64" s="13">
        <f>76.2-76.2</f>
        <v>0</v>
      </c>
      <c r="S64" s="13">
        <v>0</v>
      </c>
      <c r="T64" s="13">
        <v>0</v>
      </c>
      <c r="U64" s="13">
        <v>0</v>
      </c>
      <c r="V64" s="13">
        <v>76.2</v>
      </c>
      <c r="W64" s="13">
        <v>76.2</v>
      </c>
      <c r="X64" s="13">
        <v>0</v>
      </c>
      <c r="Y64" s="13">
        <v>0</v>
      </c>
      <c r="Z64" s="13">
        <v>0</v>
      </c>
      <c r="AA64" s="13">
        <v>76.2</v>
      </c>
      <c r="AB64" s="13">
        <v>76.2</v>
      </c>
      <c r="AC64" s="13">
        <v>0</v>
      </c>
      <c r="AD64" s="13">
        <v>0</v>
      </c>
      <c r="AE64" s="13">
        <v>0</v>
      </c>
      <c r="AF64" s="13">
        <v>76.2</v>
      </c>
      <c r="AG64" s="13">
        <v>76.2</v>
      </c>
      <c r="AH64" s="13">
        <v>0</v>
      </c>
      <c r="AI64" s="13">
        <v>0</v>
      </c>
      <c r="AJ64" s="13">
        <v>0</v>
      </c>
      <c r="AK64" s="13">
        <v>76.2</v>
      </c>
      <c r="AL64" s="13">
        <v>76.2</v>
      </c>
      <c r="AM64" s="13">
        <v>0</v>
      </c>
      <c r="AN64" s="13">
        <v>0</v>
      </c>
      <c r="AO64" s="13">
        <v>0</v>
      </c>
      <c r="AP64" s="130">
        <f t="shared" si="13"/>
        <v>304.8</v>
      </c>
      <c r="AQ64" s="14">
        <f t="shared" ref="AQ64:AQ69" si="14">H64+M64+R64+W64+AB64+AG64+AL64</f>
        <v>304.8</v>
      </c>
      <c r="AR64" s="130">
        <v>0</v>
      </c>
      <c r="AS64" s="13">
        <v>0</v>
      </c>
      <c r="AT64" s="13">
        <v>0</v>
      </c>
    </row>
    <row r="65" spans="1:47" s="17" customFormat="1" ht="12.75" customHeight="1" x14ac:dyDescent="0.25">
      <c r="A65" s="159">
        <v>57</v>
      </c>
      <c r="B65" s="163" t="s">
        <v>124</v>
      </c>
      <c r="C65" s="163"/>
      <c r="D65" s="159" t="s">
        <v>126</v>
      </c>
      <c r="E65" s="159" t="s">
        <v>158</v>
      </c>
      <c r="F65" s="159" t="s">
        <v>92</v>
      </c>
      <c r="G65" s="130">
        <f>56-56</f>
        <v>0</v>
      </c>
      <c r="H65" s="13">
        <f>56-56</f>
        <v>0</v>
      </c>
      <c r="I65" s="130">
        <v>0</v>
      </c>
      <c r="J65" s="13">
        <v>0</v>
      </c>
      <c r="K65" s="13">
        <v>0</v>
      </c>
      <c r="L65" s="13">
        <f>56-56</f>
        <v>0</v>
      </c>
      <c r="M65" s="13">
        <f>56-56</f>
        <v>0</v>
      </c>
      <c r="N65" s="13">
        <v>0</v>
      </c>
      <c r="O65" s="13">
        <v>0</v>
      </c>
      <c r="P65" s="13">
        <v>0</v>
      </c>
      <c r="Q65" s="13">
        <f>56-56</f>
        <v>0</v>
      </c>
      <c r="R65" s="13">
        <f>56-56</f>
        <v>0</v>
      </c>
      <c r="S65" s="13">
        <v>0</v>
      </c>
      <c r="T65" s="13">
        <v>0</v>
      </c>
      <c r="U65" s="13">
        <v>0</v>
      </c>
      <c r="V65" s="13">
        <v>56</v>
      </c>
      <c r="W65" s="13">
        <v>56</v>
      </c>
      <c r="X65" s="13">
        <v>0</v>
      </c>
      <c r="Y65" s="13">
        <v>0</v>
      </c>
      <c r="Z65" s="13">
        <v>0</v>
      </c>
      <c r="AA65" s="13">
        <v>56</v>
      </c>
      <c r="AB65" s="13">
        <v>56</v>
      </c>
      <c r="AC65" s="13">
        <v>0</v>
      </c>
      <c r="AD65" s="13">
        <v>0</v>
      </c>
      <c r="AE65" s="13">
        <v>0</v>
      </c>
      <c r="AF65" s="13">
        <v>56</v>
      </c>
      <c r="AG65" s="13">
        <v>56</v>
      </c>
      <c r="AH65" s="13">
        <v>0</v>
      </c>
      <c r="AI65" s="13">
        <v>0</v>
      </c>
      <c r="AJ65" s="13">
        <v>0</v>
      </c>
      <c r="AK65" s="13">
        <v>56</v>
      </c>
      <c r="AL65" s="13">
        <v>56</v>
      </c>
      <c r="AM65" s="13">
        <v>0</v>
      </c>
      <c r="AN65" s="13">
        <v>0</v>
      </c>
      <c r="AO65" s="13">
        <v>0</v>
      </c>
      <c r="AP65" s="130">
        <f t="shared" si="13"/>
        <v>224</v>
      </c>
      <c r="AQ65" s="14">
        <f t="shared" si="14"/>
        <v>224</v>
      </c>
      <c r="AR65" s="130">
        <v>0</v>
      </c>
      <c r="AS65" s="13">
        <v>0</v>
      </c>
      <c r="AT65" s="13">
        <v>0</v>
      </c>
    </row>
    <row r="66" spans="1:47" s="17" customFormat="1" ht="37.5" customHeight="1" x14ac:dyDescent="0.25">
      <c r="A66" s="159">
        <v>58</v>
      </c>
      <c r="B66" s="163" t="s">
        <v>129</v>
      </c>
      <c r="C66" s="163"/>
      <c r="D66" s="159" t="s">
        <v>128</v>
      </c>
      <c r="E66" s="159" t="s">
        <v>77</v>
      </c>
      <c r="F66" s="159" t="s">
        <v>92</v>
      </c>
      <c r="G66" s="130">
        <f>16.6-16.6</f>
        <v>0</v>
      </c>
      <c r="H66" s="13">
        <f>16.6-16.6</f>
        <v>0</v>
      </c>
      <c r="I66" s="130">
        <v>0</v>
      </c>
      <c r="J66" s="13">
        <v>0</v>
      </c>
      <c r="K66" s="13">
        <v>0</v>
      </c>
      <c r="L66" s="13">
        <f>16.6-16.6</f>
        <v>0</v>
      </c>
      <c r="M66" s="13">
        <f>16.6-16.6</f>
        <v>0</v>
      </c>
      <c r="N66" s="13">
        <v>0</v>
      </c>
      <c r="O66" s="13">
        <v>0</v>
      </c>
      <c r="P66" s="13">
        <v>0</v>
      </c>
      <c r="Q66" s="13">
        <f>16.6-16.6</f>
        <v>0</v>
      </c>
      <c r="R66" s="13">
        <f>16.6-16.6</f>
        <v>0</v>
      </c>
      <c r="S66" s="13">
        <v>0</v>
      </c>
      <c r="T66" s="13">
        <v>0</v>
      </c>
      <c r="U66" s="13">
        <v>0</v>
      </c>
      <c r="V66" s="13">
        <v>16.600000000000001</v>
      </c>
      <c r="W66" s="13">
        <v>16.600000000000001</v>
      </c>
      <c r="X66" s="13">
        <v>0</v>
      </c>
      <c r="Y66" s="13">
        <v>0</v>
      </c>
      <c r="Z66" s="13">
        <v>0</v>
      </c>
      <c r="AA66" s="13">
        <v>16.600000000000001</v>
      </c>
      <c r="AB66" s="13">
        <v>16.600000000000001</v>
      </c>
      <c r="AC66" s="13">
        <v>0</v>
      </c>
      <c r="AD66" s="13">
        <v>0</v>
      </c>
      <c r="AE66" s="13">
        <v>0</v>
      </c>
      <c r="AF66" s="13">
        <v>16.600000000000001</v>
      </c>
      <c r="AG66" s="13">
        <v>16.600000000000001</v>
      </c>
      <c r="AH66" s="13">
        <v>0</v>
      </c>
      <c r="AI66" s="13">
        <v>0</v>
      </c>
      <c r="AJ66" s="13">
        <v>0</v>
      </c>
      <c r="AK66" s="13">
        <v>16.600000000000001</v>
      </c>
      <c r="AL66" s="13">
        <v>16.600000000000001</v>
      </c>
      <c r="AM66" s="13">
        <v>0</v>
      </c>
      <c r="AN66" s="13">
        <v>0</v>
      </c>
      <c r="AO66" s="13">
        <v>0</v>
      </c>
      <c r="AP66" s="130">
        <f t="shared" si="13"/>
        <v>66.400000000000006</v>
      </c>
      <c r="AQ66" s="14">
        <f t="shared" si="14"/>
        <v>66.400000000000006</v>
      </c>
      <c r="AR66" s="130">
        <v>0</v>
      </c>
      <c r="AS66" s="13">
        <v>0</v>
      </c>
      <c r="AT66" s="13">
        <v>0</v>
      </c>
    </row>
    <row r="67" spans="1:47" s="17" customFormat="1" ht="40.5" customHeight="1" x14ac:dyDescent="0.25">
      <c r="A67" s="159">
        <v>59</v>
      </c>
      <c r="B67" s="87" t="s">
        <v>144</v>
      </c>
      <c r="C67" s="163"/>
      <c r="D67" s="159" t="s">
        <v>127</v>
      </c>
      <c r="E67" s="159" t="s">
        <v>158</v>
      </c>
      <c r="F67" s="159" t="s">
        <v>92</v>
      </c>
      <c r="G67" s="130">
        <f>150-150</f>
        <v>0</v>
      </c>
      <c r="H67" s="13">
        <f>150-150</f>
        <v>0</v>
      </c>
      <c r="I67" s="130">
        <v>0</v>
      </c>
      <c r="J67" s="13">
        <v>0</v>
      </c>
      <c r="K67" s="13">
        <v>0</v>
      </c>
      <c r="L67" s="13">
        <f>150-150</f>
        <v>0</v>
      </c>
      <c r="M67" s="13">
        <f>150-150</f>
        <v>0</v>
      </c>
      <c r="N67" s="13">
        <v>0</v>
      </c>
      <c r="O67" s="13">
        <v>0</v>
      </c>
      <c r="P67" s="13">
        <v>0</v>
      </c>
      <c r="Q67" s="13">
        <f>150-150</f>
        <v>0</v>
      </c>
      <c r="R67" s="13">
        <f>150-150</f>
        <v>0</v>
      </c>
      <c r="S67" s="13">
        <v>0</v>
      </c>
      <c r="T67" s="13">
        <v>0</v>
      </c>
      <c r="U67" s="13">
        <v>0</v>
      </c>
      <c r="V67" s="13">
        <v>150</v>
      </c>
      <c r="W67" s="13">
        <v>150</v>
      </c>
      <c r="X67" s="13">
        <v>0</v>
      </c>
      <c r="Y67" s="13">
        <v>0</v>
      </c>
      <c r="Z67" s="13">
        <v>0</v>
      </c>
      <c r="AA67" s="13">
        <v>150</v>
      </c>
      <c r="AB67" s="13">
        <v>150</v>
      </c>
      <c r="AC67" s="13">
        <v>0</v>
      </c>
      <c r="AD67" s="13">
        <v>0</v>
      </c>
      <c r="AE67" s="13">
        <v>0</v>
      </c>
      <c r="AF67" s="13">
        <v>150</v>
      </c>
      <c r="AG67" s="13">
        <v>150</v>
      </c>
      <c r="AH67" s="13">
        <v>0</v>
      </c>
      <c r="AI67" s="13">
        <v>0</v>
      </c>
      <c r="AJ67" s="13">
        <v>0</v>
      </c>
      <c r="AK67" s="13">
        <v>150</v>
      </c>
      <c r="AL67" s="13">
        <v>150</v>
      </c>
      <c r="AM67" s="13">
        <v>0</v>
      </c>
      <c r="AN67" s="13">
        <v>0</v>
      </c>
      <c r="AO67" s="13">
        <v>0</v>
      </c>
      <c r="AP67" s="130">
        <f>AQ67+AR67+AS67+AT67</f>
        <v>600</v>
      </c>
      <c r="AQ67" s="14">
        <f>H67+M67+R67+W67+AB67+AG67+AL67</f>
        <v>600</v>
      </c>
      <c r="AR67" s="130">
        <v>0</v>
      </c>
      <c r="AS67" s="13">
        <v>0</v>
      </c>
      <c r="AT67" s="13">
        <v>0</v>
      </c>
    </row>
    <row r="68" spans="1:47" s="17" customFormat="1" ht="31.5" customHeight="1" x14ac:dyDescent="0.25">
      <c r="A68" s="159">
        <v>60</v>
      </c>
      <c r="B68" s="163" t="s">
        <v>145</v>
      </c>
      <c r="C68" s="163"/>
      <c r="D68" s="159" t="s">
        <v>143</v>
      </c>
      <c r="E68" s="159" t="s">
        <v>158</v>
      </c>
      <c r="F68" s="159" t="s">
        <v>92</v>
      </c>
      <c r="G68" s="130">
        <f>200-200</f>
        <v>0</v>
      </c>
      <c r="H68" s="13">
        <f>200-200</f>
        <v>0</v>
      </c>
      <c r="I68" s="130">
        <v>0</v>
      </c>
      <c r="J68" s="13">
        <v>0</v>
      </c>
      <c r="K68" s="13">
        <v>0</v>
      </c>
      <c r="L68" s="13">
        <f>200-200</f>
        <v>0</v>
      </c>
      <c r="M68" s="13">
        <f>200-200</f>
        <v>0</v>
      </c>
      <c r="N68" s="13">
        <v>0</v>
      </c>
      <c r="O68" s="13">
        <v>0</v>
      </c>
      <c r="P68" s="13">
        <v>0</v>
      </c>
      <c r="Q68" s="13">
        <f>200-200</f>
        <v>0</v>
      </c>
      <c r="R68" s="13">
        <f>200-200</f>
        <v>0</v>
      </c>
      <c r="S68" s="13">
        <v>0</v>
      </c>
      <c r="T68" s="13">
        <v>0</v>
      </c>
      <c r="U68" s="13">
        <v>0</v>
      </c>
      <c r="V68" s="13">
        <v>200</v>
      </c>
      <c r="W68" s="13">
        <v>200</v>
      </c>
      <c r="X68" s="13">
        <v>0</v>
      </c>
      <c r="Y68" s="13">
        <v>0</v>
      </c>
      <c r="Z68" s="13">
        <v>0</v>
      </c>
      <c r="AA68" s="13">
        <v>200</v>
      </c>
      <c r="AB68" s="13">
        <v>200</v>
      </c>
      <c r="AC68" s="13">
        <v>0</v>
      </c>
      <c r="AD68" s="13">
        <v>0</v>
      </c>
      <c r="AE68" s="13">
        <v>0</v>
      </c>
      <c r="AF68" s="13">
        <v>200</v>
      </c>
      <c r="AG68" s="13">
        <v>200</v>
      </c>
      <c r="AH68" s="13">
        <v>0</v>
      </c>
      <c r="AI68" s="13">
        <v>0</v>
      </c>
      <c r="AJ68" s="13">
        <v>0</v>
      </c>
      <c r="AK68" s="13">
        <v>200</v>
      </c>
      <c r="AL68" s="13">
        <v>200</v>
      </c>
      <c r="AM68" s="13">
        <v>0</v>
      </c>
      <c r="AN68" s="13">
        <v>0</v>
      </c>
      <c r="AO68" s="13">
        <v>0</v>
      </c>
      <c r="AP68" s="130">
        <f t="shared" ref="AP68" si="15">AQ68+AR68+AS68+AT68</f>
        <v>800</v>
      </c>
      <c r="AQ68" s="14">
        <f t="shared" ref="AQ68" si="16">H68+M68+R68+W68+AB68+AG68+AL68</f>
        <v>800</v>
      </c>
      <c r="AR68" s="130">
        <v>0</v>
      </c>
      <c r="AS68" s="13">
        <v>0</v>
      </c>
      <c r="AT68" s="13">
        <v>0</v>
      </c>
    </row>
    <row r="69" spans="1:47" s="17" customFormat="1" ht="30.75" customHeight="1" x14ac:dyDescent="0.25">
      <c r="A69" s="159">
        <v>61</v>
      </c>
      <c r="B69" s="163" t="s">
        <v>146</v>
      </c>
      <c r="C69" s="163"/>
      <c r="D69" s="159" t="s">
        <v>140</v>
      </c>
      <c r="E69" s="159" t="s">
        <v>158</v>
      </c>
      <c r="F69" s="159" t="s">
        <v>92</v>
      </c>
      <c r="G69" s="130">
        <f>130-130</f>
        <v>0</v>
      </c>
      <c r="H69" s="13">
        <f>130-130</f>
        <v>0</v>
      </c>
      <c r="I69" s="130">
        <v>0</v>
      </c>
      <c r="J69" s="13">
        <v>0</v>
      </c>
      <c r="K69" s="13">
        <v>0</v>
      </c>
      <c r="L69" s="13">
        <f>130-130</f>
        <v>0</v>
      </c>
      <c r="M69" s="13">
        <f>130-130</f>
        <v>0</v>
      </c>
      <c r="N69" s="13">
        <v>0</v>
      </c>
      <c r="O69" s="13">
        <v>0</v>
      </c>
      <c r="P69" s="13">
        <v>0</v>
      </c>
      <c r="Q69" s="13">
        <f>130-130</f>
        <v>0</v>
      </c>
      <c r="R69" s="13">
        <f>130-130</f>
        <v>0</v>
      </c>
      <c r="S69" s="13">
        <v>0</v>
      </c>
      <c r="T69" s="13">
        <v>0</v>
      </c>
      <c r="U69" s="13">
        <v>0</v>
      </c>
      <c r="V69" s="13">
        <v>130</v>
      </c>
      <c r="W69" s="13">
        <v>130</v>
      </c>
      <c r="X69" s="13">
        <v>0</v>
      </c>
      <c r="Y69" s="13">
        <v>0</v>
      </c>
      <c r="Z69" s="13">
        <v>0</v>
      </c>
      <c r="AA69" s="13">
        <v>130</v>
      </c>
      <c r="AB69" s="13">
        <v>130</v>
      </c>
      <c r="AC69" s="13">
        <v>0</v>
      </c>
      <c r="AD69" s="13">
        <v>0</v>
      </c>
      <c r="AE69" s="13">
        <v>0</v>
      </c>
      <c r="AF69" s="13">
        <v>130</v>
      </c>
      <c r="AG69" s="13">
        <v>130</v>
      </c>
      <c r="AH69" s="13">
        <v>0</v>
      </c>
      <c r="AI69" s="13">
        <v>0</v>
      </c>
      <c r="AJ69" s="13">
        <v>0</v>
      </c>
      <c r="AK69" s="13">
        <v>130</v>
      </c>
      <c r="AL69" s="13">
        <v>130</v>
      </c>
      <c r="AM69" s="13">
        <v>0</v>
      </c>
      <c r="AN69" s="13">
        <v>0</v>
      </c>
      <c r="AO69" s="13">
        <v>0</v>
      </c>
      <c r="AP69" s="130">
        <f t="shared" si="13"/>
        <v>520</v>
      </c>
      <c r="AQ69" s="14">
        <f t="shared" si="14"/>
        <v>520</v>
      </c>
      <c r="AR69" s="130">
        <v>0</v>
      </c>
      <c r="AS69" s="13">
        <v>0</v>
      </c>
      <c r="AT69" s="13">
        <v>0</v>
      </c>
    </row>
    <row r="70" spans="1:47" s="88" customFormat="1" ht="12" x14ac:dyDescent="0.25">
      <c r="A70" s="162">
        <v>62</v>
      </c>
      <c r="B70" s="238" t="s">
        <v>139</v>
      </c>
      <c r="C70" s="238"/>
      <c r="D70" s="238"/>
      <c r="E70" s="162"/>
      <c r="F70" s="162"/>
      <c r="G70" s="155">
        <f t="shared" ref="G70:AT70" si="17">G57+SUM(G58:G69)</f>
        <v>41308</v>
      </c>
      <c r="H70" s="156">
        <f t="shared" si="17"/>
        <v>9744</v>
      </c>
      <c r="I70" s="132">
        <f t="shared" si="17"/>
        <v>31564</v>
      </c>
      <c r="J70" s="56">
        <f t="shared" si="17"/>
        <v>0</v>
      </c>
      <c r="K70" s="56">
        <f t="shared" si="17"/>
        <v>0</v>
      </c>
      <c r="L70" s="56">
        <f t="shared" si="17"/>
        <v>9551</v>
      </c>
      <c r="M70" s="56">
        <f t="shared" si="17"/>
        <v>9551</v>
      </c>
      <c r="N70" s="56">
        <f t="shared" si="17"/>
        <v>0</v>
      </c>
      <c r="O70" s="56">
        <f t="shared" si="17"/>
        <v>0</v>
      </c>
      <c r="P70" s="56">
        <f t="shared" si="17"/>
        <v>0</v>
      </c>
      <c r="Q70" s="56">
        <f t="shared" si="17"/>
        <v>9551</v>
      </c>
      <c r="R70" s="56">
        <f t="shared" si="17"/>
        <v>9551</v>
      </c>
      <c r="S70" s="56">
        <f t="shared" si="17"/>
        <v>0</v>
      </c>
      <c r="T70" s="56">
        <f t="shared" si="17"/>
        <v>0</v>
      </c>
      <c r="U70" s="56">
        <f t="shared" si="17"/>
        <v>0</v>
      </c>
      <c r="V70" s="56">
        <f t="shared" si="17"/>
        <v>24874.799999999999</v>
      </c>
      <c r="W70" s="56">
        <f t="shared" si="17"/>
        <v>24874.799999999999</v>
      </c>
      <c r="X70" s="56">
        <f t="shared" si="17"/>
        <v>0</v>
      </c>
      <c r="Y70" s="56">
        <f t="shared" si="17"/>
        <v>0</v>
      </c>
      <c r="Z70" s="56">
        <f t="shared" si="17"/>
        <v>0</v>
      </c>
      <c r="AA70" s="56">
        <f t="shared" si="17"/>
        <v>24874.799999999999</v>
      </c>
      <c r="AB70" s="56">
        <f t="shared" si="17"/>
        <v>24874.799999999999</v>
      </c>
      <c r="AC70" s="56">
        <f t="shared" si="17"/>
        <v>0</v>
      </c>
      <c r="AD70" s="56">
        <f t="shared" si="17"/>
        <v>0</v>
      </c>
      <c r="AE70" s="56">
        <f t="shared" si="17"/>
        <v>0</v>
      </c>
      <c r="AF70" s="56">
        <f t="shared" si="17"/>
        <v>24874.799999999999</v>
      </c>
      <c r="AG70" s="56">
        <f t="shared" si="17"/>
        <v>24874.799999999999</v>
      </c>
      <c r="AH70" s="56">
        <f t="shared" si="17"/>
        <v>0</v>
      </c>
      <c r="AI70" s="56">
        <f t="shared" si="17"/>
        <v>0</v>
      </c>
      <c r="AJ70" s="56">
        <f t="shared" si="17"/>
        <v>0</v>
      </c>
      <c r="AK70" s="56">
        <f t="shared" si="17"/>
        <v>24874.799999999999</v>
      </c>
      <c r="AL70" s="56">
        <f t="shared" si="17"/>
        <v>24874.799999999999</v>
      </c>
      <c r="AM70" s="56">
        <f t="shared" si="17"/>
        <v>0</v>
      </c>
      <c r="AN70" s="56">
        <f t="shared" si="17"/>
        <v>0</v>
      </c>
      <c r="AO70" s="56">
        <f t="shared" si="17"/>
        <v>0</v>
      </c>
      <c r="AP70" s="155">
        <f t="shared" si="17"/>
        <v>159909.20000000001</v>
      </c>
      <c r="AQ70" s="155">
        <f t="shared" si="17"/>
        <v>128345.2</v>
      </c>
      <c r="AR70" s="132">
        <f t="shared" si="17"/>
        <v>31564</v>
      </c>
      <c r="AS70" s="56">
        <f t="shared" si="17"/>
        <v>0</v>
      </c>
      <c r="AT70" s="56">
        <f t="shared" si="17"/>
        <v>0</v>
      </c>
    </row>
    <row r="71" spans="1:47" s="17" customFormat="1" ht="13.5" customHeight="1" x14ac:dyDescent="0.25">
      <c r="A71" s="159">
        <v>63</v>
      </c>
      <c r="B71" s="210" t="s">
        <v>98</v>
      </c>
      <c r="C71" s="210"/>
      <c r="D71" s="210"/>
      <c r="E71" s="159"/>
      <c r="F71" s="159"/>
      <c r="G71" s="157">
        <f t="shared" ref="G71:AT71" si="18">G57+SUM(G58:G69)</f>
        <v>41308</v>
      </c>
      <c r="H71" s="158">
        <f t="shared" si="18"/>
        <v>9744</v>
      </c>
      <c r="I71" s="133">
        <f t="shared" si="18"/>
        <v>31564</v>
      </c>
      <c r="J71" s="14">
        <f t="shared" si="18"/>
        <v>0</v>
      </c>
      <c r="K71" s="14">
        <f t="shared" si="18"/>
        <v>0</v>
      </c>
      <c r="L71" s="14">
        <f t="shared" si="18"/>
        <v>9551</v>
      </c>
      <c r="M71" s="14">
        <f t="shared" si="18"/>
        <v>9551</v>
      </c>
      <c r="N71" s="14">
        <f t="shared" si="18"/>
        <v>0</v>
      </c>
      <c r="O71" s="14">
        <f t="shared" si="18"/>
        <v>0</v>
      </c>
      <c r="P71" s="14">
        <f t="shared" si="18"/>
        <v>0</v>
      </c>
      <c r="Q71" s="14">
        <f t="shared" si="18"/>
        <v>9551</v>
      </c>
      <c r="R71" s="14">
        <f t="shared" si="18"/>
        <v>9551</v>
      </c>
      <c r="S71" s="14">
        <f t="shared" si="18"/>
        <v>0</v>
      </c>
      <c r="T71" s="14">
        <f t="shared" si="18"/>
        <v>0</v>
      </c>
      <c r="U71" s="14">
        <f t="shared" si="18"/>
        <v>0</v>
      </c>
      <c r="V71" s="14">
        <f t="shared" si="18"/>
        <v>24874.799999999999</v>
      </c>
      <c r="W71" s="14">
        <f t="shared" si="18"/>
        <v>24874.799999999999</v>
      </c>
      <c r="X71" s="14">
        <f t="shared" si="18"/>
        <v>0</v>
      </c>
      <c r="Y71" s="14">
        <f t="shared" si="18"/>
        <v>0</v>
      </c>
      <c r="Z71" s="14">
        <f t="shared" si="18"/>
        <v>0</v>
      </c>
      <c r="AA71" s="14">
        <f t="shared" si="18"/>
        <v>24874.799999999999</v>
      </c>
      <c r="AB71" s="14">
        <f t="shared" si="18"/>
        <v>24874.799999999999</v>
      </c>
      <c r="AC71" s="14">
        <f t="shared" si="18"/>
        <v>0</v>
      </c>
      <c r="AD71" s="14">
        <f t="shared" si="18"/>
        <v>0</v>
      </c>
      <c r="AE71" s="14">
        <f t="shared" si="18"/>
        <v>0</v>
      </c>
      <c r="AF71" s="14">
        <f t="shared" si="18"/>
        <v>24874.799999999999</v>
      </c>
      <c r="AG71" s="14">
        <f t="shared" si="18"/>
        <v>24874.799999999999</v>
      </c>
      <c r="AH71" s="14">
        <f t="shared" si="18"/>
        <v>0</v>
      </c>
      <c r="AI71" s="14">
        <f t="shared" si="18"/>
        <v>0</v>
      </c>
      <c r="AJ71" s="14">
        <f t="shared" si="18"/>
        <v>0</v>
      </c>
      <c r="AK71" s="14">
        <f t="shared" si="18"/>
        <v>24874.799999999999</v>
      </c>
      <c r="AL71" s="14">
        <f t="shared" si="18"/>
        <v>24874.799999999999</v>
      </c>
      <c r="AM71" s="14">
        <f t="shared" si="18"/>
        <v>0</v>
      </c>
      <c r="AN71" s="14">
        <f t="shared" si="18"/>
        <v>0</v>
      </c>
      <c r="AO71" s="14">
        <f t="shared" si="18"/>
        <v>0</v>
      </c>
      <c r="AP71" s="157">
        <f t="shared" si="18"/>
        <v>159909.20000000001</v>
      </c>
      <c r="AQ71" s="157">
        <f t="shared" si="18"/>
        <v>128345.2</v>
      </c>
      <c r="AR71" s="133">
        <f t="shared" si="18"/>
        <v>31564</v>
      </c>
      <c r="AS71" s="14">
        <f t="shared" si="18"/>
        <v>0</v>
      </c>
      <c r="AT71" s="14">
        <f t="shared" si="18"/>
        <v>0</v>
      </c>
    </row>
    <row r="72" spans="1:47" s="17" customFormat="1" ht="15.75" customHeight="1" x14ac:dyDescent="0.25">
      <c r="A72" s="159">
        <v>64</v>
      </c>
      <c r="B72" s="210" t="s">
        <v>99</v>
      </c>
      <c r="C72" s="210"/>
      <c r="D72" s="210"/>
      <c r="E72" s="159"/>
      <c r="F72" s="162"/>
      <c r="G72" s="157">
        <f t="shared" ref="G72:AT72" si="19">G21+G71</f>
        <v>51381.06</v>
      </c>
      <c r="H72" s="158">
        <f>H21+H71</f>
        <v>17894</v>
      </c>
      <c r="I72" s="133">
        <f t="shared" si="19"/>
        <v>33487.06</v>
      </c>
      <c r="J72" s="14">
        <f t="shared" si="19"/>
        <v>0</v>
      </c>
      <c r="K72" s="14">
        <f t="shared" si="19"/>
        <v>0</v>
      </c>
      <c r="L72" s="14">
        <f t="shared" si="19"/>
        <v>16701</v>
      </c>
      <c r="M72" s="14">
        <f t="shared" si="19"/>
        <v>16701</v>
      </c>
      <c r="N72" s="14">
        <f t="shared" si="19"/>
        <v>0</v>
      </c>
      <c r="O72" s="14">
        <f t="shared" si="19"/>
        <v>0</v>
      </c>
      <c r="P72" s="14">
        <f t="shared" si="19"/>
        <v>0</v>
      </c>
      <c r="Q72" s="14">
        <f t="shared" si="19"/>
        <v>16701</v>
      </c>
      <c r="R72" s="14">
        <f t="shared" si="19"/>
        <v>16701</v>
      </c>
      <c r="S72" s="14">
        <f t="shared" si="19"/>
        <v>0</v>
      </c>
      <c r="T72" s="14">
        <f t="shared" si="19"/>
        <v>0</v>
      </c>
      <c r="U72" s="14">
        <f t="shared" si="19"/>
        <v>0</v>
      </c>
      <c r="V72" s="14">
        <f t="shared" si="19"/>
        <v>37024.800000000003</v>
      </c>
      <c r="W72" s="14">
        <f t="shared" si="19"/>
        <v>37024.800000000003</v>
      </c>
      <c r="X72" s="14">
        <f t="shared" si="19"/>
        <v>0</v>
      </c>
      <c r="Y72" s="14">
        <f t="shared" si="19"/>
        <v>0</v>
      </c>
      <c r="Z72" s="14">
        <f t="shared" si="19"/>
        <v>0</v>
      </c>
      <c r="AA72" s="14">
        <f t="shared" si="19"/>
        <v>37024.800000000003</v>
      </c>
      <c r="AB72" s="14">
        <f t="shared" si="19"/>
        <v>37024.800000000003</v>
      </c>
      <c r="AC72" s="14">
        <f t="shared" si="19"/>
        <v>0</v>
      </c>
      <c r="AD72" s="14">
        <f t="shared" si="19"/>
        <v>0</v>
      </c>
      <c r="AE72" s="14">
        <f t="shared" si="19"/>
        <v>0</v>
      </c>
      <c r="AF72" s="14">
        <f t="shared" si="19"/>
        <v>37024.800000000003</v>
      </c>
      <c r="AG72" s="14">
        <f t="shared" si="19"/>
        <v>37024.800000000003</v>
      </c>
      <c r="AH72" s="14">
        <f t="shared" si="19"/>
        <v>0</v>
      </c>
      <c r="AI72" s="14">
        <f t="shared" si="19"/>
        <v>0</v>
      </c>
      <c r="AJ72" s="14">
        <f t="shared" si="19"/>
        <v>0</v>
      </c>
      <c r="AK72" s="14">
        <f t="shared" si="19"/>
        <v>37024.800000000003</v>
      </c>
      <c r="AL72" s="14">
        <f t="shared" si="19"/>
        <v>37024.800000000003</v>
      </c>
      <c r="AM72" s="14">
        <f>AM21+AM71</f>
        <v>0</v>
      </c>
      <c r="AN72" s="14">
        <f t="shared" si="19"/>
        <v>0</v>
      </c>
      <c r="AO72" s="14">
        <f t="shared" si="19"/>
        <v>0</v>
      </c>
      <c r="AP72" s="157">
        <f t="shared" si="19"/>
        <v>232882.26</v>
      </c>
      <c r="AQ72" s="157">
        <f>AQ21+AQ71</f>
        <v>199395.20000000001</v>
      </c>
      <c r="AR72" s="133">
        <f t="shared" si="19"/>
        <v>33487.06</v>
      </c>
      <c r="AS72" s="14">
        <f t="shared" si="19"/>
        <v>0</v>
      </c>
      <c r="AT72" s="14">
        <f t="shared" si="19"/>
        <v>0</v>
      </c>
      <c r="AU72" s="85"/>
    </row>
    <row r="73" spans="1:47" s="17" customFormat="1" ht="15" customHeight="1" x14ac:dyDescent="0.25">
      <c r="A73" s="159">
        <v>65</v>
      </c>
      <c r="B73" s="210" t="s">
        <v>82</v>
      </c>
      <c r="C73" s="210"/>
      <c r="D73" s="210"/>
      <c r="E73" s="159"/>
      <c r="F73" s="162"/>
      <c r="G73" s="133">
        <f t="shared" ref="G73:AQ76" si="20">G22</f>
        <v>0</v>
      </c>
      <c r="H73" s="14">
        <f t="shared" si="20"/>
        <v>0</v>
      </c>
      <c r="I73" s="133">
        <f t="shared" si="20"/>
        <v>0</v>
      </c>
      <c r="J73" s="14">
        <f t="shared" si="20"/>
        <v>0</v>
      </c>
      <c r="K73" s="14">
        <f t="shared" si="20"/>
        <v>0</v>
      </c>
      <c r="L73" s="14">
        <f t="shared" si="20"/>
        <v>0</v>
      </c>
      <c r="M73" s="14">
        <f t="shared" si="20"/>
        <v>0</v>
      </c>
      <c r="N73" s="14">
        <f t="shared" si="20"/>
        <v>0</v>
      </c>
      <c r="O73" s="14">
        <f t="shared" si="20"/>
        <v>0</v>
      </c>
      <c r="P73" s="14">
        <f t="shared" si="20"/>
        <v>0</v>
      </c>
      <c r="Q73" s="55">
        <f t="shared" si="20"/>
        <v>0</v>
      </c>
      <c r="R73" s="55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14">
        <f t="shared" si="20"/>
        <v>325</v>
      </c>
      <c r="W73" s="14">
        <f t="shared" si="20"/>
        <v>325</v>
      </c>
      <c r="X73" s="14">
        <f t="shared" si="20"/>
        <v>0</v>
      </c>
      <c r="Y73" s="14">
        <f t="shared" si="20"/>
        <v>0</v>
      </c>
      <c r="Z73" s="14">
        <f t="shared" si="20"/>
        <v>0</v>
      </c>
      <c r="AA73" s="14">
        <f t="shared" si="20"/>
        <v>325</v>
      </c>
      <c r="AB73" s="14">
        <f t="shared" si="20"/>
        <v>325</v>
      </c>
      <c r="AC73" s="14">
        <f t="shared" si="20"/>
        <v>0</v>
      </c>
      <c r="AD73" s="14">
        <f t="shared" si="20"/>
        <v>0</v>
      </c>
      <c r="AE73" s="14">
        <f t="shared" si="20"/>
        <v>0</v>
      </c>
      <c r="AF73" s="14">
        <f t="shared" si="20"/>
        <v>325</v>
      </c>
      <c r="AG73" s="14">
        <f t="shared" si="20"/>
        <v>325</v>
      </c>
      <c r="AH73" s="14">
        <f t="shared" si="20"/>
        <v>0</v>
      </c>
      <c r="AI73" s="14">
        <f t="shared" si="20"/>
        <v>0</v>
      </c>
      <c r="AJ73" s="14">
        <f t="shared" si="20"/>
        <v>0</v>
      </c>
      <c r="AK73" s="14">
        <f t="shared" si="20"/>
        <v>325</v>
      </c>
      <c r="AL73" s="14">
        <f t="shared" si="20"/>
        <v>325</v>
      </c>
      <c r="AM73" s="14">
        <f t="shared" si="20"/>
        <v>0</v>
      </c>
      <c r="AN73" s="14">
        <f t="shared" si="20"/>
        <v>0</v>
      </c>
      <c r="AO73" s="14">
        <f t="shared" si="20"/>
        <v>0</v>
      </c>
      <c r="AP73" s="133">
        <f t="shared" si="20"/>
        <v>1300</v>
      </c>
      <c r="AQ73" s="14">
        <f t="shared" si="20"/>
        <v>1300</v>
      </c>
      <c r="AR73" s="133">
        <f t="shared" ref="AR73:AT75" si="21">I73+N73+S73+X73+AC73+AH73</f>
        <v>0</v>
      </c>
      <c r="AS73" s="14">
        <f t="shared" si="21"/>
        <v>0</v>
      </c>
      <c r="AT73" s="14">
        <f t="shared" si="21"/>
        <v>0</v>
      </c>
    </row>
    <row r="74" spans="1:47" s="17" customFormat="1" ht="12" x14ac:dyDescent="0.25">
      <c r="A74" s="159">
        <v>66</v>
      </c>
      <c r="B74" s="210" t="s">
        <v>83</v>
      </c>
      <c r="C74" s="210"/>
      <c r="D74" s="210"/>
      <c r="E74" s="159"/>
      <c r="F74" s="162"/>
      <c r="G74" s="133">
        <f t="shared" si="20"/>
        <v>0</v>
      </c>
      <c r="H74" s="14">
        <f t="shared" si="20"/>
        <v>0</v>
      </c>
      <c r="I74" s="133">
        <f t="shared" si="20"/>
        <v>0</v>
      </c>
      <c r="J74" s="14">
        <f t="shared" si="20"/>
        <v>0</v>
      </c>
      <c r="K74" s="14">
        <f t="shared" si="20"/>
        <v>0</v>
      </c>
      <c r="L74" s="14">
        <f t="shared" si="20"/>
        <v>0</v>
      </c>
      <c r="M74" s="14">
        <f t="shared" si="20"/>
        <v>0</v>
      </c>
      <c r="N74" s="14">
        <f t="shared" si="20"/>
        <v>0</v>
      </c>
      <c r="O74" s="14">
        <f t="shared" si="20"/>
        <v>0</v>
      </c>
      <c r="P74" s="14">
        <f t="shared" si="20"/>
        <v>0</v>
      </c>
      <c r="Q74" s="55">
        <f t="shared" si="20"/>
        <v>0</v>
      </c>
      <c r="R74" s="55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14">
        <f t="shared" si="20"/>
        <v>1000</v>
      </c>
      <c r="W74" s="14">
        <f t="shared" si="20"/>
        <v>1000</v>
      </c>
      <c r="X74" s="14">
        <f t="shared" si="20"/>
        <v>0</v>
      </c>
      <c r="Y74" s="14">
        <f t="shared" si="20"/>
        <v>0</v>
      </c>
      <c r="Z74" s="14">
        <f t="shared" si="20"/>
        <v>0</v>
      </c>
      <c r="AA74" s="14">
        <f t="shared" si="20"/>
        <v>1000</v>
      </c>
      <c r="AB74" s="14">
        <f t="shared" si="20"/>
        <v>1000</v>
      </c>
      <c r="AC74" s="14">
        <f t="shared" si="20"/>
        <v>0</v>
      </c>
      <c r="AD74" s="14">
        <f t="shared" si="20"/>
        <v>0</v>
      </c>
      <c r="AE74" s="14">
        <f t="shared" si="20"/>
        <v>0</v>
      </c>
      <c r="AF74" s="14">
        <f t="shared" si="20"/>
        <v>1000</v>
      </c>
      <c r="AG74" s="14">
        <f t="shared" si="20"/>
        <v>1000</v>
      </c>
      <c r="AH74" s="14">
        <f t="shared" si="20"/>
        <v>0</v>
      </c>
      <c r="AI74" s="14">
        <f t="shared" si="20"/>
        <v>0</v>
      </c>
      <c r="AJ74" s="14">
        <f t="shared" si="20"/>
        <v>0</v>
      </c>
      <c r="AK74" s="14">
        <f t="shared" si="20"/>
        <v>1000</v>
      </c>
      <c r="AL74" s="14">
        <f t="shared" si="20"/>
        <v>1000</v>
      </c>
      <c r="AM74" s="14">
        <f t="shared" si="20"/>
        <v>0</v>
      </c>
      <c r="AN74" s="14">
        <f t="shared" si="20"/>
        <v>0</v>
      </c>
      <c r="AO74" s="14">
        <f t="shared" si="20"/>
        <v>0</v>
      </c>
      <c r="AP74" s="133">
        <f t="shared" si="20"/>
        <v>4000</v>
      </c>
      <c r="AQ74" s="14">
        <f t="shared" si="20"/>
        <v>4000</v>
      </c>
      <c r="AR74" s="133">
        <f t="shared" si="21"/>
        <v>0</v>
      </c>
      <c r="AS74" s="14">
        <f t="shared" si="21"/>
        <v>0</v>
      </c>
      <c r="AT74" s="14">
        <f t="shared" si="21"/>
        <v>0</v>
      </c>
    </row>
    <row r="75" spans="1:47" s="17" customFormat="1" ht="12" x14ac:dyDescent="0.25">
      <c r="A75" s="159">
        <v>67</v>
      </c>
      <c r="B75" s="210" t="s">
        <v>84</v>
      </c>
      <c r="C75" s="210"/>
      <c r="D75" s="210"/>
      <c r="E75" s="159"/>
      <c r="F75" s="162"/>
      <c r="G75" s="133">
        <f t="shared" si="20"/>
        <v>2000</v>
      </c>
      <c r="H75" s="14">
        <f t="shared" si="20"/>
        <v>2000</v>
      </c>
      <c r="I75" s="133">
        <f t="shared" si="20"/>
        <v>0</v>
      </c>
      <c r="J75" s="14">
        <f t="shared" si="20"/>
        <v>0</v>
      </c>
      <c r="K75" s="14">
        <f t="shared" si="20"/>
        <v>0</v>
      </c>
      <c r="L75" s="14">
        <f t="shared" si="20"/>
        <v>0</v>
      </c>
      <c r="M75" s="14">
        <f t="shared" si="20"/>
        <v>0</v>
      </c>
      <c r="N75" s="14">
        <f t="shared" si="20"/>
        <v>0</v>
      </c>
      <c r="O75" s="14">
        <f t="shared" si="20"/>
        <v>0</v>
      </c>
      <c r="P75" s="14">
        <f t="shared" si="20"/>
        <v>0</v>
      </c>
      <c r="Q75" s="55">
        <f t="shared" si="20"/>
        <v>0</v>
      </c>
      <c r="R75" s="55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14">
        <f t="shared" si="20"/>
        <v>0</v>
      </c>
      <c r="Y75" s="14">
        <f t="shared" si="20"/>
        <v>0</v>
      </c>
      <c r="Z75" s="14">
        <f t="shared" si="20"/>
        <v>0</v>
      </c>
      <c r="AA75" s="55">
        <f t="shared" si="20"/>
        <v>2000</v>
      </c>
      <c r="AB75" s="55">
        <f t="shared" si="20"/>
        <v>2000</v>
      </c>
      <c r="AC75" s="14">
        <f t="shared" si="20"/>
        <v>0</v>
      </c>
      <c r="AD75" s="14">
        <f t="shared" si="20"/>
        <v>0</v>
      </c>
      <c r="AE75" s="14">
        <f t="shared" si="20"/>
        <v>0</v>
      </c>
      <c r="AF75" s="14">
        <f t="shared" si="20"/>
        <v>2000</v>
      </c>
      <c r="AG75" s="14">
        <f t="shared" si="20"/>
        <v>2000</v>
      </c>
      <c r="AH75" s="14">
        <f t="shared" si="20"/>
        <v>0</v>
      </c>
      <c r="AI75" s="14">
        <f t="shared" si="20"/>
        <v>0</v>
      </c>
      <c r="AJ75" s="14">
        <f t="shared" si="20"/>
        <v>0</v>
      </c>
      <c r="AK75" s="14">
        <f t="shared" si="20"/>
        <v>2000</v>
      </c>
      <c r="AL75" s="14">
        <f t="shared" si="20"/>
        <v>2000</v>
      </c>
      <c r="AM75" s="14">
        <f t="shared" si="20"/>
        <v>0</v>
      </c>
      <c r="AN75" s="14">
        <f t="shared" si="20"/>
        <v>0</v>
      </c>
      <c r="AO75" s="14">
        <f t="shared" si="20"/>
        <v>0</v>
      </c>
      <c r="AP75" s="136">
        <f>AP24</f>
        <v>10000</v>
      </c>
      <c r="AQ75" s="55">
        <f t="shared" si="20"/>
        <v>10000</v>
      </c>
      <c r="AR75" s="133">
        <f t="shared" si="21"/>
        <v>0</v>
      </c>
      <c r="AS75" s="14">
        <f t="shared" si="21"/>
        <v>0</v>
      </c>
      <c r="AT75" s="14">
        <f t="shared" si="21"/>
        <v>0</v>
      </c>
    </row>
    <row r="76" spans="1:47" s="17" customFormat="1" ht="12" customHeight="1" x14ac:dyDescent="0.25">
      <c r="A76" s="159">
        <v>68</v>
      </c>
      <c r="B76" s="210" t="s">
        <v>164</v>
      </c>
      <c r="C76" s="210"/>
      <c r="D76" s="210"/>
      <c r="E76" s="159"/>
      <c r="F76" s="162"/>
      <c r="G76" s="133">
        <f>G25</f>
        <v>1500</v>
      </c>
      <c r="H76" s="14">
        <f t="shared" si="20"/>
        <v>1500</v>
      </c>
      <c r="I76" s="133">
        <f t="shared" si="20"/>
        <v>0</v>
      </c>
      <c r="J76" s="14">
        <f t="shared" si="20"/>
        <v>0</v>
      </c>
      <c r="K76" s="14">
        <f t="shared" si="20"/>
        <v>0</v>
      </c>
      <c r="L76" s="14">
        <f t="shared" si="20"/>
        <v>0</v>
      </c>
      <c r="M76" s="14">
        <f t="shared" si="20"/>
        <v>0</v>
      </c>
      <c r="N76" s="14">
        <f t="shared" si="20"/>
        <v>0</v>
      </c>
      <c r="O76" s="14">
        <f t="shared" si="20"/>
        <v>0</v>
      </c>
      <c r="P76" s="14">
        <f t="shared" si="20"/>
        <v>0</v>
      </c>
      <c r="Q76" s="14">
        <f t="shared" si="20"/>
        <v>0</v>
      </c>
      <c r="R76" s="14">
        <f t="shared" si="20"/>
        <v>0</v>
      </c>
      <c r="S76" s="14">
        <f t="shared" si="20"/>
        <v>0</v>
      </c>
      <c r="T76" s="14">
        <f t="shared" si="20"/>
        <v>0</v>
      </c>
      <c r="U76" s="14">
        <f t="shared" si="20"/>
        <v>0</v>
      </c>
      <c r="V76" s="14">
        <f t="shared" si="20"/>
        <v>0</v>
      </c>
      <c r="W76" s="14">
        <f t="shared" si="20"/>
        <v>0</v>
      </c>
      <c r="X76" s="14">
        <f t="shared" si="20"/>
        <v>0</v>
      </c>
      <c r="Y76" s="14">
        <f t="shared" si="20"/>
        <v>0</v>
      </c>
      <c r="Z76" s="14">
        <f t="shared" si="20"/>
        <v>0</v>
      </c>
      <c r="AA76" s="14">
        <f t="shared" si="20"/>
        <v>0</v>
      </c>
      <c r="AB76" s="14">
        <f t="shared" si="20"/>
        <v>0</v>
      </c>
      <c r="AC76" s="14">
        <f t="shared" si="20"/>
        <v>0</v>
      </c>
      <c r="AD76" s="14">
        <f t="shared" si="20"/>
        <v>0</v>
      </c>
      <c r="AE76" s="14">
        <f t="shared" si="20"/>
        <v>0</v>
      </c>
      <c r="AF76" s="14">
        <f t="shared" si="20"/>
        <v>0</v>
      </c>
      <c r="AG76" s="14">
        <f t="shared" si="20"/>
        <v>0</v>
      </c>
      <c r="AH76" s="14">
        <f t="shared" si="20"/>
        <v>0</v>
      </c>
      <c r="AI76" s="14">
        <f t="shared" si="20"/>
        <v>0</v>
      </c>
      <c r="AJ76" s="14">
        <f t="shared" si="20"/>
        <v>0</v>
      </c>
      <c r="AK76" s="14">
        <f t="shared" si="20"/>
        <v>0</v>
      </c>
      <c r="AL76" s="14">
        <f t="shared" si="20"/>
        <v>0</v>
      </c>
      <c r="AM76" s="14">
        <f t="shared" si="20"/>
        <v>0</v>
      </c>
      <c r="AN76" s="14">
        <f t="shared" si="20"/>
        <v>0</v>
      </c>
      <c r="AO76" s="14">
        <f t="shared" si="20"/>
        <v>0</v>
      </c>
      <c r="AP76" s="133">
        <f t="shared" si="20"/>
        <v>1500</v>
      </c>
      <c r="AQ76" s="14">
        <f t="shared" si="20"/>
        <v>1500</v>
      </c>
      <c r="AR76" s="133">
        <f t="shared" ref="AR76" si="22">AR25</f>
        <v>0</v>
      </c>
      <c r="AS76" s="14"/>
      <c r="AT76" s="14"/>
    </row>
    <row r="77" spans="1:47" s="24" customFormat="1" ht="15" customHeight="1" x14ac:dyDescent="0.25">
      <c r="A77" s="159">
        <v>69</v>
      </c>
      <c r="B77" s="222" t="s">
        <v>141</v>
      </c>
      <c r="C77" s="222"/>
      <c r="D77" s="222"/>
      <c r="E77" s="162"/>
      <c r="F77" s="162"/>
      <c r="G77" s="155">
        <f>SUM(G72:G76)</f>
        <v>54881.06</v>
      </c>
      <c r="H77" s="156">
        <f>SUM(H72:H76)</f>
        <v>21394</v>
      </c>
      <c r="I77" s="132">
        <f>SUM(I72:I76)</f>
        <v>33487.06</v>
      </c>
      <c r="J77" s="56" t="s">
        <v>41</v>
      </c>
      <c r="K77" s="56" t="s">
        <v>41</v>
      </c>
      <c r="L77" s="56">
        <f t="shared" ref="L77:M77" si="23">SUM(L72:L76)</f>
        <v>16701</v>
      </c>
      <c r="M77" s="56">
        <f t="shared" si="23"/>
        <v>16701</v>
      </c>
      <c r="N77" s="56">
        <f>SUM(N72:N76)</f>
        <v>0</v>
      </c>
      <c r="O77" s="56" t="s">
        <v>41</v>
      </c>
      <c r="P77" s="56" t="s">
        <v>41</v>
      </c>
      <c r="Q77" s="56">
        <f t="shared" ref="Q77:S77" si="24">SUM(Q72:Q76)</f>
        <v>16701</v>
      </c>
      <c r="R77" s="56">
        <f t="shared" si="24"/>
        <v>16701</v>
      </c>
      <c r="S77" s="56">
        <f t="shared" si="24"/>
        <v>0</v>
      </c>
      <c r="T77" s="57" t="s">
        <v>41</v>
      </c>
      <c r="U77" s="57" t="s">
        <v>41</v>
      </c>
      <c r="V77" s="56">
        <f t="shared" ref="V77:X77" si="25">SUM(V72:V76)</f>
        <v>40349.800000000003</v>
      </c>
      <c r="W77" s="56">
        <f t="shared" si="25"/>
        <v>40349.800000000003</v>
      </c>
      <c r="X77" s="56">
        <f t="shared" si="25"/>
        <v>0</v>
      </c>
      <c r="Y77" s="56" t="s">
        <v>41</v>
      </c>
      <c r="Z77" s="56" t="s">
        <v>41</v>
      </c>
      <c r="AA77" s="56">
        <f t="shared" ref="AA77:AC77" si="26">SUM(AA72:AA76)</f>
        <v>40349.800000000003</v>
      </c>
      <c r="AB77" s="56">
        <f t="shared" si="26"/>
        <v>40349.800000000003</v>
      </c>
      <c r="AC77" s="56">
        <f t="shared" si="26"/>
        <v>0</v>
      </c>
      <c r="AD77" s="56" t="s">
        <v>41</v>
      </c>
      <c r="AE77" s="56" t="s">
        <v>41</v>
      </c>
      <c r="AF77" s="56">
        <f t="shared" ref="AF77:AH77" si="27">SUM(AF72:AF76)</f>
        <v>40349.800000000003</v>
      </c>
      <c r="AG77" s="56">
        <f t="shared" si="27"/>
        <v>40349.800000000003</v>
      </c>
      <c r="AH77" s="56">
        <f t="shared" si="27"/>
        <v>0</v>
      </c>
      <c r="AI77" s="56" t="s">
        <v>41</v>
      </c>
      <c r="AJ77" s="56" t="s">
        <v>41</v>
      </c>
      <c r="AK77" s="56">
        <f>SUM(AK72:AK75)</f>
        <v>40349.800000000003</v>
      </c>
      <c r="AL77" s="56">
        <f>SUM(AL72:AL75)</f>
        <v>40349.800000000003</v>
      </c>
      <c r="AM77" s="56">
        <f>SUM(AM72:AM75)</f>
        <v>0</v>
      </c>
      <c r="AN77" s="56" t="s">
        <v>41</v>
      </c>
      <c r="AO77" s="56" t="s">
        <v>41</v>
      </c>
      <c r="AP77" s="155">
        <f>AP70+AP20</f>
        <v>249682.26</v>
      </c>
      <c r="AQ77" s="156">
        <f>AQ70+AQ20</f>
        <v>216195.20000000001</v>
      </c>
      <c r="AR77" s="132">
        <f>AR70+AR20</f>
        <v>33487.06</v>
      </c>
      <c r="AS77" s="56">
        <f>AS70+AS20</f>
        <v>0</v>
      </c>
      <c r="AT77" s="56">
        <f>AT70+AT20</f>
        <v>0</v>
      </c>
    </row>
    <row r="78" spans="1:47" s="17" customFormat="1" ht="15" hidden="1" customHeight="1" x14ac:dyDescent="0.25">
      <c r="A78" s="233" t="s">
        <v>106</v>
      </c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1"/>
      <c r="AR78" s="1"/>
      <c r="AS78" s="1"/>
      <c r="AT78" s="1"/>
    </row>
    <row r="79" spans="1:47" s="1" customFormat="1" ht="15" hidden="1" customHeight="1" x14ac:dyDescent="0.25">
      <c r="A79" s="231" t="s">
        <v>101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</row>
    <row r="80" spans="1:47" s="1" customFormat="1" ht="15" hidden="1" customHeight="1" x14ac:dyDescent="0.25">
      <c r="A80" s="231" t="s">
        <v>102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</row>
    <row r="81" spans="1:50" s="1" customFormat="1" ht="15" hidden="1" customHeight="1" x14ac:dyDescent="0.25">
      <c r="A81" s="231" t="s">
        <v>103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</row>
    <row r="82" spans="1:50" s="1" customFormat="1" ht="15" hidden="1" customHeight="1" x14ac:dyDescent="0.25">
      <c r="A82" s="231" t="s">
        <v>104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</row>
    <row r="83" spans="1:50" s="1" customFormat="1" ht="15" hidden="1" customHeight="1" x14ac:dyDescent="0.25">
      <c r="A83" s="231" t="s">
        <v>157</v>
      </c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</row>
    <row r="84" spans="1:50" s="1" customFormat="1" ht="15" hidden="1" customHeight="1" x14ac:dyDescent="0.25">
      <c r="A84" s="231" t="s">
        <v>105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</row>
    <row r="85" spans="1:50" s="1" customFormat="1" ht="15" hidden="1" customHeight="1" x14ac:dyDescent="0.25">
      <c r="A85" s="231" t="s">
        <v>85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</row>
    <row r="86" spans="1:50" s="1" customFormat="1" ht="15" hidden="1" customHeight="1" x14ac:dyDescent="0.25">
      <c r="A86" s="231" t="s">
        <v>165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</row>
    <row r="87" spans="1:50" s="1" customFormat="1" ht="12" hidden="1" x14ac:dyDescent="0.25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50" s="1" customFormat="1" ht="12" hidden="1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5"/>
      <c r="R88" s="25"/>
      <c r="S88" s="25"/>
      <c r="T88" s="25"/>
      <c r="U88" s="25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50" ht="48.75" hidden="1" customHeight="1" x14ac:dyDescent="0.25"/>
    <row r="90" spans="1:50" ht="48.75" customHeight="1" x14ac:dyDescent="0.25">
      <c r="AP90" s="142"/>
      <c r="AQ90" s="142"/>
      <c r="AR90" s="142"/>
    </row>
    <row r="91" spans="1:50" ht="48.75" customHeight="1" x14ac:dyDescent="0.25">
      <c r="G91" s="2">
        <f>185.3+2.75+4.615</f>
        <v>192.66500000000002</v>
      </c>
      <c r="AX91" s="2">
        <f>249</f>
        <v>249</v>
      </c>
    </row>
  </sheetData>
  <mergeCells count="104"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</mergeCells>
  <pageMargins left="0.31496062992125984" right="0.31496062992125984" top="0.35433070866141736" bottom="0.35433070866141736" header="0.31496062992125984" footer="0.19685039370078741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3939-76A5-45F3-A93A-53E860C327EC}">
  <sheetPr>
    <pageSetUpPr fitToPage="1"/>
  </sheetPr>
  <dimension ref="A1:AX91"/>
  <sheetViews>
    <sheetView topLeftCell="A5" zoomScale="90" zoomScaleNormal="90" workbookViewId="0">
      <selection activeCell="U11" sqref="U11"/>
    </sheetView>
  </sheetViews>
  <sheetFormatPr defaultRowHeight="48.75" customHeight="1" x14ac:dyDescent="0.25"/>
  <cols>
    <col min="1" max="1" width="3.7109375" style="169" customWidth="1"/>
    <col min="2" max="2" width="5.140625" style="8" customWidth="1"/>
    <col min="3" max="3" width="3.140625" style="8" hidden="1" customWidth="1"/>
    <col min="4" max="4" width="45.42578125" style="173" customWidth="1"/>
    <col min="5" max="5" width="8" style="173" customWidth="1"/>
    <col min="6" max="6" width="4.85546875" style="173" customWidth="1"/>
    <col min="7" max="7" width="12.7109375" style="8" customWidth="1"/>
    <col min="8" max="8" width="11.140625" style="8" customWidth="1"/>
    <col min="9" max="9" width="10.140625" style="8" customWidth="1"/>
    <col min="10" max="10" width="5.140625" style="8" customWidth="1"/>
    <col min="11" max="11" width="4.140625" style="8" customWidth="1"/>
    <col min="12" max="12" width="9" style="8" customWidth="1"/>
    <col min="13" max="13" width="10.28515625" style="8" customWidth="1"/>
    <col min="14" max="14" width="9.85546875" style="8" customWidth="1"/>
    <col min="15" max="15" width="6.140625" style="8" customWidth="1"/>
    <col min="16" max="16" width="5.28515625" style="8" customWidth="1"/>
    <col min="17" max="17" width="9" style="8" customWidth="1"/>
    <col min="18" max="18" width="9.5703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11.28515625" style="8" customWidth="1"/>
    <col min="23" max="23" width="9.140625" style="8" customWidth="1"/>
    <col min="24" max="25" width="5.7109375" style="8" customWidth="1"/>
    <col min="26" max="26" width="5.28515625" style="8" customWidth="1"/>
    <col min="27" max="27" width="8" style="8" customWidth="1"/>
    <col min="28" max="28" width="8.85546875" style="8" customWidth="1"/>
    <col min="29" max="29" width="4.5703125" style="8" customWidth="1"/>
    <col min="30" max="30" width="5.140625" style="8" customWidth="1"/>
    <col min="31" max="31" width="5.28515625" style="8" customWidth="1"/>
    <col min="32" max="32" width="9.7109375" style="8" customWidth="1"/>
    <col min="33" max="33" width="9" style="8" customWidth="1"/>
    <col min="34" max="34" width="4.28515625" style="8" customWidth="1"/>
    <col min="35" max="35" width="6.28515625" style="8" customWidth="1"/>
    <col min="36" max="36" width="3.5703125" style="8" customWidth="1"/>
    <col min="37" max="38" width="9.42578125" style="8" customWidth="1"/>
    <col min="39" max="39" width="4.42578125" style="8" customWidth="1"/>
    <col min="40" max="40" width="5.7109375" style="8" customWidth="1"/>
    <col min="41" max="41" width="7.42578125" style="8" customWidth="1"/>
    <col min="42" max="42" width="9.85546875" style="8" customWidth="1"/>
    <col min="43" max="43" width="18.140625" style="205" customWidth="1"/>
    <col min="44" max="44" width="10" style="205" customWidth="1"/>
    <col min="45" max="45" width="6.42578125" style="205" customWidth="1"/>
    <col min="46" max="46" width="9.7109375" style="205" customWidth="1"/>
    <col min="47" max="49" width="9.140625" style="8"/>
    <col min="50" max="50" width="11.140625" style="8" bestFit="1" customWidth="1"/>
    <col min="51" max="16384" width="9.140625" style="8"/>
  </cols>
  <sheetData>
    <row r="1" spans="1:46" ht="14.25" customHeight="1" x14ac:dyDescent="0.25">
      <c r="C1" s="5"/>
      <c r="D1" s="170"/>
      <c r="E1" s="170"/>
      <c r="F1" s="17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W1" s="171"/>
      <c r="X1" s="171"/>
      <c r="Y1" s="171"/>
      <c r="Z1" s="171"/>
      <c r="AA1" s="171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</row>
    <row r="2" spans="1:46" ht="39.75" customHeight="1" x14ac:dyDescent="0.25">
      <c r="C2" s="5"/>
      <c r="D2" s="170"/>
      <c r="E2" s="170"/>
      <c r="F2" s="17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171"/>
      <c r="X2" s="171"/>
      <c r="Y2" s="171"/>
      <c r="Z2" s="171"/>
      <c r="AA2" s="171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244" t="s">
        <v>171</v>
      </c>
      <c r="AQ2" s="244"/>
      <c r="AR2" s="244"/>
      <c r="AS2" s="244"/>
      <c r="AT2" s="244"/>
    </row>
    <row r="3" spans="1:46" ht="105" customHeight="1" x14ac:dyDescent="0.25">
      <c r="W3" s="171"/>
      <c r="X3" s="171"/>
      <c r="Y3" s="171"/>
      <c r="Z3" s="171"/>
      <c r="AA3" s="171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245" t="s">
        <v>174</v>
      </c>
      <c r="AQ3" s="245"/>
      <c r="AR3" s="245"/>
      <c r="AS3" s="245"/>
      <c r="AT3" s="245"/>
    </row>
    <row r="4" spans="1:46" ht="18.75" customHeight="1" x14ac:dyDescent="0.25">
      <c r="B4" s="246" t="s">
        <v>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</row>
    <row r="5" spans="1:46" s="25" customFormat="1" ht="15" customHeight="1" x14ac:dyDescent="0.25">
      <c r="A5" s="217" t="s">
        <v>1</v>
      </c>
      <c r="B5" s="217" t="s">
        <v>2</v>
      </c>
      <c r="C5" s="217"/>
      <c r="D5" s="217" t="s">
        <v>3</v>
      </c>
      <c r="E5" s="217" t="s">
        <v>4</v>
      </c>
      <c r="F5" s="217" t="s">
        <v>5</v>
      </c>
      <c r="G5" s="217" t="s">
        <v>6</v>
      </c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</row>
    <row r="6" spans="1:46" s="25" customFormat="1" ht="12" x14ac:dyDescent="0.25">
      <c r="A6" s="217"/>
      <c r="B6" s="217"/>
      <c r="C6" s="217"/>
      <c r="D6" s="217"/>
      <c r="E6" s="217"/>
      <c r="F6" s="217"/>
      <c r="G6" s="217" t="s">
        <v>86</v>
      </c>
      <c r="H6" s="217"/>
      <c r="I6" s="217"/>
      <c r="J6" s="217"/>
      <c r="K6" s="217"/>
      <c r="L6" s="217" t="s">
        <v>87</v>
      </c>
      <c r="M6" s="217"/>
      <c r="N6" s="217"/>
      <c r="O6" s="217"/>
      <c r="P6" s="217"/>
      <c r="Q6" s="217" t="s">
        <v>88</v>
      </c>
      <c r="R6" s="217"/>
      <c r="S6" s="217"/>
      <c r="T6" s="217"/>
      <c r="U6" s="217"/>
      <c r="V6" s="217" t="s">
        <v>89</v>
      </c>
      <c r="W6" s="217"/>
      <c r="X6" s="217"/>
      <c r="Y6" s="217"/>
      <c r="Z6" s="217"/>
      <c r="AA6" s="217" t="s">
        <v>90</v>
      </c>
      <c r="AB6" s="217"/>
      <c r="AC6" s="217"/>
      <c r="AD6" s="217"/>
      <c r="AE6" s="217"/>
      <c r="AF6" s="217" t="s">
        <v>91</v>
      </c>
      <c r="AG6" s="217"/>
      <c r="AH6" s="217"/>
      <c r="AI6" s="217"/>
      <c r="AJ6" s="217"/>
      <c r="AK6" s="217" t="s">
        <v>107</v>
      </c>
      <c r="AL6" s="217"/>
      <c r="AM6" s="217"/>
      <c r="AN6" s="217"/>
      <c r="AO6" s="217"/>
      <c r="AP6" s="217" t="s">
        <v>7</v>
      </c>
      <c r="AQ6" s="217"/>
      <c r="AR6" s="217"/>
      <c r="AS6" s="217"/>
      <c r="AT6" s="217"/>
    </row>
    <row r="7" spans="1:46" s="25" customFormat="1" ht="98.25" x14ac:dyDescent="0.25">
      <c r="A7" s="217"/>
      <c r="B7" s="217"/>
      <c r="C7" s="217"/>
      <c r="D7" s="217"/>
      <c r="E7" s="217"/>
      <c r="F7" s="217"/>
      <c r="G7" s="36" t="s">
        <v>8</v>
      </c>
      <c r="H7" s="36" t="s">
        <v>9</v>
      </c>
      <c r="I7" s="36" t="s">
        <v>10</v>
      </c>
      <c r="J7" s="36" t="s">
        <v>11</v>
      </c>
      <c r="K7" s="36" t="s">
        <v>12</v>
      </c>
      <c r="L7" s="36" t="s">
        <v>8</v>
      </c>
      <c r="M7" s="36" t="s">
        <v>9</v>
      </c>
      <c r="N7" s="36" t="s">
        <v>10</v>
      </c>
      <c r="O7" s="36" t="s">
        <v>11</v>
      </c>
      <c r="P7" s="3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36" t="s">
        <v>8</v>
      </c>
      <c r="W7" s="36" t="s">
        <v>9</v>
      </c>
      <c r="X7" s="36" t="s">
        <v>10</v>
      </c>
      <c r="Y7" s="36" t="s">
        <v>11</v>
      </c>
      <c r="Z7" s="36" t="s">
        <v>12</v>
      </c>
      <c r="AA7" s="36" t="s">
        <v>8</v>
      </c>
      <c r="AB7" s="36" t="s">
        <v>9</v>
      </c>
      <c r="AC7" s="36" t="s">
        <v>10</v>
      </c>
      <c r="AD7" s="36" t="s">
        <v>11</v>
      </c>
      <c r="AE7" s="36" t="s">
        <v>12</v>
      </c>
      <c r="AF7" s="36" t="s">
        <v>8</v>
      </c>
      <c r="AG7" s="36" t="s">
        <v>9</v>
      </c>
      <c r="AH7" s="36" t="s">
        <v>10</v>
      </c>
      <c r="AI7" s="36" t="s">
        <v>11</v>
      </c>
      <c r="AJ7" s="36" t="s">
        <v>12</v>
      </c>
      <c r="AK7" s="36" t="s">
        <v>8</v>
      </c>
      <c r="AL7" s="36" t="s">
        <v>9</v>
      </c>
      <c r="AM7" s="36" t="s">
        <v>10</v>
      </c>
      <c r="AN7" s="36" t="s">
        <v>11</v>
      </c>
      <c r="AO7" s="36" t="s">
        <v>12</v>
      </c>
      <c r="AP7" s="36" t="s">
        <v>8</v>
      </c>
      <c r="AQ7" s="36" t="s">
        <v>9</v>
      </c>
      <c r="AR7" s="36" t="s">
        <v>10</v>
      </c>
      <c r="AS7" s="36" t="s">
        <v>11</v>
      </c>
      <c r="AT7" s="36" t="s">
        <v>12</v>
      </c>
    </row>
    <row r="8" spans="1:46" s="25" customFormat="1" ht="12" x14ac:dyDescent="0.2">
      <c r="A8" s="217"/>
      <c r="B8" s="217">
        <v>1</v>
      </c>
      <c r="C8" s="247"/>
      <c r="D8" s="167">
        <v>2</v>
      </c>
      <c r="E8" s="167">
        <v>3</v>
      </c>
      <c r="F8" s="167">
        <v>4</v>
      </c>
      <c r="G8" s="167">
        <v>5</v>
      </c>
      <c r="H8" s="167">
        <v>6</v>
      </c>
      <c r="I8" s="167">
        <v>7</v>
      </c>
      <c r="J8" s="167">
        <v>8</v>
      </c>
      <c r="K8" s="167">
        <v>9</v>
      </c>
      <c r="L8" s="167">
        <v>10</v>
      </c>
      <c r="M8" s="167">
        <v>11</v>
      </c>
      <c r="N8" s="167">
        <v>12</v>
      </c>
      <c r="O8" s="167">
        <v>13</v>
      </c>
      <c r="P8" s="167">
        <v>14</v>
      </c>
      <c r="Q8" s="167">
        <v>15</v>
      </c>
      <c r="R8" s="167">
        <v>16</v>
      </c>
      <c r="S8" s="167">
        <v>17</v>
      </c>
      <c r="T8" s="167">
        <v>18</v>
      </c>
      <c r="U8" s="167">
        <v>19</v>
      </c>
      <c r="V8" s="167">
        <v>20</v>
      </c>
      <c r="W8" s="167">
        <v>21</v>
      </c>
      <c r="X8" s="167">
        <v>22</v>
      </c>
      <c r="Y8" s="167">
        <v>23</v>
      </c>
      <c r="Z8" s="167">
        <v>24</v>
      </c>
      <c r="AA8" s="167">
        <v>25</v>
      </c>
      <c r="AB8" s="167">
        <v>26</v>
      </c>
      <c r="AC8" s="167">
        <v>27</v>
      </c>
      <c r="AD8" s="167">
        <v>28</v>
      </c>
      <c r="AE8" s="167">
        <v>29</v>
      </c>
      <c r="AF8" s="167">
        <v>30</v>
      </c>
      <c r="AG8" s="167">
        <v>31</v>
      </c>
      <c r="AH8" s="167">
        <v>32</v>
      </c>
      <c r="AI8" s="167">
        <v>33</v>
      </c>
      <c r="AJ8" s="167">
        <v>34</v>
      </c>
      <c r="AK8" s="167">
        <v>35</v>
      </c>
      <c r="AL8" s="167">
        <v>36</v>
      </c>
      <c r="AM8" s="167">
        <v>37</v>
      </c>
      <c r="AN8" s="167">
        <v>38</v>
      </c>
      <c r="AO8" s="167">
        <v>39</v>
      </c>
      <c r="AP8" s="167">
        <v>40</v>
      </c>
      <c r="AQ8" s="167">
        <v>41</v>
      </c>
      <c r="AR8" s="167">
        <v>42</v>
      </c>
      <c r="AS8" s="167">
        <v>43</v>
      </c>
      <c r="AT8" s="167">
        <v>44</v>
      </c>
    </row>
    <row r="9" spans="1:46" s="175" customFormat="1" ht="15.75" customHeight="1" x14ac:dyDescent="0.25">
      <c r="A9" s="167">
        <v>1</v>
      </c>
      <c r="B9" s="248" t="s">
        <v>167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</row>
    <row r="10" spans="1:46" s="175" customFormat="1" ht="15" customHeight="1" x14ac:dyDescent="0.2">
      <c r="A10" s="167">
        <v>2</v>
      </c>
      <c r="B10" s="248" t="s">
        <v>13</v>
      </c>
      <c r="C10" s="247"/>
      <c r="D10" s="248" t="s">
        <v>168</v>
      </c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</row>
    <row r="11" spans="1:46" s="25" customFormat="1" ht="73.5" customHeight="1" x14ac:dyDescent="0.2">
      <c r="A11" s="167">
        <v>3</v>
      </c>
      <c r="B11" s="217" t="s">
        <v>14</v>
      </c>
      <c r="C11" s="247"/>
      <c r="D11" s="167" t="s">
        <v>16</v>
      </c>
      <c r="E11" s="167" t="s">
        <v>17</v>
      </c>
      <c r="F11" s="167" t="s">
        <v>92</v>
      </c>
      <c r="G11" s="152">
        <f>325-325</f>
        <v>0</v>
      </c>
      <c r="H11" s="39">
        <f>325-325</f>
        <v>0</v>
      </c>
      <c r="I11" s="152">
        <v>0</v>
      </c>
      <c r="J11" s="39">
        <v>0</v>
      </c>
      <c r="K11" s="39">
        <v>0</v>
      </c>
      <c r="L11" s="39">
        <f>325-325</f>
        <v>0</v>
      </c>
      <c r="M11" s="39">
        <f>325-325</f>
        <v>0</v>
      </c>
      <c r="N11" s="39">
        <v>0</v>
      </c>
      <c r="O11" s="39">
        <v>0</v>
      </c>
      <c r="P11" s="39">
        <v>0</v>
      </c>
      <c r="Q11" s="39">
        <f>325-325</f>
        <v>0</v>
      </c>
      <c r="R11" s="39">
        <f>325-325</f>
        <v>0</v>
      </c>
      <c r="S11" s="39">
        <v>0</v>
      </c>
      <c r="T11" s="39">
        <v>0</v>
      </c>
      <c r="U11" s="39">
        <v>0</v>
      </c>
      <c r="V11" s="39">
        <v>325</v>
      </c>
      <c r="W11" s="39">
        <v>325</v>
      </c>
      <c r="X11" s="39">
        <v>0</v>
      </c>
      <c r="Y11" s="39">
        <v>0</v>
      </c>
      <c r="Z11" s="39">
        <v>0</v>
      </c>
      <c r="AA11" s="39">
        <v>325</v>
      </c>
      <c r="AB11" s="39">
        <v>325</v>
      </c>
      <c r="AC11" s="39">
        <v>0</v>
      </c>
      <c r="AD11" s="39">
        <v>0</v>
      </c>
      <c r="AE11" s="39">
        <v>0</v>
      </c>
      <c r="AF11" s="39">
        <v>325</v>
      </c>
      <c r="AG11" s="39">
        <v>325</v>
      </c>
      <c r="AH11" s="39">
        <v>0</v>
      </c>
      <c r="AI11" s="39">
        <v>0</v>
      </c>
      <c r="AJ11" s="39">
        <v>0</v>
      </c>
      <c r="AK11" s="39">
        <v>325</v>
      </c>
      <c r="AL11" s="39">
        <v>325</v>
      </c>
      <c r="AM11" s="39">
        <v>0</v>
      </c>
      <c r="AN11" s="39">
        <v>0</v>
      </c>
      <c r="AO11" s="39">
        <v>0</v>
      </c>
      <c r="AP11" s="152">
        <f>AQ11+AR11+AS11+AT11</f>
        <v>1300</v>
      </c>
      <c r="AQ11" s="39">
        <f t="shared" ref="AQ11:AT19" si="0">H11+M11+R11+W11+AB11+AG11+AL11</f>
        <v>1300</v>
      </c>
      <c r="AR11" s="152">
        <f t="shared" si="0"/>
        <v>0</v>
      </c>
      <c r="AS11" s="39">
        <f t="shared" si="0"/>
        <v>0</v>
      </c>
      <c r="AT11" s="39">
        <f t="shared" si="0"/>
        <v>0</v>
      </c>
    </row>
    <row r="12" spans="1:46" s="25" customFormat="1" ht="54.75" customHeight="1" x14ac:dyDescent="0.2">
      <c r="A12" s="167">
        <v>4</v>
      </c>
      <c r="B12" s="217" t="s">
        <v>15</v>
      </c>
      <c r="C12" s="247"/>
      <c r="D12" s="167" t="s">
        <v>19</v>
      </c>
      <c r="E12" s="167" t="s">
        <v>20</v>
      </c>
      <c r="F12" s="167" t="s">
        <v>92</v>
      </c>
      <c r="G12" s="152">
        <f>1000-1000</f>
        <v>0</v>
      </c>
      <c r="H12" s="39">
        <f>1000-1000</f>
        <v>0</v>
      </c>
      <c r="I12" s="152">
        <v>0</v>
      </c>
      <c r="J12" s="39">
        <v>0</v>
      </c>
      <c r="K12" s="39">
        <v>0</v>
      </c>
      <c r="L12" s="39">
        <f>1000-1000</f>
        <v>0</v>
      </c>
      <c r="M12" s="39">
        <f>1000-1000</f>
        <v>0</v>
      </c>
      <c r="N12" s="39">
        <v>0</v>
      </c>
      <c r="O12" s="39">
        <v>0</v>
      </c>
      <c r="P12" s="39">
        <v>0</v>
      </c>
      <c r="Q12" s="39">
        <f>1000-1000</f>
        <v>0</v>
      </c>
      <c r="R12" s="39">
        <f>1000-1000</f>
        <v>0</v>
      </c>
      <c r="S12" s="39">
        <v>0</v>
      </c>
      <c r="T12" s="39">
        <v>0</v>
      </c>
      <c r="U12" s="39">
        <v>0</v>
      </c>
      <c r="V12" s="39">
        <v>1000</v>
      </c>
      <c r="W12" s="39">
        <v>1000</v>
      </c>
      <c r="X12" s="39">
        <v>0</v>
      </c>
      <c r="Y12" s="39">
        <v>0</v>
      </c>
      <c r="Z12" s="39">
        <v>0</v>
      </c>
      <c r="AA12" s="39">
        <v>1000</v>
      </c>
      <c r="AB12" s="39">
        <v>1000</v>
      </c>
      <c r="AC12" s="39">
        <v>0</v>
      </c>
      <c r="AD12" s="39">
        <v>0</v>
      </c>
      <c r="AE12" s="39">
        <v>0</v>
      </c>
      <c r="AF12" s="39">
        <v>1000</v>
      </c>
      <c r="AG12" s="39">
        <v>1000</v>
      </c>
      <c r="AH12" s="39">
        <v>0</v>
      </c>
      <c r="AI12" s="39">
        <v>0</v>
      </c>
      <c r="AJ12" s="39">
        <v>0</v>
      </c>
      <c r="AK12" s="39">
        <v>1000</v>
      </c>
      <c r="AL12" s="39">
        <v>1000</v>
      </c>
      <c r="AM12" s="39">
        <v>0</v>
      </c>
      <c r="AN12" s="39">
        <v>0</v>
      </c>
      <c r="AO12" s="39">
        <v>0</v>
      </c>
      <c r="AP12" s="152">
        <f t="shared" ref="AP12:AP14" si="1">AQ12+AR12+AS12+AT12</f>
        <v>4000</v>
      </c>
      <c r="AQ12" s="39">
        <f t="shared" si="0"/>
        <v>4000</v>
      </c>
      <c r="AR12" s="152">
        <f t="shared" si="0"/>
        <v>0</v>
      </c>
      <c r="AS12" s="39">
        <f t="shared" si="0"/>
        <v>0</v>
      </c>
      <c r="AT12" s="39">
        <f t="shared" si="0"/>
        <v>0</v>
      </c>
    </row>
    <row r="13" spans="1:46" s="25" customFormat="1" ht="82.5" customHeight="1" x14ac:dyDescent="0.2">
      <c r="A13" s="167">
        <v>5</v>
      </c>
      <c r="B13" s="217" t="s">
        <v>18</v>
      </c>
      <c r="C13" s="247"/>
      <c r="D13" s="167" t="s">
        <v>22</v>
      </c>
      <c r="E13" s="167" t="s">
        <v>23</v>
      </c>
      <c r="F13" s="167" t="s">
        <v>92</v>
      </c>
      <c r="G13" s="152">
        <f>2000-2000+2000</f>
        <v>2000</v>
      </c>
      <c r="H13" s="39">
        <f>2000-2000+2000</f>
        <v>2000</v>
      </c>
      <c r="I13" s="152">
        <v>0</v>
      </c>
      <c r="J13" s="39">
        <v>0</v>
      </c>
      <c r="K13" s="39">
        <v>0</v>
      </c>
      <c r="L13" s="39">
        <f>2000-2000</f>
        <v>0</v>
      </c>
      <c r="M13" s="39">
        <f>2000-2000</f>
        <v>0</v>
      </c>
      <c r="N13" s="39">
        <v>0</v>
      </c>
      <c r="O13" s="39">
        <v>0</v>
      </c>
      <c r="P13" s="39">
        <v>0</v>
      </c>
      <c r="Q13" s="39">
        <f>2000-2000</f>
        <v>0</v>
      </c>
      <c r="R13" s="39">
        <f>2000-2000</f>
        <v>0</v>
      </c>
      <c r="S13" s="39">
        <v>0</v>
      </c>
      <c r="T13" s="39">
        <v>0</v>
      </c>
      <c r="U13" s="39">
        <v>0</v>
      </c>
      <c r="V13" s="39">
        <v>2000</v>
      </c>
      <c r="W13" s="39">
        <v>2000</v>
      </c>
      <c r="X13" s="39">
        <v>0</v>
      </c>
      <c r="Y13" s="39">
        <v>0</v>
      </c>
      <c r="Z13" s="39">
        <v>0</v>
      </c>
      <c r="AA13" s="39">
        <v>2000</v>
      </c>
      <c r="AB13" s="39">
        <v>2000</v>
      </c>
      <c r="AC13" s="39">
        <v>0</v>
      </c>
      <c r="AD13" s="39">
        <v>0</v>
      </c>
      <c r="AE13" s="39">
        <v>0</v>
      </c>
      <c r="AF13" s="39">
        <v>2000</v>
      </c>
      <c r="AG13" s="39">
        <v>2000</v>
      </c>
      <c r="AH13" s="39">
        <v>0</v>
      </c>
      <c r="AI13" s="39">
        <v>0</v>
      </c>
      <c r="AJ13" s="39">
        <v>0</v>
      </c>
      <c r="AK13" s="39">
        <v>2000</v>
      </c>
      <c r="AL13" s="39">
        <v>2000</v>
      </c>
      <c r="AM13" s="39">
        <v>0</v>
      </c>
      <c r="AN13" s="39">
        <v>0</v>
      </c>
      <c r="AO13" s="39">
        <v>0</v>
      </c>
      <c r="AP13" s="152">
        <f t="shared" si="1"/>
        <v>10000</v>
      </c>
      <c r="AQ13" s="39">
        <f t="shared" si="0"/>
        <v>10000</v>
      </c>
      <c r="AR13" s="152">
        <f t="shared" si="0"/>
        <v>0</v>
      </c>
      <c r="AS13" s="39">
        <f t="shared" si="0"/>
        <v>0</v>
      </c>
      <c r="AT13" s="39">
        <f t="shared" si="0"/>
        <v>0</v>
      </c>
    </row>
    <row r="14" spans="1:46" s="25" customFormat="1" ht="35.25" customHeight="1" x14ac:dyDescent="0.2">
      <c r="A14" s="167">
        <v>6</v>
      </c>
      <c r="B14" s="217" t="s">
        <v>21</v>
      </c>
      <c r="C14" s="247"/>
      <c r="D14" s="167" t="s">
        <v>26</v>
      </c>
      <c r="E14" s="167" t="s">
        <v>27</v>
      </c>
      <c r="F14" s="167" t="s">
        <v>92</v>
      </c>
      <c r="G14" s="152">
        <f>2000-1000</f>
        <v>1000</v>
      </c>
      <c r="H14" s="39">
        <f>2000-1000</f>
        <v>1000</v>
      </c>
      <c r="I14" s="152">
        <v>0</v>
      </c>
      <c r="J14" s="39">
        <v>0</v>
      </c>
      <c r="K14" s="39">
        <v>0</v>
      </c>
      <c r="L14" s="39">
        <f>2000-1000</f>
        <v>1000</v>
      </c>
      <c r="M14" s="39">
        <f>2000-1000</f>
        <v>1000</v>
      </c>
      <c r="N14" s="39">
        <v>0</v>
      </c>
      <c r="O14" s="39">
        <v>0</v>
      </c>
      <c r="P14" s="39">
        <v>0</v>
      </c>
      <c r="Q14" s="39">
        <f>2000-1000</f>
        <v>1000</v>
      </c>
      <c r="R14" s="39">
        <f>2000-1000</f>
        <v>1000</v>
      </c>
      <c r="S14" s="39">
        <v>0</v>
      </c>
      <c r="T14" s="39">
        <v>0</v>
      </c>
      <c r="U14" s="39">
        <v>0</v>
      </c>
      <c r="V14" s="39">
        <v>2000</v>
      </c>
      <c r="W14" s="39">
        <v>2000</v>
      </c>
      <c r="X14" s="39">
        <v>0</v>
      </c>
      <c r="Y14" s="39">
        <v>0</v>
      </c>
      <c r="Z14" s="39">
        <v>0</v>
      </c>
      <c r="AA14" s="39">
        <v>2000</v>
      </c>
      <c r="AB14" s="39">
        <v>2000</v>
      </c>
      <c r="AC14" s="39">
        <v>0</v>
      </c>
      <c r="AD14" s="39">
        <v>0</v>
      </c>
      <c r="AE14" s="39">
        <v>0</v>
      </c>
      <c r="AF14" s="39">
        <v>2000</v>
      </c>
      <c r="AG14" s="39">
        <v>2000</v>
      </c>
      <c r="AH14" s="39">
        <v>0</v>
      </c>
      <c r="AI14" s="39">
        <v>0</v>
      </c>
      <c r="AJ14" s="39">
        <v>0</v>
      </c>
      <c r="AK14" s="39">
        <v>2000</v>
      </c>
      <c r="AL14" s="39">
        <v>2000</v>
      </c>
      <c r="AM14" s="39">
        <v>0</v>
      </c>
      <c r="AN14" s="39">
        <v>0</v>
      </c>
      <c r="AO14" s="39">
        <v>0</v>
      </c>
      <c r="AP14" s="152">
        <f t="shared" si="1"/>
        <v>11000</v>
      </c>
      <c r="AQ14" s="39">
        <f t="shared" si="0"/>
        <v>11000</v>
      </c>
      <c r="AR14" s="152">
        <f t="shared" si="0"/>
        <v>0</v>
      </c>
      <c r="AS14" s="39">
        <f t="shared" si="0"/>
        <v>0</v>
      </c>
      <c r="AT14" s="39">
        <f t="shared" si="0"/>
        <v>0</v>
      </c>
    </row>
    <row r="15" spans="1:46" s="25" customFormat="1" ht="57.75" customHeight="1" x14ac:dyDescent="0.2">
      <c r="A15" s="167">
        <v>7</v>
      </c>
      <c r="B15" s="217" t="s">
        <v>25</v>
      </c>
      <c r="C15" s="247"/>
      <c r="D15" s="167" t="s">
        <v>29</v>
      </c>
      <c r="E15" s="167" t="s">
        <v>27</v>
      </c>
      <c r="F15" s="167" t="s">
        <v>92</v>
      </c>
      <c r="G15" s="152">
        <v>1840</v>
      </c>
      <c r="H15" s="39">
        <v>1840</v>
      </c>
      <c r="I15" s="152">
        <v>0</v>
      </c>
      <c r="J15" s="39">
        <v>0</v>
      </c>
      <c r="K15" s="39">
        <v>0</v>
      </c>
      <c r="L15" s="39">
        <v>1840</v>
      </c>
      <c r="M15" s="39">
        <v>1840</v>
      </c>
      <c r="N15" s="39">
        <v>0</v>
      </c>
      <c r="O15" s="39">
        <v>0</v>
      </c>
      <c r="P15" s="39">
        <v>0</v>
      </c>
      <c r="Q15" s="39">
        <v>1840</v>
      </c>
      <c r="R15" s="39">
        <v>1840</v>
      </c>
      <c r="S15" s="39">
        <v>0</v>
      </c>
      <c r="T15" s="39">
        <v>0</v>
      </c>
      <c r="U15" s="39">
        <v>0</v>
      </c>
      <c r="V15" s="39">
        <v>1840</v>
      </c>
      <c r="W15" s="39">
        <v>1840</v>
      </c>
      <c r="X15" s="39">
        <v>0</v>
      </c>
      <c r="Y15" s="39">
        <v>0</v>
      </c>
      <c r="Z15" s="39">
        <v>0</v>
      </c>
      <c r="AA15" s="39">
        <v>1840</v>
      </c>
      <c r="AB15" s="39">
        <v>1840</v>
      </c>
      <c r="AC15" s="39">
        <v>0</v>
      </c>
      <c r="AD15" s="39">
        <v>0</v>
      </c>
      <c r="AE15" s="39">
        <v>0</v>
      </c>
      <c r="AF15" s="39">
        <v>1840</v>
      </c>
      <c r="AG15" s="39">
        <v>1840</v>
      </c>
      <c r="AH15" s="39">
        <v>0</v>
      </c>
      <c r="AI15" s="39">
        <v>0</v>
      </c>
      <c r="AJ15" s="39">
        <v>0</v>
      </c>
      <c r="AK15" s="39">
        <v>1840</v>
      </c>
      <c r="AL15" s="39">
        <v>1840</v>
      </c>
      <c r="AM15" s="39">
        <v>0</v>
      </c>
      <c r="AN15" s="39">
        <v>0</v>
      </c>
      <c r="AO15" s="39">
        <v>0</v>
      </c>
      <c r="AP15" s="152">
        <f>AQ15+AR15+AS15+AT15</f>
        <v>12880</v>
      </c>
      <c r="AQ15" s="39">
        <f t="shared" si="0"/>
        <v>12880</v>
      </c>
      <c r="AR15" s="152">
        <f t="shared" si="0"/>
        <v>0</v>
      </c>
      <c r="AS15" s="39">
        <f t="shared" si="0"/>
        <v>0</v>
      </c>
      <c r="AT15" s="39">
        <f t="shared" si="0"/>
        <v>0</v>
      </c>
    </row>
    <row r="16" spans="1:46" s="25" customFormat="1" ht="69.75" customHeight="1" x14ac:dyDescent="0.2">
      <c r="A16" s="167">
        <v>8</v>
      </c>
      <c r="B16" s="217" t="s">
        <v>28</v>
      </c>
      <c r="C16" s="247"/>
      <c r="D16" s="167" t="s">
        <v>31</v>
      </c>
      <c r="E16" s="167" t="s">
        <v>27</v>
      </c>
      <c r="F16" s="167" t="s">
        <v>92</v>
      </c>
      <c r="G16" s="152">
        <f>3000-3000+1000+I16</f>
        <v>2923.06</v>
      </c>
      <c r="H16" s="39">
        <f>3000-3000+1000</f>
        <v>1000</v>
      </c>
      <c r="I16" s="152">
        <f>0+1923.06</f>
        <v>1923.06</v>
      </c>
      <c r="J16" s="39">
        <v>0</v>
      </c>
      <c r="K16" s="39">
        <v>0</v>
      </c>
      <c r="L16" s="39">
        <f>3000-3000</f>
        <v>0</v>
      </c>
      <c r="M16" s="39">
        <f>3000-3000</f>
        <v>0</v>
      </c>
      <c r="N16" s="39">
        <v>0</v>
      </c>
      <c r="O16" s="39">
        <v>0</v>
      </c>
      <c r="P16" s="39">
        <v>0</v>
      </c>
      <c r="Q16" s="39">
        <f>3000-3000</f>
        <v>0</v>
      </c>
      <c r="R16" s="39">
        <f>3000-3000</f>
        <v>0</v>
      </c>
      <c r="S16" s="39">
        <v>0</v>
      </c>
      <c r="T16" s="39">
        <v>0</v>
      </c>
      <c r="U16" s="39">
        <v>0</v>
      </c>
      <c r="V16" s="39">
        <v>3000</v>
      </c>
      <c r="W16" s="39">
        <v>3000</v>
      </c>
      <c r="X16" s="39">
        <v>0</v>
      </c>
      <c r="Y16" s="39">
        <v>0</v>
      </c>
      <c r="Z16" s="39">
        <v>0</v>
      </c>
      <c r="AA16" s="39">
        <v>3000</v>
      </c>
      <c r="AB16" s="39">
        <v>3000</v>
      </c>
      <c r="AC16" s="39">
        <v>0</v>
      </c>
      <c r="AD16" s="39">
        <v>0</v>
      </c>
      <c r="AE16" s="39">
        <v>0</v>
      </c>
      <c r="AF16" s="39">
        <v>3000</v>
      </c>
      <c r="AG16" s="39">
        <v>3000</v>
      </c>
      <c r="AH16" s="39">
        <v>0</v>
      </c>
      <c r="AI16" s="39">
        <v>0</v>
      </c>
      <c r="AJ16" s="39">
        <v>0</v>
      </c>
      <c r="AK16" s="39">
        <v>3000</v>
      </c>
      <c r="AL16" s="39">
        <v>3000</v>
      </c>
      <c r="AM16" s="39">
        <v>0</v>
      </c>
      <c r="AN16" s="39">
        <v>0</v>
      </c>
      <c r="AO16" s="39">
        <v>0</v>
      </c>
      <c r="AP16" s="152">
        <f t="shared" ref="AP16:AP17" si="2">AQ16+AR16+AS16+AT16</f>
        <v>14923.06</v>
      </c>
      <c r="AQ16" s="39">
        <f>H16+M16+R16+W16+AB16+AG16+AL16</f>
        <v>13000</v>
      </c>
      <c r="AR16" s="152">
        <f t="shared" si="0"/>
        <v>1923.06</v>
      </c>
      <c r="AS16" s="39">
        <f t="shared" si="0"/>
        <v>0</v>
      </c>
      <c r="AT16" s="39">
        <f t="shared" si="0"/>
        <v>0</v>
      </c>
    </row>
    <row r="17" spans="1:46" s="25" customFormat="1" ht="70.5" customHeight="1" x14ac:dyDescent="0.2">
      <c r="A17" s="167">
        <v>9</v>
      </c>
      <c r="B17" s="177" t="s">
        <v>30</v>
      </c>
      <c r="C17" s="178"/>
      <c r="D17" s="167" t="s">
        <v>161</v>
      </c>
      <c r="E17" s="167" t="s">
        <v>27</v>
      </c>
      <c r="F17" s="167" t="s">
        <v>92</v>
      </c>
      <c r="G17" s="152">
        <f>1000-1000</f>
        <v>0</v>
      </c>
      <c r="H17" s="39">
        <f>1000-1000</f>
        <v>0</v>
      </c>
      <c r="I17" s="152">
        <v>0</v>
      </c>
      <c r="J17" s="39">
        <v>0</v>
      </c>
      <c r="K17" s="39">
        <v>0</v>
      </c>
      <c r="L17" s="39">
        <f>1000-1000</f>
        <v>0</v>
      </c>
      <c r="M17" s="39">
        <f>1000-1000</f>
        <v>0</v>
      </c>
      <c r="N17" s="39">
        <v>0</v>
      </c>
      <c r="O17" s="39">
        <v>0</v>
      </c>
      <c r="P17" s="39">
        <v>0</v>
      </c>
      <c r="Q17" s="39">
        <f>1000-1000</f>
        <v>0</v>
      </c>
      <c r="R17" s="39">
        <f>1000-1000</f>
        <v>0</v>
      </c>
      <c r="S17" s="39">
        <v>0</v>
      </c>
      <c r="T17" s="39">
        <v>0</v>
      </c>
      <c r="U17" s="39">
        <v>0</v>
      </c>
      <c r="V17" s="39">
        <v>1000</v>
      </c>
      <c r="W17" s="39">
        <v>1000</v>
      </c>
      <c r="X17" s="39">
        <v>0</v>
      </c>
      <c r="Y17" s="39">
        <v>0</v>
      </c>
      <c r="Z17" s="39">
        <v>0</v>
      </c>
      <c r="AA17" s="39">
        <v>1000</v>
      </c>
      <c r="AB17" s="39">
        <v>1000</v>
      </c>
      <c r="AC17" s="39">
        <v>0</v>
      </c>
      <c r="AD17" s="39">
        <v>0</v>
      </c>
      <c r="AE17" s="39">
        <v>0</v>
      </c>
      <c r="AF17" s="39">
        <v>1000</v>
      </c>
      <c r="AG17" s="39">
        <v>1000</v>
      </c>
      <c r="AH17" s="39">
        <v>0</v>
      </c>
      <c r="AI17" s="39">
        <v>0</v>
      </c>
      <c r="AJ17" s="39">
        <v>0</v>
      </c>
      <c r="AK17" s="39">
        <v>1000</v>
      </c>
      <c r="AL17" s="39">
        <v>1000</v>
      </c>
      <c r="AM17" s="39">
        <v>0</v>
      </c>
      <c r="AN17" s="39">
        <v>0</v>
      </c>
      <c r="AO17" s="39">
        <v>0</v>
      </c>
      <c r="AP17" s="152">
        <f t="shared" si="2"/>
        <v>4000</v>
      </c>
      <c r="AQ17" s="39">
        <f t="shared" si="0"/>
        <v>4000</v>
      </c>
      <c r="AR17" s="152">
        <f t="shared" si="0"/>
        <v>0</v>
      </c>
      <c r="AS17" s="39">
        <f t="shared" si="0"/>
        <v>0</v>
      </c>
      <c r="AT17" s="39">
        <f t="shared" si="0"/>
        <v>0</v>
      </c>
    </row>
    <row r="18" spans="1:46" s="25" customFormat="1" ht="69.75" customHeight="1" x14ac:dyDescent="0.2">
      <c r="A18" s="167">
        <v>10</v>
      </c>
      <c r="B18" s="253" t="s">
        <v>32</v>
      </c>
      <c r="C18" s="247"/>
      <c r="D18" s="167" t="s">
        <v>34</v>
      </c>
      <c r="E18" s="167" t="s">
        <v>27</v>
      </c>
      <c r="F18" s="167" t="s">
        <v>92</v>
      </c>
      <c r="G18" s="152">
        <v>4310</v>
      </c>
      <c r="H18" s="39">
        <v>4310</v>
      </c>
      <c r="I18" s="152">
        <v>0</v>
      </c>
      <c r="J18" s="39">
        <v>0</v>
      </c>
      <c r="K18" s="39">
        <v>0</v>
      </c>
      <c r="L18" s="39">
        <v>4310</v>
      </c>
      <c r="M18" s="39">
        <v>4310</v>
      </c>
      <c r="N18" s="39">
        <v>0</v>
      </c>
      <c r="O18" s="39">
        <v>0</v>
      </c>
      <c r="P18" s="39">
        <v>0</v>
      </c>
      <c r="Q18" s="39">
        <v>4310</v>
      </c>
      <c r="R18" s="39">
        <v>4310</v>
      </c>
      <c r="S18" s="39">
        <v>0</v>
      </c>
      <c r="T18" s="39">
        <v>0</v>
      </c>
      <c r="U18" s="39">
        <v>0</v>
      </c>
      <c r="V18" s="39">
        <v>4310</v>
      </c>
      <c r="W18" s="39">
        <v>4310</v>
      </c>
      <c r="X18" s="39">
        <v>0</v>
      </c>
      <c r="Y18" s="39">
        <v>0</v>
      </c>
      <c r="Z18" s="39">
        <v>0</v>
      </c>
      <c r="AA18" s="39">
        <v>4310</v>
      </c>
      <c r="AB18" s="39">
        <v>4310</v>
      </c>
      <c r="AC18" s="39">
        <v>0</v>
      </c>
      <c r="AD18" s="39">
        <v>0</v>
      </c>
      <c r="AE18" s="39">
        <v>0</v>
      </c>
      <c r="AF18" s="39">
        <v>4310</v>
      </c>
      <c r="AG18" s="39">
        <v>4310</v>
      </c>
      <c r="AH18" s="39">
        <v>0</v>
      </c>
      <c r="AI18" s="39">
        <v>0</v>
      </c>
      <c r="AJ18" s="39">
        <v>0</v>
      </c>
      <c r="AK18" s="39">
        <v>4310</v>
      </c>
      <c r="AL18" s="39">
        <v>4310</v>
      </c>
      <c r="AM18" s="39">
        <v>0</v>
      </c>
      <c r="AN18" s="39">
        <v>0</v>
      </c>
      <c r="AO18" s="39">
        <v>0</v>
      </c>
      <c r="AP18" s="152">
        <f>AQ18+AR18+AS18+AT18</f>
        <v>30170</v>
      </c>
      <c r="AQ18" s="39">
        <f t="shared" si="0"/>
        <v>30170</v>
      </c>
      <c r="AR18" s="152">
        <f t="shared" si="0"/>
        <v>0</v>
      </c>
      <c r="AS18" s="39">
        <f t="shared" si="0"/>
        <v>0</v>
      </c>
      <c r="AT18" s="39">
        <f t="shared" si="0"/>
        <v>0</v>
      </c>
    </row>
    <row r="19" spans="1:46" s="25" customFormat="1" ht="48" x14ac:dyDescent="0.2">
      <c r="A19" s="167">
        <v>11</v>
      </c>
      <c r="B19" s="179" t="s">
        <v>162</v>
      </c>
      <c r="C19" s="178"/>
      <c r="D19" s="167" t="s">
        <v>166</v>
      </c>
      <c r="E19" s="167" t="s">
        <v>163</v>
      </c>
      <c r="F19" s="167" t="s">
        <v>92</v>
      </c>
      <c r="G19" s="152">
        <v>1500</v>
      </c>
      <c r="H19" s="39">
        <v>1500</v>
      </c>
      <c r="I19" s="152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152">
        <f>AQ19+AR19+AS19+AT19</f>
        <v>1500</v>
      </c>
      <c r="AQ19" s="39">
        <f t="shared" si="0"/>
        <v>1500</v>
      </c>
      <c r="AR19" s="152">
        <f t="shared" si="0"/>
        <v>0</v>
      </c>
      <c r="AS19" s="39">
        <v>0</v>
      </c>
      <c r="AT19" s="39">
        <v>0</v>
      </c>
    </row>
    <row r="20" spans="1:46" s="25" customFormat="1" ht="12" x14ac:dyDescent="0.2">
      <c r="A20" s="167">
        <v>12</v>
      </c>
      <c r="B20" s="254" t="s">
        <v>35</v>
      </c>
      <c r="C20" s="254"/>
      <c r="D20" s="254"/>
      <c r="E20" s="178"/>
      <c r="F20" s="167"/>
      <c r="G20" s="180">
        <f>SUM(G11:G19)</f>
        <v>13573.06</v>
      </c>
      <c r="H20" s="44">
        <f>SUM(H11:H19)</f>
        <v>11650</v>
      </c>
      <c r="I20" s="180">
        <f t="shared" ref="I20:P20" si="3">SUM(I11:I18)</f>
        <v>1923.06</v>
      </c>
      <c r="J20" s="44">
        <f t="shared" si="3"/>
        <v>0</v>
      </c>
      <c r="K20" s="44">
        <f t="shared" si="3"/>
        <v>0</v>
      </c>
      <c r="L20" s="44">
        <f t="shared" ref="L20:M20" si="4">SUM(L11:L19)</f>
        <v>7150</v>
      </c>
      <c r="M20" s="44">
        <f t="shared" si="4"/>
        <v>7150</v>
      </c>
      <c r="N20" s="44">
        <f t="shared" si="3"/>
        <v>0</v>
      </c>
      <c r="O20" s="44">
        <f t="shared" si="3"/>
        <v>0</v>
      </c>
      <c r="P20" s="44">
        <f t="shared" si="3"/>
        <v>0</v>
      </c>
      <c r="Q20" s="44">
        <f t="shared" ref="Q20:R20" si="5">SUM(Q11:Q19)</f>
        <v>7150</v>
      </c>
      <c r="R20" s="44">
        <f t="shared" si="5"/>
        <v>7150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44">
        <f t="shared" si="6"/>
        <v>15475</v>
      </c>
      <c r="W20" s="44">
        <f t="shared" si="6"/>
        <v>15475</v>
      </c>
      <c r="X20" s="44">
        <f t="shared" si="6"/>
        <v>0</v>
      </c>
      <c r="Y20" s="44">
        <f t="shared" si="6"/>
        <v>0</v>
      </c>
      <c r="Z20" s="44">
        <f t="shared" si="6"/>
        <v>0</v>
      </c>
      <c r="AA20" s="44">
        <f t="shared" si="6"/>
        <v>15475</v>
      </c>
      <c r="AB20" s="44">
        <f t="shared" si="6"/>
        <v>15475</v>
      </c>
      <c r="AC20" s="44">
        <f t="shared" si="6"/>
        <v>0</v>
      </c>
      <c r="AD20" s="44">
        <f t="shared" si="6"/>
        <v>0</v>
      </c>
      <c r="AE20" s="44">
        <f t="shared" si="6"/>
        <v>0</v>
      </c>
      <c r="AF20" s="44">
        <f t="shared" si="6"/>
        <v>15475</v>
      </c>
      <c r="AG20" s="44">
        <f t="shared" si="6"/>
        <v>15475</v>
      </c>
      <c r="AH20" s="44">
        <f t="shared" si="6"/>
        <v>0</v>
      </c>
      <c r="AI20" s="44">
        <f t="shared" si="6"/>
        <v>0</v>
      </c>
      <c r="AJ20" s="44">
        <f t="shared" si="6"/>
        <v>0</v>
      </c>
      <c r="AK20" s="44">
        <f t="shared" si="6"/>
        <v>15475</v>
      </c>
      <c r="AL20" s="44">
        <f t="shared" si="6"/>
        <v>15475</v>
      </c>
      <c r="AM20" s="44">
        <f t="shared" si="6"/>
        <v>0</v>
      </c>
      <c r="AN20" s="44">
        <f t="shared" si="6"/>
        <v>0</v>
      </c>
      <c r="AO20" s="44">
        <f t="shared" si="6"/>
        <v>0</v>
      </c>
      <c r="AP20" s="180">
        <f t="shared" ref="AP20:AQ20" si="7">SUM(AP11:AP19)</f>
        <v>89773.06</v>
      </c>
      <c r="AQ20" s="180">
        <f t="shared" si="7"/>
        <v>87850</v>
      </c>
      <c r="AR20" s="180">
        <f t="shared" si="6"/>
        <v>1923.06</v>
      </c>
      <c r="AS20" s="44">
        <f t="shared" si="6"/>
        <v>0</v>
      </c>
      <c r="AT20" s="44">
        <f t="shared" si="6"/>
        <v>0</v>
      </c>
    </row>
    <row r="21" spans="1:46" s="25" customFormat="1" ht="18.75" customHeight="1" x14ac:dyDescent="0.2">
      <c r="A21" s="167">
        <v>13</v>
      </c>
      <c r="B21" s="217" t="s">
        <v>27</v>
      </c>
      <c r="C21" s="217"/>
      <c r="D21" s="217"/>
      <c r="E21" s="178"/>
      <c r="F21" s="167"/>
      <c r="G21" s="152">
        <f>SUM(G14:G18)</f>
        <v>10073.06</v>
      </c>
      <c r="H21" s="39">
        <f>SUM(H14:H18)</f>
        <v>8150</v>
      </c>
      <c r="I21" s="152">
        <f t="shared" ref="I21:AO21" si="8">SUM(I14:I18)</f>
        <v>1923.06</v>
      </c>
      <c r="J21" s="39">
        <f t="shared" si="8"/>
        <v>0</v>
      </c>
      <c r="K21" s="39">
        <f t="shared" si="8"/>
        <v>0</v>
      </c>
      <c r="L21" s="39">
        <f t="shared" si="8"/>
        <v>7150</v>
      </c>
      <c r="M21" s="39">
        <f t="shared" si="8"/>
        <v>7150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39">
        <f t="shared" si="8"/>
        <v>7150</v>
      </c>
      <c r="R21" s="39">
        <f t="shared" si="8"/>
        <v>7150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39">
        <f t="shared" si="8"/>
        <v>12150</v>
      </c>
      <c r="W21" s="39">
        <f t="shared" si="8"/>
        <v>12150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152">
        <f>SUM(AP14:AP18)</f>
        <v>72973.06</v>
      </c>
      <c r="AQ21" s="152">
        <f>SUM(AQ14:AQ18)</f>
        <v>71050</v>
      </c>
      <c r="AR21" s="152">
        <f>SUM(AR14:AR18)</f>
        <v>1923.06</v>
      </c>
      <c r="AS21" s="39">
        <f t="shared" ref="AS21:AT21" si="9">SUM(AS14:AS18)</f>
        <v>0</v>
      </c>
      <c r="AT21" s="39">
        <f t="shared" si="9"/>
        <v>0</v>
      </c>
    </row>
    <row r="22" spans="1:46" s="25" customFormat="1" ht="12" x14ac:dyDescent="0.2">
      <c r="A22" s="167">
        <v>14</v>
      </c>
      <c r="B22" s="217" t="s">
        <v>36</v>
      </c>
      <c r="C22" s="217"/>
      <c r="D22" s="217"/>
      <c r="E22" s="178"/>
      <c r="F22" s="167"/>
      <c r="G22" s="152">
        <f t="shared" ref="G22:AT24" si="10">G11</f>
        <v>0</v>
      </c>
      <c r="H22" s="39">
        <f t="shared" si="10"/>
        <v>0</v>
      </c>
      <c r="I22" s="152">
        <f t="shared" si="10"/>
        <v>0</v>
      </c>
      <c r="J22" s="39">
        <f t="shared" si="10"/>
        <v>0</v>
      </c>
      <c r="K22" s="39">
        <f t="shared" si="10"/>
        <v>0</v>
      </c>
      <c r="L22" s="39">
        <f t="shared" si="10"/>
        <v>0</v>
      </c>
      <c r="M22" s="39">
        <f t="shared" si="10"/>
        <v>0</v>
      </c>
      <c r="N22" s="39">
        <f t="shared" si="10"/>
        <v>0</v>
      </c>
      <c r="O22" s="39">
        <f t="shared" si="10"/>
        <v>0</v>
      </c>
      <c r="P22" s="39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39">
        <f t="shared" si="10"/>
        <v>325</v>
      </c>
      <c r="W22" s="39">
        <f t="shared" si="10"/>
        <v>325</v>
      </c>
      <c r="X22" s="39">
        <f t="shared" si="10"/>
        <v>0</v>
      </c>
      <c r="Y22" s="39">
        <f t="shared" si="10"/>
        <v>0</v>
      </c>
      <c r="Z22" s="39">
        <f t="shared" si="10"/>
        <v>0</v>
      </c>
      <c r="AA22" s="39">
        <f t="shared" si="10"/>
        <v>325</v>
      </c>
      <c r="AB22" s="39">
        <f t="shared" si="10"/>
        <v>325</v>
      </c>
      <c r="AC22" s="39">
        <f t="shared" si="10"/>
        <v>0</v>
      </c>
      <c r="AD22" s="39">
        <f t="shared" si="10"/>
        <v>0</v>
      </c>
      <c r="AE22" s="39">
        <f t="shared" si="10"/>
        <v>0</v>
      </c>
      <c r="AF22" s="39">
        <f t="shared" si="10"/>
        <v>325</v>
      </c>
      <c r="AG22" s="39">
        <f t="shared" si="10"/>
        <v>325</v>
      </c>
      <c r="AH22" s="39">
        <f t="shared" si="10"/>
        <v>0</v>
      </c>
      <c r="AI22" s="39">
        <f t="shared" si="10"/>
        <v>0</v>
      </c>
      <c r="AJ22" s="39">
        <f t="shared" si="10"/>
        <v>0</v>
      </c>
      <c r="AK22" s="39">
        <f t="shared" si="10"/>
        <v>325</v>
      </c>
      <c r="AL22" s="39">
        <f t="shared" si="10"/>
        <v>325</v>
      </c>
      <c r="AM22" s="39">
        <f t="shared" si="10"/>
        <v>0</v>
      </c>
      <c r="AN22" s="39">
        <f t="shared" si="10"/>
        <v>0</v>
      </c>
      <c r="AO22" s="39">
        <f t="shared" si="10"/>
        <v>0</v>
      </c>
      <c r="AP22" s="152">
        <f t="shared" si="10"/>
        <v>1300</v>
      </c>
      <c r="AQ22" s="152">
        <f t="shared" si="10"/>
        <v>1300</v>
      </c>
      <c r="AR22" s="152">
        <f t="shared" si="10"/>
        <v>0</v>
      </c>
      <c r="AS22" s="39">
        <f t="shared" si="10"/>
        <v>0</v>
      </c>
      <c r="AT22" s="39">
        <f t="shared" si="10"/>
        <v>0</v>
      </c>
    </row>
    <row r="23" spans="1:46" s="25" customFormat="1" ht="12" x14ac:dyDescent="0.2">
      <c r="A23" s="167">
        <v>15</v>
      </c>
      <c r="B23" s="217" t="s">
        <v>37</v>
      </c>
      <c r="C23" s="217"/>
      <c r="D23" s="217"/>
      <c r="E23" s="178"/>
      <c r="F23" s="167"/>
      <c r="G23" s="152">
        <f t="shared" si="10"/>
        <v>0</v>
      </c>
      <c r="H23" s="39">
        <f t="shared" si="10"/>
        <v>0</v>
      </c>
      <c r="I23" s="152">
        <f t="shared" si="10"/>
        <v>0</v>
      </c>
      <c r="J23" s="39">
        <f t="shared" si="10"/>
        <v>0</v>
      </c>
      <c r="K23" s="39">
        <f t="shared" si="10"/>
        <v>0</v>
      </c>
      <c r="L23" s="39">
        <f t="shared" si="10"/>
        <v>0</v>
      </c>
      <c r="M23" s="39">
        <f t="shared" si="10"/>
        <v>0</v>
      </c>
      <c r="N23" s="39">
        <f t="shared" si="10"/>
        <v>0</v>
      </c>
      <c r="O23" s="39">
        <f t="shared" si="10"/>
        <v>0</v>
      </c>
      <c r="P23" s="39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39">
        <f t="shared" si="10"/>
        <v>1000</v>
      </c>
      <c r="W23" s="39">
        <f t="shared" si="10"/>
        <v>1000</v>
      </c>
      <c r="X23" s="39">
        <f t="shared" si="10"/>
        <v>0</v>
      </c>
      <c r="Y23" s="39">
        <f t="shared" si="10"/>
        <v>0</v>
      </c>
      <c r="Z23" s="39">
        <f t="shared" si="10"/>
        <v>0</v>
      </c>
      <c r="AA23" s="39">
        <f t="shared" si="10"/>
        <v>1000</v>
      </c>
      <c r="AB23" s="39">
        <f t="shared" si="10"/>
        <v>1000</v>
      </c>
      <c r="AC23" s="39">
        <f t="shared" si="10"/>
        <v>0</v>
      </c>
      <c r="AD23" s="39">
        <f t="shared" si="10"/>
        <v>0</v>
      </c>
      <c r="AE23" s="39">
        <f t="shared" si="10"/>
        <v>0</v>
      </c>
      <c r="AF23" s="39">
        <f t="shared" si="10"/>
        <v>1000</v>
      </c>
      <c r="AG23" s="39">
        <f t="shared" si="10"/>
        <v>1000</v>
      </c>
      <c r="AH23" s="39">
        <f t="shared" si="10"/>
        <v>0</v>
      </c>
      <c r="AI23" s="39">
        <f t="shared" si="10"/>
        <v>0</v>
      </c>
      <c r="AJ23" s="39">
        <f t="shared" si="10"/>
        <v>0</v>
      </c>
      <c r="AK23" s="39">
        <f t="shared" si="10"/>
        <v>1000</v>
      </c>
      <c r="AL23" s="39">
        <f t="shared" si="10"/>
        <v>1000</v>
      </c>
      <c r="AM23" s="39">
        <f t="shared" si="10"/>
        <v>0</v>
      </c>
      <c r="AN23" s="39">
        <f t="shared" si="10"/>
        <v>0</v>
      </c>
      <c r="AO23" s="39">
        <f t="shared" si="10"/>
        <v>0</v>
      </c>
      <c r="AP23" s="152">
        <f t="shared" si="10"/>
        <v>4000</v>
      </c>
      <c r="AQ23" s="152">
        <f t="shared" si="10"/>
        <v>4000</v>
      </c>
      <c r="AR23" s="152">
        <f t="shared" si="10"/>
        <v>0</v>
      </c>
      <c r="AS23" s="39">
        <f t="shared" si="10"/>
        <v>0</v>
      </c>
      <c r="AT23" s="39">
        <f t="shared" si="10"/>
        <v>0</v>
      </c>
    </row>
    <row r="24" spans="1:46" s="25" customFormat="1" ht="12" x14ac:dyDescent="0.2">
      <c r="A24" s="167">
        <v>16</v>
      </c>
      <c r="B24" s="217" t="s">
        <v>38</v>
      </c>
      <c r="C24" s="217"/>
      <c r="D24" s="217"/>
      <c r="E24" s="178"/>
      <c r="F24" s="167"/>
      <c r="G24" s="152">
        <f t="shared" si="10"/>
        <v>2000</v>
      </c>
      <c r="H24" s="39">
        <f t="shared" si="10"/>
        <v>2000</v>
      </c>
      <c r="I24" s="152">
        <f t="shared" si="10"/>
        <v>0</v>
      </c>
      <c r="J24" s="39">
        <f t="shared" si="10"/>
        <v>0</v>
      </c>
      <c r="K24" s="39">
        <f t="shared" si="10"/>
        <v>0</v>
      </c>
      <c r="L24" s="39">
        <f t="shared" si="10"/>
        <v>0</v>
      </c>
      <c r="M24" s="39">
        <f t="shared" si="10"/>
        <v>0</v>
      </c>
      <c r="N24" s="39">
        <f t="shared" si="10"/>
        <v>0</v>
      </c>
      <c r="O24" s="39">
        <f t="shared" si="10"/>
        <v>0</v>
      </c>
      <c r="P24" s="39">
        <f t="shared" si="10"/>
        <v>0</v>
      </c>
      <c r="Q24" s="39">
        <f t="shared" si="10"/>
        <v>0</v>
      </c>
      <c r="R24" s="39">
        <f t="shared" si="10"/>
        <v>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9">
        <f t="shared" si="10"/>
        <v>2000</v>
      </c>
      <c r="W24" s="39">
        <f t="shared" si="10"/>
        <v>2000</v>
      </c>
      <c r="X24" s="39">
        <f t="shared" si="10"/>
        <v>0</v>
      </c>
      <c r="Y24" s="39">
        <f t="shared" si="10"/>
        <v>0</v>
      </c>
      <c r="Z24" s="39">
        <f t="shared" si="10"/>
        <v>0</v>
      </c>
      <c r="AA24" s="39">
        <f t="shared" si="10"/>
        <v>2000</v>
      </c>
      <c r="AB24" s="39">
        <f t="shared" si="10"/>
        <v>2000</v>
      </c>
      <c r="AC24" s="39">
        <f t="shared" si="10"/>
        <v>0</v>
      </c>
      <c r="AD24" s="39">
        <f t="shared" si="10"/>
        <v>0</v>
      </c>
      <c r="AE24" s="39">
        <f t="shared" si="10"/>
        <v>0</v>
      </c>
      <c r="AF24" s="39">
        <f t="shared" si="10"/>
        <v>2000</v>
      </c>
      <c r="AG24" s="39">
        <f t="shared" si="10"/>
        <v>2000</v>
      </c>
      <c r="AH24" s="39">
        <f t="shared" si="10"/>
        <v>0</v>
      </c>
      <c r="AI24" s="39">
        <f t="shared" si="10"/>
        <v>0</v>
      </c>
      <c r="AJ24" s="39">
        <f t="shared" si="10"/>
        <v>0</v>
      </c>
      <c r="AK24" s="39">
        <f t="shared" si="10"/>
        <v>2000</v>
      </c>
      <c r="AL24" s="39">
        <f t="shared" si="10"/>
        <v>2000</v>
      </c>
      <c r="AM24" s="39">
        <f t="shared" si="10"/>
        <v>0</v>
      </c>
      <c r="AN24" s="39">
        <f t="shared" si="10"/>
        <v>0</v>
      </c>
      <c r="AO24" s="39">
        <f t="shared" si="10"/>
        <v>0</v>
      </c>
      <c r="AP24" s="152">
        <f t="shared" si="10"/>
        <v>10000</v>
      </c>
      <c r="AQ24" s="152">
        <f t="shared" si="10"/>
        <v>10000</v>
      </c>
      <c r="AR24" s="152">
        <f t="shared" si="10"/>
        <v>0</v>
      </c>
      <c r="AS24" s="39">
        <f t="shared" si="10"/>
        <v>0</v>
      </c>
      <c r="AT24" s="39">
        <f t="shared" si="10"/>
        <v>0</v>
      </c>
    </row>
    <row r="25" spans="1:46" s="25" customFormat="1" ht="12" x14ac:dyDescent="0.2">
      <c r="A25" s="167">
        <v>17</v>
      </c>
      <c r="B25" s="249" t="s">
        <v>163</v>
      </c>
      <c r="C25" s="249"/>
      <c r="D25" s="249"/>
      <c r="E25" s="178"/>
      <c r="F25" s="167"/>
      <c r="G25" s="152">
        <f>G19</f>
        <v>1500</v>
      </c>
      <c r="H25" s="39">
        <f>H19</f>
        <v>1500</v>
      </c>
      <c r="I25" s="152">
        <f t="shared" ref="I25:AR25" si="11">I19</f>
        <v>0</v>
      </c>
      <c r="J25" s="39">
        <f t="shared" si="11"/>
        <v>0</v>
      </c>
      <c r="K25" s="39">
        <f t="shared" si="11"/>
        <v>0</v>
      </c>
      <c r="L25" s="39">
        <f t="shared" si="11"/>
        <v>0</v>
      </c>
      <c r="M25" s="39">
        <f t="shared" si="11"/>
        <v>0</v>
      </c>
      <c r="N25" s="39">
        <f t="shared" si="11"/>
        <v>0</v>
      </c>
      <c r="O25" s="39">
        <f t="shared" si="11"/>
        <v>0</v>
      </c>
      <c r="P25" s="39">
        <f t="shared" si="11"/>
        <v>0</v>
      </c>
      <c r="Q25" s="39">
        <f t="shared" si="11"/>
        <v>0</v>
      </c>
      <c r="R25" s="39">
        <f t="shared" si="11"/>
        <v>0</v>
      </c>
      <c r="S25" s="39">
        <f t="shared" si="11"/>
        <v>0</v>
      </c>
      <c r="T25" s="39">
        <f t="shared" si="11"/>
        <v>0</v>
      </c>
      <c r="U25" s="39">
        <f t="shared" si="11"/>
        <v>0</v>
      </c>
      <c r="V25" s="39">
        <f t="shared" si="11"/>
        <v>0</v>
      </c>
      <c r="W25" s="39">
        <f t="shared" si="11"/>
        <v>0</v>
      </c>
      <c r="X25" s="39">
        <f t="shared" si="11"/>
        <v>0</v>
      </c>
      <c r="Y25" s="39">
        <f t="shared" si="11"/>
        <v>0</v>
      </c>
      <c r="Z25" s="39">
        <f t="shared" si="11"/>
        <v>0</v>
      </c>
      <c r="AA25" s="39">
        <f t="shared" si="11"/>
        <v>0</v>
      </c>
      <c r="AB25" s="39">
        <f t="shared" si="11"/>
        <v>0</v>
      </c>
      <c r="AC25" s="39">
        <f t="shared" si="11"/>
        <v>0</v>
      </c>
      <c r="AD25" s="39">
        <f t="shared" si="11"/>
        <v>0</v>
      </c>
      <c r="AE25" s="39">
        <f t="shared" si="11"/>
        <v>0</v>
      </c>
      <c r="AF25" s="39">
        <f t="shared" si="11"/>
        <v>0</v>
      </c>
      <c r="AG25" s="39">
        <f t="shared" si="11"/>
        <v>0</v>
      </c>
      <c r="AH25" s="39">
        <f t="shared" si="11"/>
        <v>0</v>
      </c>
      <c r="AI25" s="39">
        <f t="shared" si="11"/>
        <v>0</v>
      </c>
      <c r="AJ25" s="39">
        <f t="shared" si="11"/>
        <v>0</v>
      </c>
      <c r="AK25" s="39">
        <f t="shared" si="11"/>
        <v>0</v>
      </c>
      <c r="AL25" s="39">
        <f t="shared" si="11"/>
        <v>0</v>
      </c>
      <c r="AM25" s="39">
        <f t="shared" si="11"/>
        <v>0</v>
      </c>
      <c r="AN25" s="39">
        <f t="shared" si="11"/>
        <v>0</v>
      </c>
      <c r="AO25" s="39">
        <f t="shared" si="11"/>
        <v>0</v>
      </c>
      <c r="AP25" s="152">
        <f t="shared" si="11"/>
        <v>1500</v>
      </c>
      <c r="AQ25" s="152">
        <f t="shared" si="11"/>
        <v>1500</v>
      </c>
      <c r="AR25" s="152">
        <f t="shared" si="11"/>
        <v>0</v>
      </c>
      <c r="AS25" s="39"/>
      <c r="AT25" s="39"/>
    </row>
    <row r="26" spans="1:46" s="25" customFormat="1" ht="15" customHeight="1" x14ac:dyDescent="0.2">
      <c r="A26" s="167">
        <v>18</v>
      </c>
      <c r="B26" s="248" t="s">
        <v>39</v>
      </c>
      <c r="C26" s="247"/>
      <c r="D26" s="250" t="s">
        <v>169</v>
      </c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2"/>
    </row>
    <row r="27" spans="1:46" s="25" customFormat="1" ht="93" hidden="1" customHeight="1" x14ac:dyDescent="0.2">
      <c r="A27" s="167">
        <v>19</v>
      </c>
      <c r="B27" s="217" t="s">
        <v>40</v>
      </c>
      <c r="C27" s="247"/>
      <c r="D27" s="167" t="s">
        <v>147</v>
      </c>
      <c r="E27" s="167" t="s">
        <v>132</v>
      </c>
      <c r="F27" s="167" t="s">
        <v>92</v>
      </c>
      <c r="G27" s="167" t="s">
        <v>41</v>
      </c>
      <c r="H27" s="167" t="s">
        <v>41</v>
      </c>
      <c r="I27" s="167" t="s">
        <v>41</v>
      </c>
      <c r="J27" s="167" t="s">
        <v>41</v>
      </c>
      <c r="K27" s="167" t="s">
        <v>41</v>
      </c>
      <c r="L27" s="167" t="s">
        <v>41</v>
      </c>
      <c r="M27" s="167" t="s">
        <v>41</v>
      </c>
      <c r="N27" s="167" t="s">
        <v>41</v>
      </c>
      <c r="O27" s="167" t="s">
        <v>41</v>
      </c>
      <c r="P27" s="167" t="s">
        <v>41</v>
      </c>
      <c r="Q27" s="167" t="s">
        <v>41</v>
      </c>
      <c r="R27" s="167" t="s">
        <v>41</v>
      </c>
      <c r="S27" s="167" t="s">
        <v>41</v>
      </c>
      <c r="T27" s="167" t="s">
        <v>41</v>
      </c>
      <c r="U27" s="167" t="s">
        <v>41</v>
      </c>
      <c r="V27" s="167" t="s">
        <v>41</v>
      </c>
      <c r="W27" s="167" t="s">
        <v>41</v>
      </c>
      <c r="X27" s="167" t="s">
        <v>41</v>
      </c>
      <c r="Y27" s="167" t="s">
        <v>41</v>
      </c>
      <c r="Z27" s="167" t="s">
        <v>41</v>
      </c>
      <c r="AA27" s="167" t="s">
        <v>41</v>
      </c>
      <c r="AB27" s="167" t="s">
        <v>41</v>
      </c>
      <c r="AC27" s="167" t="s">
        <v>41</v>
      </c>
      <c r="AD27" s="167" t="s">
        <v>41</v>
      </c>
      <c r="AE27" s="167" t="s">
        <v>41</v>
      </c>
      <c r="AF27" s="167" t="s">
        <v>41</v>
      </c>
      <c r="AG27" s="167" t="s">
        <v>41</v>
      </c>
      <c r="AH27" s="167" t="s">
        <v>41</v>
      </c>
      <c r="AI27" s="167" t="s">
        <v>41</v>
      </c>
      <c r="AJ27" s="167" t="s">
        <v>41</v>
      </c>
      <c r="AK27" s="167" t="s">
        <v>41</v>
      </c>
      <c r="AL27" s="167" t="s">
        <v>41</v>
      </c>
      <c r="AM27" s="167" t="s">
        <v>41</v>
      </c>
      <c r="AN27" s="167" t="s">
        <v>41</v>
      </c>
      <c r="AO27" s="167" t="s">
        <v>41</v>
      </c>
      <c r="AP27" s="217" t="s">
        <v>42</v>
      </c>
      <c r="AQ27" s="217"/>
      <c r="AR27" s="217"/>
      <c r="AS27" s="217"/>
      <c r="AT27" s="217"/>
    </row>
    <row r="28" spans="1:46" s="25" customFormat="1" ht="90" hidden="1" customHeight="1" x14ac:dyDescent="0.2">
      <c r="A28" s="183">
        <v>20</v>
      </c>
      <c r="B28" s="217" t="s">
        <v>43</v>
      </c>
      <c r="C28" s="247"/>
      <c r="D28" s="167" t="s">
        <v>148</v>
      </c>
      <c r="E28" s="167" t="s">
        <v>133</v>
      </c>
      <c r="F28" s="167" t="s">
        <v>92</v>
      </c>
      <c r="G28" s="167" t="s">
        <v>41</v>
      </c>
      <c r="H28" s="167" t="s">
        <v>41</v>
      </c>
      <c r="I28" s="167" t="s">
        <v>41</v>
      </c>
      <c r="J28" s="167" t="s">
        <v>41</v>
      </c>
      <c r="K28" s="167" t="s">
        <v>41</v>
      </c>
      <c r="L28" s="167" t="s">
        <v>41</v>
      </c>
      <c r="M28" s="167" t="s">
        <v>41</v>
      </c>
      <c r="N28" s="167" t="s">
        <v>41</v>
      </c>
      <c r="O28" s="167" t="s">
        <v>41</v>
      </c>
      <c r="P28" s="167" t="s">
        <v>41</v>
      </c>
      <c r="Q28" s="167" t="s">
        <v>41</v>
      </c>
      <c r="R28" s="167" t="s">
        <v>41</v>
      </c>
      <c r="S28" s="167" t="s">
        <v>41</v>
      </c>
      <c r="T28" s="167" t="s">
        <v>41</v>
      </c>
      <c r="U28" s="167" t="s">
        <v>41</v>
      </c>
      <c r="V28" s="167" t="s">
        <v>41</v>
      </c>
      <c r="W28" s="167" t="s">
        <v>41</v>
      </c>
      <c r="X28" s="167" t="s">
        <v>41</v>
      </c>
      <c r="Y28" s="167" t="s">
        <v>41</v>
      </c>
      <c r="Z28" s="167" t="s">
        <v>41</v>
      </c>
      <c r="AA28" s="167" t="s">
        <v>41</v>
      </c>
      <c r="AB28" s="167" t="s">
        <v>41</v>
      </c>
      <c r="AC28" s="167" t="s">
        <v>41</v>
      </c>
      <c r="AD28" s="167" t="s">
        <v>41</v>
      </c>
      <c r="AE28" s="167" t="s">
        <v>41</v>
      </c>
      <c r="AF28" s="167" t="s">
        <v>41</v>
      </c>
      <c r="AG28" s="167" t="s">
        <v>41</v>
      </c>
      <c r="AH28" s="167" t="s">
        <v>41</v>
      </c>
      <c r="AI28" s="167" t="s">
        <v>41</v>
      </c>
      <c r="AJ28" s="167" t="s">
        <v>41</v>
      </c>
      <c r="AK28" s="167" t="s">
        <v>41</v>
      </c>
      <c r="AL28" s="167" t="s">
        <v>41</v>
      </c>
      <c r="AM28" s="167" t="s">
        <v>41</v>
      </c>
      <c r="AN28" s="167" t="s">
        <v>41</v>
      </c>
      <c r="AO28" s="167" t="s">
        <v>41</v>
      </c>
      <c r="AP28" s="217" t="s">
        <v>42</v>
      </c>
      <c r="AQ28" s="217"/>
      <c r="AR28" s="217"/>
      <c r="AS28" s="217"/>
      <c r="AT28" s="217"/>
    </row>
    <row r="29" spans="1:46" s="25" customFormat="1" ht="82.5" hidden="1" customHeight="1" x14ac:dyDescent="0.2">
      <c r="A29" s="183">
        <v>21</v>
      </c>
      <c r="B29" s="217" t="s">
        <v>44</v>
      </c>
      <c r="C29" s="247"/>
      <c r="D29" s="167" t="s">
        <v>149</v>
      </c>
      <c r="E29" s="167" t="s">
        <v>132</v>
      </c>
      <c r="F29" s="167" t="s">
        <v>24</v>
      </c>
      <c r="G29" s="167" t="s">
        <v>41</v>
      </c>
      <c r="H29" s="167" t="s">
        <v>41</v>
      </c>
      <c r="I29" s="167" t="s">
        <v>41</v>
      </c>
      <c r="J29" s="167" t="s">
        <v>41</v>
      </c>
      <c r="K29" s="167" t="s">
        <v>41</v>
      </c>
      <c r="L29" s="167" t="s">
        <v>41</v>
      </c>
      <c r="M29" s="167" t="s">
        <v>41</v>
      </c>
      <c r="N29" s="167" t="s">
        <v>41</v>
      </c>
      <c r="O29" s="167" t="s">
        <v>41</v>
      </c>
      <c r="P29" s="167" t="s">
        <v>41</v>
      </c>
      <c r="Q29" s="167" t="s">
        <v>41</v>
      </c>
      <c r="R29" s="167" t="s">
        <v>41</v>
      </c>
      <c r="S29" s="167" t="s">
        <v>41</v>
      </c>
      <c r="T29" s="167" t="s">
        <v>41</v>
      </c>
      <c r="U29" s="167" t="s">
        <v>41</v>
      </c>
      <c r="V29" s="167" t="s">
        <v>41</v>
      </c>
      <c r="W29" s="167" t="s">
        <v>41</v>
      </c>
      <c r="X29" s="167" t="s">
        <v>41</v>
      </c>
      <c r="Y29" s="167" t="s">
        <v>41</v>
      </c>
      <c r="Z29" s="167" t="s">
        <v>41</v>
      </c>
      <c r="AA29" s="167" t="s">
        <v>41</v>
      </c>
      <c r="AB29" s="167" t="s">
        <v>41</v>
      </c>
      <c r="AC29" s="167" t="s">
        <v>41</v>
      </c>
      <c r="AD29" s="167" t="s">
        <v>41</v>
      </c>
      <c r="AE29" s="167" t="s">
        <v>41</v>
      </c>
      <c r="AF29" s="167" t="s">
        <v>41</v>
      </c>
      <c r="AG29" s="167" t="s">
        <v>41</v>
      </c>
      <c r="AH29" s="167" t="s">
        <v>41</v>
      </c>
      <c r="AI29" s="167" t="s">
        <v>41</v>
      </c>
      <c r="AJ29" s="167" t="s">
        <v>41</v>
      </c>
      <c r="AK29" s="167" t="s">
        <v>41</v>
      </c>
      <c r="AL29" s="167" t="s">
        <v>41</v>
      </c>
      <c r="AM29" s="167" t="s">
        <v>41</v>
      </c>
      <c r="AN29" s="167" t="s">
        <v>41</v>
      </c>
      <c r="AO29" s="167" t="s">
        <v>41</v>
      </c>
      <c r="AP29" s="217" t="s">
        <v>42</v>
      </c>
      <c r="AQ29" s="217"/>
      <c r="AR29" s="217"/>
      <c r="AS29" s="217"/>
      <c r="AT29" s="217"/>
    </row>
    <row r="30" spans="1:46" s="25" customFormat="1" ht="90.75" hidden="1" customHeight="1" x14ac:dyDescent="0.2">
      <c r="A30" s="183">
        <v>22</v>
      </c>
      <c r="B30" s="217" t="s">
        <v>45</v>
      </c>
      <c r="C30" s="247"/>
      <c r="D30" s="167" t="s">
        <v>150</v>
      </c>
      <c r="E30" s="167" t="s">
        <v>133</v>
      </c>
      <c r="F30" s="167" t="s">
        <v>92</v>
      </c>
      <c r="G30" s="167" t="s">
        <v>41</v>
      </c>
      <c r="H30" s="167" t="s">
        <v>41</v>
      </c>
      <c r="I30" s="167" t="s">
        <v>41</v>
      </c>
      <c r="J30" s="167" t="s">
        <v>41</v>
      </c>
      <c r="K30" s="167" t="s">
        <v>41</v>
      </c>
      <c r="L30" s="167" t="s">
        <v>41</v>
      </c>
      <c r="M30" s="167" t="s">
        <v>41</v>
      </c>
      <c r="N30" s="167" t="s">
        <v>41</v>
      </c>
      <c r="O30" s="167" t="s">
        <v>41</v>
      </c>
      <c r="P30" s="167" t="s">
        <v>41</v>
      </c>
      <c r="Q30" s="167" t="s">
        <v>41</v>
      </c>
      <c r="R30" s="167" t="s">
        <v>41</v>
      </c>
      <c r="S30" s="167" t="s">
        <v>41</v>
      </c>
      <c r="T30" s="167" t="s">
        <v>41</v>
      </c>
      <c r="U30" s="167" t="s">
        <v>41</v>
      </c>
      <c r="V30" s="167" t="s">
        <v>41</v>
      </c>
      <c r="W30" s="167" t="s">
        <v>41</v>
      </c>
      <c r="X30" s="167" t="s">
        <v>41</v>
      </c>
      <c r="Y30" s="167" t="s">
        <v>41</v>
      </c>
      <c r="Z30" s="167" t="s">
        <v>41</v>
      </c>
      <c r="AA30" s="167" t="s">
        <v>41</v>
      </c>
      <c r="AB30" s="167" t="s">
        <v>41</v>
      </c>
      <c r="AC30" s="167" t="s">
        <v>41</v>
      </c>
      <c r="AD30" s="167" t="s">
        <v>41</v>
      </c>
      <c r="AE30" s="167" t="s">
        <v>41</v>
      </c>
      <c r="AF30" s="167" t="s">
        <v>41</v>
      </c>
      <c r="AG30" s="167" t="s">
        <v>41</v>
      </c>
      <c r="AH30" s="167" t="s">
        <v>41</v>
      </c>
      <c r="AI30" s="167" t="s">
        <v>41</v>
      </c>
      <c r="AJ30" s="167" t="s">
        <v>41</v>
      </c>
      <c r="AK30" s="167" t="s">
        <v>41</v>
      </c>
      <c r="AL30" s="167" t="s">
        <v>41</v>
      </c>
      <c r="AM30" s="167" t="s">
        <v>41</v>
      </c>
      <c r="AN30" s="167" t="s">
        <v>41</v>
      </c>
      <c r="AO30" s="167" t="s">
        <v>41</v>
      </c>
      <c r="AP30" s="217" t="s">
        <v>42</v>
      </c>
      <c r="AQ30" s="217"/>
      <c r="AR30" s="217"/>
      <c r="AS30" s="217"/>
      <c r="AT30" s="217"/>
    </row>
    <row r="31" spans="1:46" s="184" customFormat="1" ht="82.5" hidden="1" customHeight="1" x14ac:dyDescent="0.2">
      <c r="A31" s="183">
        <v>23</v>
      </c>
      <c r="B31" s="217" t="s">
        <v>46</v>
      </c>
      <c r="C31" s="247"/>
      <c r="D31" s="167" t="s">
        <v>47</v>
      </c>
      <c r="E31" s="167" t="s">
        <v>134</v>
      </c>
      <c r="F31" s="167" t="s">
        <v>92</v>
      </c>
      <c r="G31" s="167" t="s">
        <v>41</v>
      </c>
      <c r="H31" s="167" t="s">
        <v>41</v>
      </c>
      <c r="I31" s="167" t="s">
        <v>41</v>
      </c>
      <c r="J31" s="167" t="s">
        <v>41</v>
      </c>
      <c r="K31" s="167" t="s">
        <v>41</v>
      </c>
      <c r="L31" s="167" t="s">
        <v>41</v>
      </c>
      <c r="M31" s="167" t="s">
        <v>41</v>
      </c>
      <c r="N31" s="167" t="s">
        <v>41</v>
      </c>
      <c r="O31" s="167" t="s">
        <v>41</v>
      </c>
      <c r="P31" s="167" t="s">
        <v>41</v>
      </c>
      <c r="Q31" s="167" t="s">
        <v>41</v>
      </c>
      <c r="R31" s="167" t="s">
        <v>41</v>
      </c>
      <c r="S31" s="167" t="s">
        <v>41</v>
      </c>
      <c r="T31" s="167" t="s">
        <v>41</v>
      </c>
      <c r="U31" s="167" t="s">
        <v>41</v>
      </c>
      <c r="V31" s="167" t="s">
        <v>41</v>
      </c>
      <c r="W31" s="167" t="s">
        <v>41</v>
      </c>
      <c r="X31" s="167" t="s">
        <v>41</v>
      </c>
      <c r="Y31" s="167" t="s">
        <v>41</v>
      </c>
      <c r="Z31" s="167" t="s">
        <v>41</v>
      </c>
      <c r="AA31" s="167" t="s">
        <v>41</v>
      </c>
      <c r="AB31" s="167" t="s">
        <v>41</v>
      </c>
      <c r="AC31" s="167" t="s">
        <v>41</v>
      </c>
      <c r="AD31" s="167" t="s">
        <v>41</v>
      </c>
      <c r="AE31" s="167" t="s">
        <v>41</v>
      </c>
      <c r="AF31" s="167" t="s">
        <v>41</v>
      </c>
      <c r="AG31" s="167" t="s">
        <v>41</v>
      </c>
      <c r="AH31" s="167" t="s">
        <v>41</v>
      </c>
      <c r="AI31" s="167" t="s">
        <v>41</v>
      </c>
      <c r="AJ31" s="167" t="s">
        <v>41</v>
      </c>
      <c r="AK31" s="167" t="s">
        <v>41</v>
      </c>
      <c r="AL31" s="167" t="s">
        <v>41</v>
      </c>
      <c r="AM31" s="167" t="s">
        <v>41</v>
      </c>
      <c r="AN31" s="167" t="s">
        <v>41</v>
      </c>
      <c r="AO31" s="167" t="s">
        <v>41</v>
      </c>
      <c r="AP31" s="217" t="s">
        <v>42</v>
      </c>
      <c r="AQ31" s="217"/>
      <c r="AR31" s="217"/>
      <c r="AS31" s="217"/>
      <c r="AT31" s="217"/>
    </row>
    <row r="32" spans="1:46" s="25" customFormat="1" ht="12" hidden="1" x14ac:dyDescent="0.2">
      <c r="A32" s="183">
        <v>24</v>
      </c>
      <c r="B32" s="254" t="s">
        <v>48</v>
      </c>
      <c r="C32" s="254"/>
      <c r="D32" s="254"/>
      <c r="E32" s="185"/>
      <c r="F32" s="186"/>
      <c r="G32" s="167" t="s">
        <v>41</v>
      </c>
      <c r="H32" s="167" t="s">
        <v>41</v>
      </c>
      <c r="I32" s="167" t="s">
        <v>41</v>
      </c>
      <c r="J32" s="167" t="s">
        <v>41</v>
      </c>
      <c r="K32" s="167" t="s">
        <v>41</v>
      </c>
      <c r="L32" s="167" t="s">
        <v>41</v>
      </c>
      <c r="M32" s="167" t="s">
        <v>41</v>
      </c>
      <c r="N32" s="167" t="s">
        <v>41</v>
      </c>
      <c r="O32" s="167" t="s">
        <v>41</v>
      </c>
      <c r="P32" s="167" t="s">
        <v>41</v>
      </c>
      <c r="Q32" s="167" t="s">
        <v>41</v>
      </c>
      <c r="R32" s="167" t="s">
        <v>41</v>
      </c>
      <c r="S32" s="167" t="s">
        <v>41</v>
      </c>
      <c r="T32" s="167" t="s">
        <v>41</v>
      </c>
      <c r="U32" s="167" t="s">
        <v>41</v>
      </c>
      <c r="V32" s="167" t="s">
        <v>41</v>
      </c>
      <c r="W32" s="167" t="s">
        <v>41</v>
      </c>
      <c r="X32" s="167" t="s">
        <v>41</v>
      </c>
      <c r="Y32" s="167" t="s">
        <v>41</v>
      </c>
      <c r="Z32" s="167" t="s">
        <v>41</v>
      </c>
      <c r="AA32" s="167" t="s">
        <v>41</v>
      </c>
      <c r="AB32" s="167" t="s">
        <v>41</v>
      </c>
      <c r="AC32" s="167" t="s">
        <v>41</v>
      </c>
      <c r="AD32" s="167" t="s">
        <v>41</v>
      </c>
      <c r="AE32" s="167" t="s">
        <v>41</v>
      </c>
      <c r="AF32" s="167" t="s">
        <v>41</v>
      </c>
      <c r="AG32" s="167" t="s">
        <v>41</v>
      </c>
      <c r="AH32" s="167" t="s">
        <v>41</v>
      </c>
      <c r="AI32" s="167" t="s">
        <v>41</v>
      </c>
      <c r="AJ32" s="167" t="s">
        <v>41</v>
      </c>
      <c r="AK32" s="167" t="s">
        <v>41</v>
      </c>
      <c r="AL32" s="167" t="s">
        <v>41</v>
      </c>
      <c r="AM32" s="167" t="s">
        <v>41</v>
      </c>
      <c r="AN32" s="167" t="s">
        <v>41</v>
      </c>
      <c r="AO32" s="167" t="s">
        <v>41</v>
      </c>
      <c r="AP32" s="186" t="s">
        <v>41</v>
      </c>
      <c r="AQ32" s="167" t="s">
        <v>41</v>
      </c>
      <c r="AR32" s="167" t="s">
        <v>41</v>
      </c>
      <c r="AS32" s="167" t="s">
        <v>41</v>
      </c>
      <c r="AT32" s="167" t="s">
        <v>41</v>
      </c>
    </row>
    <row r="33" spans="1:46" s="175" customFormat="1" ht="15" hidden="1" customHeight="1" x14ac:dyDescent="0.25">
      <c r="A33" s="183">
        <v>25</v>
      </c>
      <c r="B33" s="186" t="s">
        <v>49</v>
      </c>
      <c r="C33" s="186" t="s">
        <v>50</v>
      </c>
      <c r="D33" s="248" t="s">
        <v>50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</row>
    <row r="34" spans="1:46" s="25" customFormat="1" ht="56.25" hidden="1" customHeight="1" x14ac:dyDescent="0.25">
      <c r="A34" s="183">
        <v>26</v>
      </c>
      <c r="B34" s="167" t="s">
        <v>51</v>
      </c>
      <c r="C34" s="217" t="s">
        <v>151</v>
      </c>
      <c r="D34" s="217"/>
      <c r="E34" s="167" t="s">
        <v>135</v>
      </c>
      <c r="F34" s="167" t="s">
        <v>92</v>
      </c>
      <c r="G34" s="167" t="s">
        <v>41</v>
      </c>
      <c r="H34" s="167" t="s">
        <v>41</v>
      </c>
      <c r="I34" s="167" t="s">
        <v>41</v>
      </c>
      <c r="J34" s="167" t="s">
        <v>41</v>
      </c>
      <c r="K34" s="167" t="s">
        <v>41</v>
      </c>
      <c r="L34" s="167" t="s">
        <v>41</v>
      </c>
      <c r="M34" s="167" t="s">
        <v>41</v>
      </c>
      <c r="N34" s="167" t="s">
        <v>41</v>
      </c>
      <c r="O34" s="167" t="s">
        <v>41</v>
      </c>
      <c r="P34" s="167" t="s">
        <v>41</v>
      </c>
      <c r="Q34" s="167" t="s">
        <v>41</v>
      </c>
      <c r="R34" s="167" t="s">
        <v>41</v>
      </c>
      <c r="S34" s="167" t="s">
        <v>41</v>
      </c>
      <c r="T34" s="167" t="s">
        <v>41</v>
      </c>
      <c r="U34" s="167" t="s">
        <v>41</v>
      </c>
      <c r="V34" s="167" t="s">
        <v>41</v>
      </c>
      <c r="W34" s="167" t="s">
        <v>41</v>
      </c>
      <c r="X34" s="167" t="s">
        <v>41</v>
      </c>
      <c r="Y34" s="167" t="s">
        <v>41</v>
      </c>
      <c r="Z34" s="167" t="s">
        <v>41</v>
      </c>
      <c r="AA34" s="167" t="s">
        <v>41</v>
      </c>
      <c r="AB34" s="167" t="s">
        <v>41</v>
      </c>
      <c r="AC34" s="167" t="s">
        <v>41</v>
      </c>
      <c r="AD34" s="167" t="s">
        <v>41</v>
      </c>
      <c r="AE34" s="167" t="s">
        <v>41</v>
      </c>
      <c r="AF34" s="167" t="s">
        <v>41</v>
      </c>
      <c r="AG34" s="167" t="s">
        <v>41</v>
      </c>
      <c r="AH34" s="167" t="s">
        <v>41</v>
      </c>
      <c r="AI34" s="167" t="s">
        <v>41</v>
      </c>
      <c r="AJ34" s="167" t="s">
        <v>41</v>
      </c>
      <c r="AK34" s="167" t="s">
        <v>41</v>
      </c>
      <c r="AL34" s="167" t="s">
        <v>41</v>
      </c>
      <c r="AM34" s="167" t="s">
        <v>41</v>
      </c>
      <c r="AN34" s="167" t="s">
        <v>41</v>
      </c>
      <c r="AO34" s="167" t="s">
        <v>41</v>
      </c>
      <c r="AP34" s="217" t="s">
        <v>42</v>
      </c>
      <c r="AQ34" s="217"/>
      <c r="AR34" s="217"/>
      <c r="AS34" s="217"/>
      <c r="AT34" s="217"/>
    </row>
    <row r="35" spans="1:46" s="25" customFormat="1" ht="84" hidden="1" x14ac:dyDescent="0.25">
      <c r="A35" s="183">
        <v>27</v>
      </c>
      <c r="B35" s="167" t="s">
        <v>52</v>
      </c>
      <c r="C35" s="217" t="s">
        <v>152</v>
      </c>
      <c r="D35" s="217"/>
      <c r="E35" s="167" t="s">
        <v>93</v>
      </c>
      <c r="F35" s="167" t="s">
        <v>92</v>
      </c>
      <c r="G35" s="167" t="s">
        <v>41</v>
      </c>
      <c r="H35" s="167" t="s">
        <v>41</v>
      </c>
      <c r="I35" s="167" t="s">
        <v>41</v>
      </c>
      <c r="J35" s="167" t="s">
        <v>41</v>
      </c>
      <c r="K35" s="167" t="s">
        <v>41</v>
      </c>
      <c r="L35" s="167" t="s">
        <v>41</v>
      </c>
      <c r="M35" s="167" t="s">
        <v>41</v>
      </c>
      <c r="N35" s="167" t="s">
        <v>41</v>
      </c>
      <c r="O35" s="167" t="s">
        <v>41</v>
      </c>
      <c r="P35" s="167" t="s">
        <v>41</v>
      </c>
      <c r="Q35" s="167" t="s">
        <v>41</v>
      </c>
      <c r="R35" s="167" t="s">
        <v>41</v>
      </c>
      <c r="S35" s="167" t="s">
        <v>41</v>
      </c>
      <c r="T35" s="167" t="s">
        <v>41</v>
      </c>
      <c r="U35" s="167" t="s">
        <v>41</v>
      </c>
      <c r="V35" s="167" t="s">
        <v>41</v>
      </c>
      <c r="W35" s="167" t="s">
        <v>41</v>
      </c>
      <c r="X35" s="167" t="s">
        <v>41</v>
      </c>
      <c r="Y35" s="167" t="s">
        <v>41</v>
      </c>
      <c r="Z35" s="167" t="s">
        <v>41</v>
      </c>
      <c r="AA35" s="167" t="s">
        <v>41</v>
      </c>
      <c r="AB35" s="167" t="s">
        <v>41</v>
      </c>
      <c r="AC35" s="167" t="s">
        <v>41</v>
      </c>
      <c r="AD35" s="167" t="s">
        <v>41</v>
      </c>
      <c r="AE35" s="167" t="s">
        <v>41</v>
      </c>
      <c r="AF35" s="167" t="s">
        <v>41</v>
      </c>
      <c r="AG35" s="167" t="s">
        <v>41</v>
      </c>
      <c r="AH35" s="167" t="s">
        <v>41</v>
      </c>
      <c r="AI35" s="167" t="s">
        <v>41</v>
      </c>
      <c r="AJ35" s="167" t="s">
        <v>41</v>
      </c>
      <c r="AK35" s="167" t="s">
        <v>41</v>
      </c>
      <c r="AL35" s="167" t="s">
        <v>41</v>
      </c>
      <c r="AM35" s="167" t="s">
        <v>41</v>
      </c>
      <c r="AN35" s="167" t="s">
        <v>41</v>
      </c>
      <c r="AO35" s="167" t="s">
        <v>41</v>
      </c>
      <c r="AP35" s="217" t="s">
        <v>42</v>
      </c>
      <c r="AQ35" s="217"/>
      <c r="AR35" s="217"/>
      <c r="AS35" s="217"/>
      <c r="AT35" s="217"/>
    </row>
    <row r="36" spans="1:46" s="25" customFormat="1" ht="18.75" hidden="1" customHeight="1" x14ac:dyDescent="0.2">
      <c r="A36" s="183">
        <v>28</v>
      </c>
      <c r="B36" s="254" t="s">
        <v>53</v>
      </c>
      <c r="C36" s="254"/>
      <c r="D36" s="254"/>
      <c r="E36" s="185"/>
      <c r="F36" s="167"/>
      <c r="G36" s="167" t="s">
        <v>41</v>
      </c>
      <c r="H36" s="167" t="s">
        <v>41</v>
      </c>
      <c r="I36" s="167" t="s">
        <v>41</v>
      </c>
      <c r="J36" s="167" t="s">
        <v>41</v>
      </c>
      <c r="K36" s="167" t="s">
        <v>41</v>
      </c>
      <c r="L36" s="167" t="s">
        <v>41</v>
      </c>
      <c r="M36" s="167" t="s">
        <v>41</v>
      </c>
      <c r="N36" s="167" t="s">
        <v>41</v>
      </c>
      <c r="O36" s="167" t="s">
        <v>41</v>
      </c>
      <c r="P36" s="167" t="s">
        <v>41</v>
      </c>
      <c r="Q36" s="167" t="s">
        <v>41</v>
      </c>
      <c r="R36" s="167" t="s">
        <v>41</v>
      </c>
      <c r="S36" s="167" t="s">
        <v>41</v>
      </c>
      <c r="T36" s="167" t="s">
        <v>41</v>
      </c>
      <c r="U36" s="167" t="s">
        <v>41</v>
      </c>
      <c r="V36" s="167" t="s">
        <v>41</v>
      </c>
      <c r="W36" s="167" t="s">
        <v>41</v>
      </c>
      <c r="X36" s="167" t="s">
        <v>41</v>
      </c>
      <c r="Y36" s="167" t="s">
        <v>41</v>
      </c>
      <c r="Z36" s="167" t="s">
        <v>41</v>
      </c>
      <c r="AA36" s="167" t="s">
        <v>41</v>
      </c>
      <c r="AB36" s="167" t="s">
        <v>41</v>
      </c>
      <c r="AC36" s="167" t="s">
        <v>41</v>
      </c>
      <c r="AD36" s="167" t="s">
        <v>41</v>
      </c>
      <c r="AE36" s="167" t="s">
        <v>41</v>
      </c>
      <c r="AF36" s="167" t="s">
        <v>41</v>
      </c>
      <c r="AG36" s="167" t="s">
        <v>41</v>
      </c>
      <c r="AH36" s="167" t="s">
        <v>41</v>
      </c>
      <c r="AI36" s="167" t="s">
        <v>41</v>
      </c>
      <c r="AJ36" s="167" t="s">
        <v>41</v>
      </c>
      <c r="AK36" s="167" t="s">
        <v>41</v>
      </c>
      <c r="AL36" s="167" t="s">
        <v>41</v>
      </c>
      <c r="AM36" s="167" t="s">
        <v>41</v>
      </c>
      <c r="AN36" s="167" t="s">
        <v>41</v>
      </c>
      <c r="AO36" s="167" t="s">
        <v>41</v>
      </c>
      <c r="AP36" s="186" t="s">
        <v>41</v>
      </c>
      <c r="AQ36" s="167" t="s">
        <v>41</v>
      </c>
      <c r="AR36" s="167" t="s">
        <v>41</v>
      </c>
      <c r="AS36" s="167" t="s">
        <v>41</v>
      </c>
      <c r="AT36" s="167" t="s">
        <v>41</v>
      </c>
    </row>
    <row r="37" spans="1:46" s="25" customFormat="1" ht="15" hidden="1" customHeight="1" x14ac:dyDescent="0.25">
      <c r="A37" s="183">
        <v>29</v>
      </c>
      <c r="B37" s="186" t="s">
        <v>54</v>
      </c>
      <c r="C37" s="186" t="s">
        <v>55</v>
      </c>
      <c r="D37" s="248" t="s">
        <v>108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</row>
    <row r="38" spans="1:46" s="25" customFormat="1" ht="68.25" hidden="1" customHeight="1" x14ac:dyDescent="0.25">
      <c r="A38" s="183">
        <v>30</v>
      </c>
      <c r="B38" s="179" t="s">
        <v>56</v>
      </c>
      <c r="C38" s="217" t="s">
        <v>153</v>
      </c>
      <c r="D38" s="217"/>
      <c r="E38" s="167" t="s">
        <v>136</v>
      </c>
      <c r="F38" s="167" t="s">
        <v>92</v>
      </c>
      <c r="G38" s="167" t="s">
        <v>41</v>
      </c>
      <c r="H38" s="167" t="s">
        <v>41</v>
      </c>
      <c r="I38" s="167" t="s">
        <v>41</v>
      </c>
      <c r="J38" s="167" t="s">
        <v>41</v>
      </c>
      <c r="K38" s="167" t="s">
        <v>41</v>
      </c>
      <c r="L38" s="167" t="s">
        <v>41</v>
      </c>
      <c r="M38" s="167" t="s">
        <v>41</v>
      </c>
      <c r="N38" s="167" t="s">
        <v>41</v>
      </c>
      <c r="O38" s="167" t="s">
        <v>41</v>
      </c>
      <c r="P38" s="167" t="s">
        <v>41</v>
      </c>
      <c r="Q38" s="167" t="s">
        <v>41</v>
      </c>
      <c r="R38" s="167" t="s">
        <v>41</v>
      </c>
      <c r="S38" s="167" t="s">
        <v>41</v>
      </c>
      <c r="T38" s="167" t="s">
        <v>41</v>
      </c>
      <c r="U38" s="167" t="s">
        <v>41</v>
      </c>
      <c r="V38" s="167" t="s">
        <v>41</v>
      </c>
      <c r="W38" s="167" t="s">
        <v>41</v>
      </c>
      <c r="X38" s="167" t="s">
        <v>41</v>
      </c>
      <c r="Y38" s="167" t="s">
        <v>41</v>
      </c>
      <c r="Z38" s="167" t="s">
        <v>41</v>
      </c>
      <c r="AA38" s="167" t="s">
        <v>41</v>
      </c>
      <c r="AB38" s="167" t="s">
        <v>41</v>
      </c>
      <c r="AC38" s="167" t="s">
        <v>41</v>
      </c>
      <c r="AD38" s="167" t="s">
        <v>41</v>
      </c>
      <c r="AE38" s="167" t="s">
        <v>41</v>
      </c>
      <c r="AF38" s="167" t="s">
        <v>41</v>
      </c>
      <c r="AG38" s="167" t="s">
        <v>41</v>
      </c>
      <c r="AH38" s="167" t="s">
        <v>41</v>
      </c>
      <c r="AI38" s="167" t="s">
        <v>41</v>
      </c>
      <c r="AJ38" s="167" t="s">
        <v>41</v>
      </c>
      <c r="AK38" s="167" t="s">
        <v>41</v>
      </c>
      <c r="AL38" s="167" t="s">
        <v>41</v>
      </c>
      <c r="AM38" s="167" t="s">
        <v>41</v>
      </c>
      <c r="AN38" s="167" t="s">
        <v>41</v>
      </c>
      <c r="AO38" s="167" t="s">
        <v>41</v>
      </c>
      <c r="AP38" s="217" t="s">
        <v>42</v>
      </c>
      <c r="AQ38" s="217"/>
      <c r="AR38" s="217"/>
      <c r="AS38" s="217"/>
      <c r="AT38" s="217"/>
    </row>
    <row r="39" spans="1:46" s="25" customFormat="1" ht="58.5" hidden="1" customHeight="1" x14ac:dyDescent="0.25">
      <c r="A39" s="183">
        <v>31</v>
      </c>
      <c r="B39" s="179" t="s">
        <v>57</v>
      </c>
      <c r="C39" s="217" t="s">
        <v>58</v>
      </c>
      <c r="D39" s="217"/>
      <c r="E39" s="167" t="s">
        <v>137</v>
      </c>
      <c r="F39" s="167" t="s">
        <v>92</v>
      </c>
      <c r="G39" s="167" t="s">
        <v>41</v>
      </c>
      <c r="H39" s="167" t="s">
        <v>41</v>
      </c>
      <c r="I39" s="167" t="s">
        <v>41</v>
      </c>
      <c r="J39" s="167" t="s">
        <v>41</v>
      </c>
      <c r="K39" s="167" t="s">
        <v>41</v>
      </c>
      <c r="L39" s="167" t="s">
        <v>41</v>
      </c>
      <c r="M39" s="167" t="s">
        <v>41</v>
      </c>
      <c r="N39" s="167" t="s">
        <v>41</v>
      </c>
      <c r="O39" s="167" t="s">
        <v>41</v>
      </c>
      <c r="P39" s="167" t="s">
        <v>41</v>
      </c>
      <c r="Q39" s="167" t="s">
        <v>41</v>
      </c>
      <c r="R39" s="167" t="s">
        <v>41</v>
      </c>
      <c r="S39" s="167" t="s">
        <v>41</v>
      </c>
      <c r="T39" s="167" t="s">
        <v>41</v>
      </c>
      <c r="U39" s="167" t="s">
        <v>41</v>
      </c>
      <c r="V39" s="167" t="s">
        <v>41</v>
      </c>
      <c r="W39" s="167" t="s">
        <v>41</v>
      </c>
      <c r="X39" s="167" t="s">
        <v>41</v>
      </c>
      <c r="Y39" s="167" t="s">
        <v>41</v>
      </c>
      <c r="Z39" s="167" t="s">
        <v>41</v>
      </c>
      <c r="AA39" s="167" t="s">
        <v>41</v>
      </c>
      <c r="AB39" s="167" t="s">
        <v>41</v>
      </c>
      <c r="AC39" s="167" t="s">
        <v>41</v>
      </c>
      <c r="AD39" s="167" t="s">
        <v>41</v>
      </c>
      <c r="AE39" s="167" t="s">
        <v>41</v>
      </c>
      <c r="AF39" s="167" t="s">
        <v>41</v>
      </c>
      <c r="AG39" s="167" t="s">
        <v>41</v>
      </c>
      <c r="AH39" s="167" t="s">
        <v>41</v>
      </c>
      <c r="AI39" s="167" t="s">
        <v>41</v>
      </c>
      <c r="AJ39" s="167" t="s">
        <v>41</v>
      </c>
      <c r="AK39" s="167" t="s">
        <v>41</v>
      </c>
      <c r="AL39" s="167" t="s">
        <v>41</v>
      </c>
      <c r="AM39" s="167" t="s">
        <v>41</v>
      </c>
      <c r="AN39" s="167" t="s">
        <v>41</v>
      </c>
      <c r="AO39" s="167" t="s">
        <v>41</v>
      </c>
      <c r="AP39" s="217" t="s">
        <v>42</v>
      </c>
      <c r="AQ39" s="217"/>
      <c r="AR39" s="217"/>
      <c r="AS39" s="217"/>
      <c r="AT39" s="217"/>
    </row>
    <row r="40" spans="1:46" s="25" customFormat="1" ht="12" hidden="1" x14ac:dyDescent="0.2">
      <c r="A40" s="183">
        <v>32</v>
      </c>
      <c r="B40" s="254" t="s">
        <v>59</v>
      </c>
      <c r="C40" s="254"/>
      <c r="D40" s="254"/>
      <c r="E40" s="185"/>
      <c r="F40" s="167"/>
      <c r="G40" s="167" t="s">
        <v>41</v>
      </c>
      <c r="H40" s="167" t="s">
        <v>41</v>
      </c>
      <c r="I40" s="167" t="s">
        <v>41</v>
      </c>
      <c r="J40" s="167" t="s">
        <v>41</v>
      </c>
      <c r="K40" s="167" t="s">
        <v>41</v>
      </c>
      <c r="L40" s="167" t="s">
        <v>41</v>
      </c>
      <c r="M40" s="167" t="s">
        <v>41</v>
      </c>
      <c r="N40" s="167" t="s">
        <v>41</v>
      </c>
      <c r="O40" s="167" t="s">
        <v>41</v>
      </c>
      <c r="P40" s="167" t="s">
        <v>41</v>
      </c>
      <c r="Q40" s="167" t="s">
        <v>41</v>
      </c>
      <c r="R40" s="167" t="s">
        <v>41</v>
      </c>
      <c r="S40" s="167" t="s">
        <v>41</v>
      </c>
      <c r="T40" s="167" t="s">
        <v>41</v>
      </c>
      <c r="U40" s="167" t="s">
        <v>41</v>
      </c>
      <c r="V40" s="167" t="s">
        <v>41</v>
      </c>
      <c r="W40" s="167" t="s">
        <v>41</v>
      </c>
      <c r="X40" s="167" t="s">
        <v>41</v>
      </c>
      <c r="Y40" s="167" t="s">
        <v>41</v>
      </c>
      <c r="Z40" s="167" t="s">
        <v>41</v>
      </c>
      <c r="AA40" s="167" t="s">
        <v>41</v>
      </c>
      <c r="AB40" s="167" t="s">
        <v>41</v>
      </c>
      <c r="AC40" s="167" t="s">
        <v>41</v>
      </c>
      <c r="AD40" s="167" t="s">
        <v>41</v>
      </c>
      <c r="AE40" s="167" t="s">
        <v>41</v>
      </c>
      <c r="AF40" s="167" t="s">
        <v>41</v>
      </c>
      <c r="AG40" s="167" t="s">
        <v>41</v>
      </c>
      <c r="AH40" s="167" t="s">
        <v>41</v>
      </c>
      <c r="AI40" s="167" t="s">
        <v>41</v>
      </c>
      <c r="AJ40" s="167" t="s">
        <v>41</v>
      </c>
      <c r="AK40" s="167" t="s">
        <v>41</v>
      </c>
      <c r="AL40" s="167" t="s">
        <v>41</v>
      </c>
      <c r="AM40" s="167" t="s">
        <v>41</v>
      </c>
      <c r="AN40" s="167" t="s">
        <v>41</v>
      </c>
      <c r="AO40" s="167" t="s">
        <v>41</v>
      </c>
      <c r="AP40" s="186" t="s">
        <v>41</v>
      </c>
      <c r="AQ40" s="167" t="s">
        <v>41</v>
      </c>
      <c r="AR40" s="167" t="s">
        <v>41</v>
      </c>
      <c r="AS40" s="167" t="s">
        <v>41</v>
      </c>
      <c r="AT40" s="167" t="s">
        <v>41</v>
      </c>
    </row>
    <row r="41" spans="1:46" s="25" customFormat="1" ht="15" hidden="1" customHeight="1" x14ac:dyDescent="0.25">
      <c r="A41" s="183">
        <v>33</v>
      </c>
      <c r="B41" s="248" t="s">
        <v>60</v>
      </c>
      <c r="C41" s="248"/>
      <c r="D41" s="248" t="s">
        <v>61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</row>
    <row r="42" spans="1:46" s="25" customFormat="1" ht="71.25" hidden="1" customHeight="1" x14ac:dyDescent="0.25">
      <c r="A42" s="183">
        <v>34</v>
      </c>
      <c r="B42" s="217" t="s">
        <v>62</v>
      </c>
      <c r="C42" s="217"/>
      <c r="D42" s="167" t="s">
        <v>94</v>
      </c>
      <c r="E42" s="167" t="s">
        <v>63</v>
      </c>
      <c r="F42" s="167" t="s">
        <v>92</v>
      </c>
      <c r="G42" s="167" t="s">
        <v>41</v>
      </c>
      <c r="H42" s="167" t="s">
        <v>41</v>
      </c>
      <c r="I42" s="167" t="s">
        <v>41</v>
      </c>
      <c r="J42" s="167" t="s">
        <v>41</v>
      </c>
      <c r="K42" s="167" t="s">
        <v>41</v>
      </c>
      <c r="L42" s="167" t="s">
        <v>41</v>
      </c>
      <c r="M42" s="167" t="s">
        <v>41</v>
      </c>
      <c r="N42" s="167" t="s">
        <v>41</v>
      </c>
      <c r="O42" s="167" t="s">
        <v>41</v>
      </c>
      <c r="P42" s="167" t="s">
        <v>41</v>
      </c>
      <c r="Q42" s="167" t="s">
        <v>41</v>
      </c>
      <c r="R42" s="167" t="s">
        <v>41</v>
      </c>
      <c r="S42" s="167" t="s">
        <v>41</v>
      </c>
      <c r="T42" s="167" t="s">
        <v>41</v>
      </c>
      <c r="U42" s="167" t="s">
        <v>41</v>
      </c>
      <c r="V42" s="167" t="s">
        <v>41</v>
      </c>
      <c r="W42" s="167" t="s">
        <v>41</v>
      </c>
      <c r="X42" s="167" t="s">
        <v>41</v>
      </c>
      <c r="Y42" s="167" t="s">
        <v>41</v>
      </c>
      <c r="Z42" s="167" t="s">
        <v>41</v>
      </c>
      <c r="AA42" s="167" t="s">
        <v>41</v>
      </c>
      <c r="AB42" s="167" t="s">
        <v>41</v>
      </c>
      <c r="AC42" s="167" t="s">
        <v>41</v>
      </c>
      <c r="AD42" s="167" t="s">
        <v>41</v>
      </c>
      <c r="AE42" s="167" t="s">
        <v>41</v>
      </c>
      <c r="AF42" s="167" t="s">
        <v>41</v>
      </c>
      <c r="AG42" s="167" t="s">
        <v>41</v>
      </c>
      <c r="AH42" s="167" t="s">
        <v>41</v>
      </c>
      <c r="AI42" s="167" t="s">
        <v>41</v>
      </c>
      <c r="AJ42" s="167" t="s">
        <v>41</v>
      </c>
      <c r="AK42" s="167" t="s">
        <v>41</v>
      </c>
      <c r="AL42" s="167" t="s">
        <v>41</v>
      </c>
      <c r="AM42" s="167" t="s">
        <v>41</v>
      </c>
      <c r="AN42" s="167" t="s">
        <v>41</v>
      </c>
      <c r="AO42" s="167" t="s">
        <v>41</v>
      </c>
      <c r="AP42" s="217" t="s">
        <v>64</v>
      </c>
      <c r="AQ42" s="217"/>
      <c r="AR42" s="217"/>
      <c r="AS42" s="217"/>
      <c r="AT42" s="217"/>
    </row>
    <row r="43" spans="1:46" s="25" customFormat="1" ht="35.25" hidden="1" customHeight="1" x14ac:dyDescent="0.25">
      <c r="A43" s="183">
        <v>35</v>
      </c>
      <c r="B43" s="217" t="s">
        <v>110</v>
      </c>
      <c r="C43" s="217"/>
      <c r="D43" s="167" t="s">
        <v>97</v>
      </c>
      <c r="E43" s="167" t="s">
        <v>156</v>
      </c>
      <c r="F43" s="167" t="s">
        <v>92</v>
      </c>
      <c r="G43" s="167" t="s">
        <v>41</v>
      </c>
      <c r="H43" s="167" t="s">
        <v>41</v>
      </c>
      <c r="I43" s="167" t="s">
        <v>41</v>
      </c>
      <c r="J43" s="167" t="s">
        <v>41</v>
      </c>
      <c r="K43" s="167" t="s">
        <v>41</v>
      </c>
      <c r="L43" s="167" t="s">
        <v>41</v>
      </c>
      <c r="M43" s="167" t="s">
        <v>41</v>
      </c>
      <c r="N43" s="167" t="s">
        <v>41</v>
      </c>
      <c r="O43" s="167" t="s">
        <v>41</v>
      </c>
      <c r="P43" s="167" t="s">
        <v>41</v>
      </c>
      <c r="Q43" s="167" t="s">
        <v>41</v>
      </c>
      <c r="R43" s="167" t="s">
        <v>41</v>
      </c>
      <c r="S43" s="167" t="s">
        <v>41</v>
      </c>
      <c r="T43" s="167" t="s">
        <v>41</v>
      </c>
      <c r="U43" s="167" t="s">
        <v>41</v>
      </c>
      <c r="V43" s="167" t="s">
        <v>41</v>
      </c>
      <c r="W43" s="167" t="s">
        <v>41</v>
      </c>
      <c r="X43" s="167" t="s">
        <v>41</v>
      </c>
      <c r="Y43" s="167" t="s">
        <v>41</v>
      </c>
      <c r="Z43" s="167" t="s">
        <v>41</v>
      </c>
      <c r="AA43" s="167" t="s">
        <v>41</v>
      </c>
      <c r="AB43" s="167" t="s">
        <v>41</v>
      </c>
      <c r="AC43" s="167" t="s">
        <v>41</v>
      </c>
      <c r="AD43" s="167" t="s">
        <v>41</v>
      </c>
      <c r="AE43" s="167" t="s">
        <v>41</v>
      </c>
      <c r="AF43" s="167" t="s">
        <v>41</v>
      </c>
      <c r="AG43" s="167" t="s">
        <v>41</v>
      </c>
      <c r="AH43" s="167" t="s">
        <v>41</v>
      </c>
      <c r="AI43" s="167" t="s">
        <v>41</v>
      </c>
      <c r="AJ43" s="167" t="s">
        <v>41</v>
      </c>
      <c r="AK43" s="167" t="s">
        <v>41</v>
      </c>
      <c r="AL43" s="167" t="s">
        <v>41</v>
      </c>
      <c r="AM43" s="167" t="s">
        <v>41</v>
      </c>
      <c r="AN43" s="167" t="s">
        <v>41</v>
      </c>
      <c r="AO43" s="167" t="s">
        <v>41</v>
      </c>
      <c r="AP43" s="217" t="s">
        <v>42</v>
      </c>
      <c r="AQ43" s="217"/>
      <c r="AR43" s="217"/>
      <c r="AS43" s="217"/>
      <c r="AT43" s="217"/>
    </row>
    <row r="44" spans="1:46" s="25" customFormat="1" ht="24" hidden="1" x14ac:dyDescent="0.25">
      <c r="A44" s="183">
        <v>36</v>
      </c>
      <c r="B44" s="167" t="s">
        <v>65</v>
      </c>
      <c r="C44" s="167"/>
      <c r="D44" s="167" t="s">
        <v>66</v>
      </c>
      <c r="E44" s="167" t="s">
        <v>27</v>
      </c>
      <c r="F44" s="167" t="s">
        <v>92</v>
      </c>
      <c r="G44" s="167" t="s">
        <v>41</v>
      </c>
      <c r="H44" s="167" t="s">
        <v>41</v>
      </c>
      <c r="I44" s="167" t="s">
        <v>41</v>
      </c>
      <c r="J44" s="167" t="s">
        <v>41</v>
      </c>
      <c r="K44" s="167" t="s">
        <v>41</v>
      </c>
      <c r="L44" s="167" t="s">
        <v>41</v>
      </c>
      <c r="M44" s="167" t="s">
        <v>41</v>
      </c>
      <c r="N44" s="167" t="s">
        <v>41</v>
      </c>
      <c r="O44" s="167" t="s">
        <v>41</v>
      </c>
      <c r="P44" s="167" t="s">
        <v>41</v>
      </c>
      <c r="Q44" s="167" t="s">
        <v>41</v>
      </c>
      <c r="R44" s="167" t="s">
        <v>41</v>
      </c>
      <c r="S44" s="167" t="s">
        <v>41</v>
      </c>
      <c r="T44" s="167" t="s">
        <v>41</v>
      </c>
      <c r="U44" s="167" t="s">
        <v>41</v>
      </c>
      <c r="V44" s="167" t="s">
        <v>41</v>
      </c>
      <c r="W44" s="167" t="s">
        <v>41</v>
      </c>
      <c r="X44" s="167" t="s">
        <v>41</v>
      </c>
      <c r="Y44" s="167" t="s">
        <v>41</v>
      </c>
      <c r="Z44" s="167" t="s">
        <v>41</v>
      </c>
      <c r="AA44" s="167" t="s">
        <v>41</v>
      </c>
      <c r="AB44" s="167" t="s">
        <v>41</v>
      </c>
      <c r="AC44" s="167" t="s">
        <v>41</v>
      </c>
      <c r="AD44" s="167" t="s">
        <v>41</v>
      </c>
      <c r="AE44" s="167" t="s">
        <v>41</v>
      </c>
      <c r="AF44" s="167" t="s">
        <v>41</v>
      </c>
      <c r="AG44" s="167" t="s">
        <v>41</v>
      </c>
      <c r="AH44" s="167" t="s">
        <v>41</v>
      </c>
      <c r="AI44" s="167" t="s">
        <v>41</v>
      </c>
      <c r="AJ44" s="167" t="s">
        <v>41</v>
      </c>
      <c r="AK44" s="167" t="s">
        <v>41</v>
      </c>
      <c r="AL44" s="167" t="s">
        <v>41</v>
      </c>
      <c r="AM44" s="167" t="s">
        <v>41</v>
      </c>
      <c r="AN44" s="167" t="s">
        <v>41</v>
      </c>
      <c r="AO44" s="167" t="s">
        <v>41</v>
      </c>
      <c r="AP44" s="217" t="s">
        <v>42</v>
      </c>
      <c r="AQ44" s="217"/>
      <c r="AR44" s="217"/>
      <c r="AS44" s="217"/>
      <c r="AT44" s="217"/>
    </row>
    <row r="45" spans="1:46" s="25" customFormat="1" ht="12" hidden="1" x14ac:dyDescent="0.2">
      <c r="A45" s="183">
        <v>37</v>
      </c>
      <c r="B45" s="254" t="s">
        <v>67</v>
      </c>
      <c r="C45" s="254"/>
      <c r="D45" s="254"/>
      <c r="E45" s="185"/>
      <c r="F45" s="167"/>
      <c r="G45" s="55" t="s">
        <v>41</v>
      </c>
      <c r="H45" s="55" t="s">
        <v>41</v>
      </c>
      <c r="I45" s="55" t="s">
        <v>41</v>
      </c>
      <c r="J45" s="55" t="s">
        <v>41</v>
      </c>
      <c r="K45" s="55" t="s">
        <v>41</v>
      </c>
      <c r="L45" s="55" t="s">
        <v>41</v>
      </c>
      <c r="M45" s="55" t="s">
        <v>41</v>
      </c>
      <c r="N45" s="55" t="s">
        <v>41</v>
      </c>
      <c r="O45" s="55" t="s">
        <v>41</v>
      </c>
      <c r="P45" s="55" t="s">
        <v>41</v>
      </c>
      <c r="Q45" s="55" t="s">
        <v>41</v>
      </c>
      <c r="R45" s="55" t="s">
        <v>41</v>
      </c>
      <c r="S45" s="55" t="s">
        <v>41</v>
      </c>
      <c r="T45" s="55" t="s">
        <v>41</v>
      </c>
      <c r="U45" s="55" t="s">
        <v>41</v>
      </c>
      <c r="V45" s="55" t="s">
        <v>41</v>
      </c>
      <c r="W45" s="55" t="s">
        <v>41</v>
      </c>
      <c r="X45" s="55" t="s">
        <v>41</v>
      </c>
      <c r="Y45" s="55" t="s">
        <v>41</v>
      </c>
      <c r="Z45" s="55" t="s">
        <v>41</v>
      </c>
      <c r="AA45" s="55" t="s">
        <v>41</v>
      </c>
      <c r="AB45" s="55" t="s">
        <v>41</v>
      </c>
      <c r="AC45" s="55" t="s">
        <v>41</v>
      </c>
      <c r="AD45" s="55" t="s">
        <v>41</v>
      </c>
      <c r="AE45" s="55" t="s">
        <v>41</v>
      </c>
      <c r="AF45" s="55" t="s">
        <v>41</v>
      </c>
      <c r="AG45" s="55" t="s">
        <v>41</v>
      </c>
      <c r="AH45" s="55" t="s">
        <v>41</v>
      </c>
      <c r="AI45" s="55" t="s">
        <v>41</v>
      </c>
      <c r="AJ45" s="55" t="s">
        <v>41</v>
      </c>
      <c r="AK45" s="55" t="s">
        <v>41</v>
      </c>
      <c r="AL45" s="55" t="s">
        <v>41</v>
      </c>
      <c r="AM45" s="55" t="s">
        <v>41</v>
      </c>
      <c r="AN45" s="55" t="s">
        <v>41</v>
      </c>
      <c r="AO45" s="55" t="s">
        <v>41</v>
      </c>
      <c r="AP45" s="55" t="s">
        <v>41</v>
      </c>
      <c r="AQ45" s="55" t="s">
        <v>41</v>
      </c>
      <c r="AR45" s="55" t="s">
        <v>41</v>
      </c>
      <c r="AS45" s="55" t="s">
        <v>41</v>
      </c>
      <c r="AT45" s="55" t="s">
        <v>41</v>
      </c>
    </row>
    <row r="46" spans="1:46" s="175" customFormat="1" ht="15" hidden="1" customHeight="1" x14ac:dyDescent="0.25">
      <c r="A46" s="183">
        <v>38</v>
      </c>
      <c r="B46" s="248" t="s">
        <v>68</v>
      </c>
      <c r="C46" s="248"/>
      <c r="D46" s="248" t="s">
        <v>154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</row>
    <row r="47" spans="1:46" s="25" customFormat="1" ht="93" hidden="1" customHeight="1" x14ac:dyDescent="0.25">
      <c r="A47" s="183">
        <v>39</v>
      </c>
      <c r="B47" s="217" t="s">
        <v>69</v>
      </c>
      <c r="C47" s="217"/>
      <c r="D47" s="167" t="s">
        <v>70</v>
      </c>
      <c r="E47" s="167" t="s">
        <v>138</v>
      </c>
      <c r="F47" s="167" t="s">
        <v>92</v>
      </c>
      <c r="G47" s="167" t="s">
        <v>41</v>
      </c>
      <c r="H47" s="167" t="s">
        <v>41</v>
      </c>
      <c r="I47" s="167" t="s">
        <v>41</v>
      </c>
      <c r="J47" s="167" t="s">
        <v>41</v>
      </c>
      <c r="K47" s="167" t="s">
        <v>41</v>
      </c>
      <c r="L47" s="167" t="s">
        <v>41</v>
      </c>
      <c r="M47" s="167" t="s">
        <v>41</v>
      </c>
      <c r="N47" s="167" t="s">
        <v>41</v>
      </c>
      <c r="O47" s="167" t="s">
        <v>41</v>
      </c>
      <c r="P47" s="167" t="s">
        <v>41</v>
      </c>
      <c r="Q47" s="167" t="s">
        <v>41</v>
      </c>
      <c r="R47" s="167" t="s">
        <v>41</v>
      </c>
      <c r="S47" s="167" t="s">
        <v>41</v>
      </c>
      <c r="T47" s="167" t="s">
        <v>41</v>
      </c>
      <c r="U47" s="167" t="s">
        <v>41</v>
      </c>
      <c r="V47" s="167" t="s">
        <v>41</v>
      </c>
      <c r="W47" s="167" t="s">
        <v>41</v>
      </c>
      <c r="X47" s="167" t="s">
        <v>41</v>
      </c>
      <c r="Y47" s="167" t="s">
        <v>41</v>
      </c>
      <c r="Z47" s="167" t="s">
        <v>41</v>
      </c>
      <c r="AA47" s="167" t="s">
        <v>41</v>
      </c>
      <c r="AB47" s="167" t="s">
        <v>41</v>
      </c>
      <c r="AC47" s="167" t="s">
        <v>41</v>
      </c>
      <c r="AD47" s="167" t="s">
        <v>41</v>
      </c>
      <c r="AE47" s="167" t="s">
        <v>41</v>
      </c>
      <c r="AF47" s="167" t="s">
        <v>41</v>
      </c>
      <c r="AG47" s="167" t="s">
        <v>41</v>
      </c>
      <c r="AH47" s="167" t="s">
        <v>41</v>
      </c>
      <c r="AI47" s="167" t="s">
        <v>41</v>
      </c>
      <c r="AJ47" s="167" t="s">
        <v>41</v>
      </c>
      <c r="AK47" s="167" t="s">
        <v>41</v>
      </c>
      <c r="AL47" s="167" t="s">
        <v>41</v>
      </c>
      <c r="AM47" s="167" t="s">
        <v>41</v>
      </c>
      <c r="AN47" s="167" t="s">
        <v>41</v>
      </c>
      <c r="AO47" s="167" t="s">
        <v>41</v>
      </c>
      <c r="AP47" s="217" t="s">
        <v>42</v>
      </c>
      <c r="AQ47" s="217"/>
      <c r="AR47" s="217"/>
      <c r="AS47" s="217"/>
      <c r="AT47" s="217"/>
    </row>
    <row r="48" spans="1:46" s="25" customFormat="1" ht="84" hidden="1" x14ac:dyDescent="0.25">
      <c r="A48" s="183">
        <v>40</v>
      </c>
      <c r="B48" s="217" t="s">
        <v>71</v>
      </c>
      <c r="C48" s="217"/>
      <c r="D48" s="167" t="s">
        <v>72</v>
      </c>
      <c r="E48" s="167" t="s">
        <v>160</v>
      </c>
      <c r="F48" s="167" t="s">
        <v>92</v>
      </c>
      <c r="G48" s="167" t="s">
        <v>41</v>
      </c>
      <c r="H48" s="167" t="s">
        <v>41</v>
      </c>
      <c r="I48" s="167" t="s">
        <v>41</v>
      </c>
      <c r="J48" s="167" t="s">
        <v>41</v>
      </c>
      <c r="K48" s="167" t="s">
        <v>41</v>
      </c>
      <c r="L48" s="167" t="s">
        <v>41</v>
      </c>
      <c r="M48" s="167" t="s">
        <v>41</v>
      </c>
      <c r="N48" s="167" t="s">
        <v>41</v>
      </c>
      <c r="O48" s="167" t="s">
        <v>41</v>
      </c>
      <c r="P48" s="167" t="s">
        <v>41</v>
      </c>
      <c r="Q48" s="167" t="s">
        <v>41</v>
      </c>
      <c r="R48" s="167" t="s">
        <v>41</v>
      </c>
      <c r="S48" s="167" t="s">
        <v>41</v>
      </c>
      <c r="T48" s="167" t="s">
        <v>41</v>
      </c>
      <c r="U48" s="167" t="s">
        <v>41</v>
      </c>
      <c r="V48" s="167" t="s">
        <v>41</v>
      </c>
      <c r="W48" s="167" t="s">
        <v>41</v>
      </c>
      <c r="X48" s="167" t="s">
        <v>41</v>
      </c>
      <c r="Y48" s="167" t="s">
        <v>41</v>
      </c>
      <c r="Z48" s="167" t="s">
        <v>41</v>
      </c>
      <c r="AA48" s="167" t="s">
        <v>41</v>
      </c>
      <c r="AB48" s="167" t="s">
        <v>41</v>
      </c>
      <c r="AC48" s="167" t="s">
        <v>41</v>
      </c>
      <c r="AD48" s="167" t="s">
        <v>41</v>
      </c>
      <c r="AE48" s="167" t="s">
        <v>41</v>
      </c>
      <c r="AF48" s="167" t="s">
        <v>41</v>
      </c>
      <c r="AG48" s="167" t="s">
        <v>41</v>
      </c>
      <c r="AH48" s="167" t="s">
        <v>41</v>
      </c>
      <c r="AI48" s="167" t="s">
        <v>41</v>
      </c>
      <c r="AJ48" s="167" t="s">
        <v>41</v>
      </c>
      <c r="AK48" s="167" t="s">
        <v>41</v>
      </c>
      <c r="AL48" s="167" t="s">
        <v>41</v>
      </c>
      <c r="AM48" s="167" t="s">
        <v>41</v>
      </c>
      <c r="AN48" s="167" t="s">
        <v>41</v>
      </c>
      <c r="AO48" s="167" t="s">
        <v>41</v>
      </c>
      <c r="AP48" s="217" t="s">
        <v>42</v>
      </c>
      <c r="AQ48" s="217"/>
      <c r="AR48" s="217"/>
      <c r="AS48" s="217"/>
      <c r="AT48" s="217"/>
    </row>
    <row r="49" spans="1:46" s="25" customFormat="1" ht="84" hidden="1" x14ac:dyDescent="0.25">
      <c r="A49" s="183">
        <v>41</v>
      </c>
      <c r="B49" s="217" t="s">
        <v>73</v>
      </c>
      <c r="C49" s="217"/>
      <c r="D49" s="167" t="s">
        <v>170</v>
      </c>
      <c r="E49" s="167" t="s">
        <v>160</v>
      </c>
      <c r="F49" s="167" t="s">
        <v>92</v>
      </c>
      <c r="G49" s="167" t="s">
        <v>41</v>
      </c>
      <c r="H49" s="167" t="s">
        <v>41</v>
      </c>
      <c r="I49" s="167" t="s">
        <v>41</v>
      </c>
      <c r="J49" s="167" t="s">
        <v>41</v>
      </c>
      <c r="K49" s="167" t="s">
        <v>41</v>
      </c>
      <c r="L49" s="167" t="s">
        <v>41</v>
      </c>
      <c r="M49" s="167" t="s">
        <v>41</v>
      </c>
      <c r="N49" s="167" t="s">
        <v>41</v>
      </c>
      <c r="O49" s="167" t="s">
        <v>41</v>
      </c>
      <c r="P49" s="167" t="s">
        <v>41</v>
      </c>
      <c r="Q49" s="167" t="s">
        <v>41</v>
      </c>
      <c r="R49" s="167" t="s">
        <v>41</v>
      </c>
      <c r="S49" s="167" t="s">
        <v>41</v>
      </c>
      <c r="T49" s="167" t="s">
        <v>41</v>
      </c>
      <c r="U49" s="167" t="s">
        <v>41</v>
      </c>
      <c r="V49" s="167" t="s">
        <v>41</v>
      </c>
      <c r="W49" s="167" t="s">
        <v>41</v>
      </c>
      <c r="X49" s="167" t="s">
        <v>41</v>
      </c>
      <c r="Y49" s="167" t="s">
        <v>41</v>
      </c>
      <c r="Z49" s="167" t="s">
        <v>41</v>
      </c>
      <c r="AA49" s="167" t="s">
        <v>41</v>
      </c>
      <c r="AB49" s="167" t="s">
        <v>41</v>
      </c>
      <c r="AC49" s="167" t="s">
        <v>41</v>
      </c>
      <c r="AD49" s="167" t="s">
        <v>41</v>
      </c>
      <c r="AE49" s="167" t="s">
        <v>41</v>
      </c>
      <c r="AF49" s="167" t="s">
        <v>41</v>
      </c>
      <c r="AG49" s="167" t="s">
        <v>41</v>
      </c>
      <c r="AH49" s="167" t="s">
        <v>41</v>
      </c>
      <c r="AI49" s="167" t="s">
        <v>41</v>
      </c>
      <c r="AJ49" s="167" t="s">
        <v>41</v>
      </c>
      <c r="AK49" s="167" t="s">
        <v>41</v>
      </c>
      <c r="AL49" s="167" t="s">
        <v>41</v>
      </c>
      <c r="AM49" s="167" t="s">
        <v>41</v>
      </c>
      <c r="AN49" s="167" t="s">
        <v>41</v>
      </c>
      <c r="AO49" s="167" t="s">
        <v>41</v>
      </c>
      <c r="AP49" s="217" t="s">
        <v>42</v>
      </c>
      <c r="AQ49" s="217"/>
      <c r="AR49" s="217"/>
      <c r="AS49" s="217"/>
      <c r="AT49" s="217"/>
    </row>
    <row r="50" spans="1:46" s="25" customFormat="1" ht="18" hidden="1" customHeight="1" x14ac:dyDescent="0.2">
      <c r="A50" s="183">
        <v>42</v>
      </c>
      <c r="B50" s="254" t="s">
        <v>74</v>
      </c>
      <c r="C50" s="254"/>
      <c r="D50" s="254"/>
      <c r="E50" s="185"/>
      <c r="F50" s="167"/>
      <c r="G50" s="167" t="s">
        <v>41</v>
      </c>
      <c r="H50" s="167" t="s">
        <v>41</v>
      </c>
      <c r="I50" s="167" t="s">
        <v>41</v>
      </c>
      <c r="J50" s="167" t="s">
        <v>41</v>
      </c>
      <c r="K50" s="167" t="s">
        <v>41</v>
      </c>
      <c r="L50" s="167" t="s">
        <v>41</v>
      </c>
      <c r="M50" s="167" t="s">
        <v>41</v>
      </c>
      <c r="N50" s="167" t="s">
        <v>41</v>
      </c>
      <c r="O50" s="167" t="s">
        <v>41</v>
      </c>
      <c r="P50" s="167" t="s">
        <v>41</v>
      </c>
      <c r="Q50" s="167" t="s">
        <v>41</v>
      </c>
      <c r="R50" s="167" t="s">
        <v>41</v>
      </c>
      <c r="S50" s="167" t="s">
        <v>41</v>
      </c>
      <c r="T50" s="167" t="s">
        <v>41</v>
      </c>
      <c r="U50" s="167" t="s">
        <v>41</v>
      </c>
      <c r="V50" s="167" t="s">
        <v>41</v>
      </c>
      <c r="W50" s="167" t="s">
        <v>41</v>
      </c>
      <c r="X50" s="167" t="s">
        <v>41</v>
      </c>
      <c r="Y50" s="167" t="s">
        <v>41</v>
      </c>
      <c r="Z50" s="167" t="s">
        <v>41</v>
      </c>
      <c r="AA50" s="167" t="s">
        <v>41</v>
      </c>
      <c r="AB50" s="167" t="s">
        <v>41</v>
      </c>
      <c r="AC50" s="167" t="s">
        <v>41</v>
      </c>
      <c r="AD50" s="167" t="s">
        <v>41</v>
      </c>
      <c r="AE50" s="167" t="s">
        <v>41</v>
      </c>
      <c r="AF50" s="167" t="s">
        <v>41</v>
      </c>
      <c r="AG50" s="167" t="s">
        <v>41</v>
      </c>
      <c r="AH50" s="167" t="s">
        <v>41</v>
      </c>
      <c r="AI50" s="167" t="s">
        <v>41</v>
      </c>
      <c r="AJ50" s="167" t="s">
        <v>41</v>
      </c>
      <c r="AK50" s="167" t="s">
        <v>41</v>
      </c>
      <c r="AL50" s="167" t="s">
        <v>41</v>
      </c>
      <c r="AM50" s="167" t="s">
        <v>41</v>
      </c>
      <c r="AN50" s="167" t="s">
        <v>41</v>
      </c>
      <c r="AO50" s="167" t="s">
        <v>41</v>
      </c>
      <c r="AP50" s="186" t="s">
        <v>41</v>
      </c>
      <c r="AQ50" s="167" t="s">
        <v>41</v>
      </c>
      <c r="AR50" s="167" t="s">
        <v>41</v>
      </c>
      <c r="AS50" s="167" t="s">
        <v>41</v>
      </c>
      <c r="AT50" s="167" t="s">
        <v>41</v>
      </c>
    </row>
    <row r="51" spans="1:46" s="25" customFormat="1" ht="16.5" hidden="1" customHeight="1" x14ac:dyDescent="0.25">
      <c r="A51" s="183">
        <v>43</v>
      </c>
      <c r="B51" s="248" t="s">
        <v>109</v>
      </c>
      <c r="C51" s="248"/>
      <c r="D51" s="250" t="s">
        <v>170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2"/>
    </row>
    <row r="52" spans="1:46" s="25" customFormat="1" ht="59.25" hidden="1" customHeight="1" x14ac:dyDescent="0.25">
      <c r="A52" s="183">
        <v>44</v>
      </c>
      <c r="B52" s="167" t="s">
        <v>75</v>
      </c>
      <c r="C52" s="167"/>
      <c r="D52" s="167" t="s">
        <v>95</v>
      </c>
      <c r="E52" s="167" t="s">
        <v>96</v>
      </c>
      <c r="F52" s="167" t="s">
        <v>92</v>
      </c>
      <c r="G52" s="167" t="s">
        <v>41</v>
      </c>
      <c r="H52" s="167" t="s">
        <v>41</v>
      </c>
      <c r="I52" s="167" t="s">
        <v>41</v>
      </c>
      <c r="J52" s="167" t="s">
        <v>41</v>
      </c>
      <c r="K52" s="167" t="s">
        <v>41</v>
      </c>
      <c r="L52" s="167" t="s">
        <v>41</v>
      </c>
      <c r="M52" s="167" t="s">
        <v>41</v>
      </c>
      <c r="N52" s="167" t="s">
        <v>41</v>
      </c>
      <c r="O52" s="167" t="s">
        <v>41</v>
      </c>
      <c r="P52" s="167" t="s">
        <v>41</v>
      </c>
      <c r="Q52" s="167" t="s">
        <v>41</v>
      </c>
      <c r="R52" s="167" t="s">
        <v>41</v>
      </c>
      <c r="S52" s="167" t="s">
        <v>41</v>
      </c>
      <c r="T52" s="167" t="s">
        <v>41</v>
      </c>
      <c r="U52" s="167" t="s">
        <v>41</v>
      </c>
      <c r="V52" s="167" t="s">
        <v>41</v>
      </c>
      <c r="W52" s="167" t="s">
        <v>41</v>
      </c>
      <c r="X52" s="167" t="s">
        <v>41</v>
      </c>
      <c r="Y52" s="167" t="s">
        <v>41</v>
      </c>
      <c r="Z52" s="167" t="s">
        <v>41</v>
      </c>
      <c r="AA52" s="167" t="s">
        <v>41</v>
      </c>
      <c r="AB52" s="167" t="s">
        <v>41</v>
      </c>
      <c r="AC52" s="167" t="s">
        <v>41</v>
      </c>
      <c r="AD52" s="167" t="s">
        <v>41</v>
      </c>
      <c r="AE52" s="167" t="s">
        <v>41</v>
      </c>
      <c r="AF52" s="167" t="s">
        <v>41</v>
      </c>
      <c r="AG52" s="167" t="s">
        <v>41</v>
      </c>
      <c r="AH52" s="167" t="s">
        <v>41</v>
      </c>
      <c r="AI52" s="167" t="s">
        <v>41</v>
      </c>
      <c r="AJ52" s="167" t="s">
        <v>41</v>
      </c>
      <c r="AK52" s="167" t="s">
        <v>41</v>
      </c>
      <c r="AL52" s="167" t="s">
        <v>41</v>
      </c>
      <c r="AM52" s="167" t="s">
        <v>41</v>
      </c>
      <c r="AN52" s="167" t="s">
        <v>41</v>
      </c>
      <c r="AO52" s="167" t="s">
        <v>41</v>
      </c>
      <c r="AP52" s="217" t="s">
        <v>42</v>
      </c>
      <c r="AQ52" s="217"/>
      <c r="AR52" s="217"/>
      <c r="AS52" s="217"/>
      <c r="AT52" s="217"/>
    </row>
    <row r="53" spans="1:46" s="25" customFormat="1" ht="69" hidden="1" customHeight="1" x14ac:dyDescent="0.25">
      <c r="A53" s="183">
        <v>45</v>
      </c>
      <c r="B53" s="167" t="s">
        <v>76</v>
      </c>
      <c r="C53" s="167"/>
      <c r="D53" s="187" t="s">
        <v>111</v>
      </c>
      <c r="E53" s="167" t="s">
        <v>96</v>
      </c>
      <c r="F53" s="167" t="s">
        <v>92</v>
      </c>
      <c r="G53" s="167" t="s">
        <v>41</v>
      </c>
      <c r="H53" s="167" t="s">
        <v>41</v>
      </c>
      <c r="I53" s="167" t="s">
        <v>41</v>
      </c>
      <c r="J53" s="167" t="s">
        <v>41</v>
      </c>
      <c r="K53" s="167" t="s">
        <v>41</v>
      </c>
      <c r="L53" s="167" t="s">
        <v>41</v>
      </c>
      <c r="M53" s="167" t="s">
        <v>41</v>
      </c>
      <c r="N53" s="167" t="s">
        <v>41</v>
      </c>
      <c r="O53" s="167" t="s">
        <v>41</v>
      </c>
      <c r="P53" s="167" t="s">
        <v>41</v>
      </c>
      <c r="Q53" s="167" t="s">
        <v>41</v>
      </c>
      <c r="R53" s="167" t="s">
        <v>41</v>
      </c>
      <c r="S53" s="167" t="s">
        <v>41</v>
      </c>
      <c r="T53" s="167" t="s">
        <v>41</v>
      </c>
      <c r="U53" s="167" t="s">
        <v>41</v>
      </c>
      <c r="V53" s="167" t="s">
        <v>41</v>
      </c>
      <c r="W53" s="167" t="s">
        <v>41</v>
      </c>
      <c r="X53" s="167" t="s">
        <v>41</v>
      </c>
      <c r="Y53" s="167" t="s">
        <v>41</v>
      </c>
      <c r="Z53" s="167" t="s">
        <v>41</v>
      </c>
      <c r="AA53" s="167" t="s">
        <v>41</v>
      </c>
      <c r="AB53" s="167" t="s">
        <v>41</v>
      </c>
      <c r="AC53" s="167" t="s">
        <v>41</v>
      </c>
      <c r="AD53" s="167" t="s">
        <v>41</v>
      </c>
      <c r="AE53" s="167" t="s">
        <v>41</v>
      </c>
      <c r="AF53" s="167" t="s">
        <v>41</v>
      </c>
      <c r="AG53" s="167" t="s">
        <v>41</v>
      </c>
      <c r="AH53" s="167" t="s">
        <v>41</v>
      </c>
      <c r="AI53" s="167" t="s">
        <v>41</v>
      </c>
      <c r="AJ53" s="167" t="s">
        <v>41</v>
      </c>
      <c r="AK53" s="167" t="s">
        <v>41</v>
      </c>
      <c r="AL53" s="167" t="s">
        <v>41</v>
      </c>
      <c r="AM53" s="167" t="s">
        <v>41</v>
      </c>
      <c r="AN53" s="167" t="s">
        <v>41</v>
      </c>
      <c r="AO53" s="167" t="s">
        <v>41</v>
      </c>
      <c r="AP53" s="217" t="s">
        <v>42</v>
      </c>
      <c r="AQ53" s="217"/>
      <c r="AR53" s="217"/>
      <c r="AS53" s="217"/>
      <c r="AT53" s="217"/>
    </row>
    <row r="54" spans="1:46" s="25" customFormat="1" ht="81" hidden="1" customHeight="1" x14ac:dyDescent="0.25">
      <c r="A54" s="183">
        <v>46</v>
      </c>
      <c r="B54" s="167" t="s">
        <v>78</v>
      </c>
      <c r="C54" s="167"/>
      <c r="D54" s="167" t="s">
        <v>112</v>
      </c>
      <c r="E54" s="167" t="s">
        <v>96</v>
      </c>
      <c r="F54" s="167" t="s">
        <v>92</v>
      </c>
      <c r="G54" s="167" t="s">
        <v>41</v>
      </c>
      <c r="H54" s="167" t="s">
        <v>41</v>
      </c>
      <c r="I54" s="167" t="s">
        <v>41</v>
      </c>
      <c r="J54" s="167" t="s">
        <v>41</v>
      </c>
      <c r="K54" s="167" t="s">
        <v>41</v>
      </c>
      <c r="L54" s="167" t="s">
        <v>41</v>
      </c>
      <c r="M54" s="167" t="s">
        <v>41</v>
      </c>
      <c r="N54" s="167" t="s">
        <v>41</v>
      </c>
      <c r="O54" s="167" t="s">
        <v>41</v>
      </c>
      <c r="P54" s="167" t="s">
        <v>41</v>
      </c>
      <c r="Q54" s="167" t="s">
        <v>41</v>
      </c>
      <c r="R54" s="167" t="s">
        <v>41</v>
      </c>
      <c r="S54" s="167" t="s">
        <v>41</v>
      </c>
      <c r="T54" s="167" t="s">
        <v>41</v>
      </c>
      <c r="U54" s="167" t="s">
        <v>41</v>
      </c>
      <c r="V54" s="167" t="s">
        <v>41</v>
      </c>
      <c r="W54" s="167" t="s">
        <v>41</v>
      </c>
      <c r="X54" s="167" t="s">
        <v>41</v>
      </c>
      <c r="Y54" s="167" t="s">
        <v>41</v>
      </c>
      <c r="Z54" s="167" t="s">
        <v>41</v>
      </c>
      <c r="AA54" s="167" t="s">
        <v>41</v>
      </c>
      <c r="AB54" s="167" t="s">
        <v>41</v>
      </c>
      <c r="AC54" s="167" t="s">
        <v>41</v>
      </c>
      <c r="AD54" s="167" t="s">
        <v>41</v>
      </c>
      <c r="AE54" s="167" t="s">
        <v>41</v>
      </c>
      <c r="AF54" s="167" t="s">
        <v>41</v>
      </c>
      <c r="AG54" s="167" t="s">
        <v>41</v>
      </c>
      <c r="AH54" s="167" t="s">
        <v>41</v>
      </c>
      <c r="AI54" s="167" t="s">
        <v>41</v>
      </c>
      <c r="AJ54" s="167" t="s">
        <v>41</v>
      </c>
      <c r="AK54" s="167" t="s">
        <v>41</v>
      </c>
      <c r="AL54" s="167" t="s">
        <v>41</v>
      </c>
      <c r="AM54" s="167" t="s">
        <v>41</v>
      </c>
      <c r="AN54" s="167" t="s">
        <v>41</v>
      </c>
      <c r="AO54" s="167" t="s">
        <v>41</v>
      </c>
      <c r="AP54" s="217" t="s">
        <v>42</v>
      </c>
      <c r="AQ54" s="217"/>
      <c r="AR54" s="217"/>
      <c r="AS54" s="217"/>
      <c r="AT54" s="217"/>
    </row>
    <row r="55" spans="1:46" s="25" customFormat="1" ht="12" hidden="1" x14ac:dyDescent="0.2">
      <c r="A55" s="183">
        <v>47</v>
      </c>
      <c r="B55" s="254" t="s">
        <v>113</v>
      </c>
      <c r="C55" s="254"/>
      <c r="D55" s="254"/>
      <c r="E55" s="185"/>
      <c r="F55" s="167"/>
      <c r="G55" s="167" t="s">
        <v>41</v>
      </c>
      <c r="H55" s="167" t="s">
        <v>41</v>
      </c>
      <c r="I55" s="167" t="s">
        <v>41</v>
      </c>
      <c r="J55" s="167" t="s">
        <v>41</v>
      </c>
      <c r="K55" s="167" t="s">
        <v>41</v>
      </c>
      <c r="L55" s="167" t="s">
        <v>41</v>
      </c>
      <c r="M55" s="167" t="s">
        <v>41</v>
      </c>
      <c r="N55" s="167" t="s">
        <v>41</v>
      </c>
      <c r="O55" s="167" t="s">
        <v>41</v>
      </c>
      <c r="P55" s="167" t="s">
        <v>41</v>
      </c>
      <c r="Q55" s="167" t="s">
        <v>41</v>
      </c>
      <c r="R55" s="167" t="s">
        <v>41</v>
      </c>
      <c r="S55" s="167" t="s">
        <v>41</v>
      </c>
      <c r="T55" s="167" t="s">
        <v>41</v>
      </c>
      <c r="U55" s="167" t="s">
        <v>41</v>
      </c>
      <c r="V55" s="167" t="s">
        <v>41</v>
      </c>
      <c r="W55" s="167" t="s">
        <v>41</v>
      </c>
      <c r="X55" s="167" t="s">
        <v>41</v>
      </c>
      <c r="Y55" s="167" t="s">
        <v>41</v>
      </c>
      <c r="Z55" s="167" t="s">
        <v>41</v>
      </c>
      <c r="AA55" s="167" t="s">
        <v>41</v>
      </c>
      <c r="AB55" s="167" t="s">
        <v>41</v>
      </c>
      <c r="AC55" s="167" t="s">
        <v>41</v>
      </c>
      <c r="AD55" s="167" t="s">
        <v>41</v>
      </c>
      <c r="AE55" s="167" t="s">
        <v>41</v>
      </c>
      <c r="AF55" s="167" t="s">
        <v>41</v>
      </c>
      <c r="AG55" s="167" t="s">
        <v>41</v>
      </c>
      <c r="AH55" s="167" t="s">
        <v>41</v>
      </c>
      <c r="AI55" s="167" t="s">
        <v>41</v>
      </c>
      <c r="AJ55" s="167" t="s">
        <v>41</v>
      </c>
      <c r="AK55" s="167" t="s">
        <v>41</v>
      </c>
      <c r="AL55" s="167" t="s">
        <v>41</v>
      </c>
      <c r="AM55" s="167" t="s">
        <v>41</v>
      </c>
      <c r="AN55" s="167" t="s">
        <v>41</v>
      </c>
      <c r="AO55" s="167" t="s">
        <v>41</v>
      </c>
      <c r="AP55" s="186" t="s">
        <v>41</v>
      </c>
      <c r="AQ55" s="167" t="s">
        <v>41</v>
      </c>
      <c r="AR55" s="167" t="s">
        <v>41</v>
      </c>
      <c r="AS55" s="167" t="s">
        <v>41</v>
      </c>
      <c r="AT55" s="167" t="s">
        <v>41</v>
      </c>
    </row>
    <row r="56" spans="1:46" s="175" customFormat="1" ht="15" customHeight="1" x14ac:dyDescent="0.25">
      <c r="A56" s="167">
        <v>48</v>
      </c>
      <c r="B56" s="248" t="s">
        <v>114</v>
      </c>
      <c r="C56" s="248"/>
      <c r="D56" s="248" t="s">
        <v>115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</row>
    <row r="57" spans="1:46" s="25" customFormat="1" ht="16.5" customHeight="1" x14ac:dyDescent="0.25">
      <c r="A57" s="167">
        <v>49</v>
      </c>
      <c r="B57" s="253" t="s">
        <v>116</v>
      </c>
      <c r="C57" s="253"/>
      <c r="D57" s="167" t="s">
        <v>155</v>
      </c>
      <c r="E57" s="167" t="s">
        <v>100</v>
      </c>
      <c r="F57" s="167" t="s">
        <v>92</v>
      </c>
      <c r="G57" s="188">
        <f>H57+I57</f>
        <v>41730</v>
      </c>
      <c r="H57" s="208">
        <f>(23832-300)-14567-1-2+193-2-2-98</f>
        <v>9053</v>
      </c>
      <c r="I57" s="190">
        <f>31564-31564+31564+1113</f>
        <v>32677</v>
      </c>
      <c r="J57" s="49">
        <v>0</v>
      </c>
      <c r="K57" s="49">
        <v>0</v>
      </c>
      <c r="L57" s="49">
        <f>M57+N57</f>
        <v>8960</v>
      </c>
      <c r="M57" s="49">
        <f>23532-14572</f>
        <v>8960</v>
      </c>
      <c r="N57" s="49">
        <f>31564-31564</f>
        <v>0</v>
      </c>
      <c r="O57" s="49">
        <v>0</v>
      </c>
      <c r="P57" s="49">
        <v>0</v>
      </c>
      <c r="Q57" s="49">
        <f>23532-14572</f>
        <v>8960</v>
      </c>
      <c r="R57" s="49">
        <f>23532-14572</f>
        <v>8960</v>
      </c>
      <c r="S57" s="49">
        <v>0</v>
      </c>
      <c r="T57" s="49">
        <v>0</v>
      </c>
      <c r="U57" s="49">
        <v>0</v>
      </c>
      <c r="V57" s="49">
        <v>23532</v>
      </c>
      <c r="W57" s="49">
        <v>23532</v>
      </c>
      <c r="X57" s="49">
        <v>0</v>
      </c>
      <c r="Y57" s="49">
        <v>0</v>
      </c>
      <c r="Z57" s="49">
        <v>0</v>
      </c>
      <c r="AA57" s="49">
        <v>23532</v>
      </c>
      <c r="AB57" s="49">
        <v>23532</v>
      </c>
      <c r="AC57" s="49">
        <v>0</v>
      </c>
      <c r="AD57" s="49">
        <v>0</v>
      </c>
      <c r="AE57" s="49">
        <v>0</v>
      </c>
      <c r="AF57" s="49">
        <v>23532</v>
      </c>
      <c r="AG57" s="49">
        <v>23532</v>
      </c>
      <c r="AH57" s="49">
        <v>0</v>
      </c>
      <c r="AI57" s="49">
        <v>0</v>
      </c>
      <c r="AJ57" s="49">
        <v>0</v>
      </c>
      <c r="AK57" s="49">
        <v>23532</v>
      </c>
      <c r="AL57" s="49">
        <v>23532</v>
      </c>
      <c r="AM57" s="49">
        <v>0</v>
      </c>
      <c r="AN57" s="49">
        <v>0</v>
      </c>
      <c r="AO57" s="49">
        <v>0</v>
      </c>
      <c r="AP57" s="188">
        <f>AQ57+AR57+AS57+AT57</f>
        <v>153778</v>
      </c>
      <c r="AQ57" s="189">
        <f t="shared" ref="AQ57:AT61" si="12">H57+M57+R57+W57+AB57+AG57+AL57</f>
        <v>121101</v>
      </c>
      <c r="AR57" s="202">
        <f t="shared" si="12"/>
        <v>32677</v>
      </c>
      <c r="AS57" s="55">
        <f t="shared" si="12"/>
        <v>0</v>
      </c>
      <c r="AT57" s="55">
        <f t="shared" si="12"/>
        <v>0</v>
      </c>
    </row>
    <row r="58" spans="1:46" s="25" customFormat="1" ht="50.25" customHeight="1" x14ac:dyDescent="0.25">
      <c r="A58" s="167">
        <v>50</v>
      </c>
      <c r="B58" s="179" t="s">
        <v>117</v>
      </c>
      <c r="C58" s="179" t="s">
        <v>77</v>
      </c>
      <c r="D58" s="167" t="s">
        <v>130</v>
      </c>
      <c r="E58" s="167" t="s">
        <v>77</v>
      </c>
      <c r="F58" s="167" t="s">
        <v>92</v>
      </c>
      <c r="G58" s="131">
        <v>93</v>
      </c>
      <c r="H58" s="49">
        <v>93</v>
      </c>
      <c r="I58" s="131">
        <v>0</v>
      </c>
      <c r="J58" s="49">
        <v>0</v>
      </c>
      <c r="K58" s="49">
        <v>0</v>
      </c>
      <c r="L58" s="49">
        <v>93</v>
      </c>
      <c r="M58" s="49">
        <v>93</v>
      </c>
      <c r="N58" s="49">
        <v>0</v>
      </c>
      <c r="O58" s="49">
        <v>0</v>
      </c>
      <c r="P58" s="49">
        <v>0</v>
      </c>
      <c r="Q58" s="49">
        <v>93</v>
      </c>
      <c r="R58" s="49">
        <v>93</v>
      </c>
      <c r="S58" s="49">
        <v>0</v>
      </c>
      <c r="T58" s="49">
        <v>0</v>
      </c>
      <c r="U58" s="49">
        <v>0</v>
      </c>
      <c r="V58" s="49">
        <v>93</v>
      </c>
      <c r="W58" s="49">
        <v>93</v>
      </c>
      <c r="X58" s="49">
        <v>0</v>
      </c>
      <c r="Y58" s="49">
        <v>0</v>
      </c>
      <c r="Z58" s="49">
        <v>0</v>
      </c>
      <c r="AA58" s="49">
        <v>93</v>
      </c>
      <c r="AB58" s="49">
        <v>93</v>
      </c>
      <c r="AC58" s="49">
        <v>0</v>
      </c>
      <c r="AD58" s="49">
        <v>0</v>
      </c>
      <c r="AE58" s="49">
        <v>0</v>
      </c>
      <c r="AF58" s="49">
        <v>93</v>
      </c>
      <c r="AG58" s="49">
        <v>93</v>
      </c>
      <c r="AH58" s="49">
        <v>0</v>
      </c>
      <c r="AI58" s="49">
        <v>0</v>
      </c>
      <c r="AJ58" s="49">
        <v>0</v>
      </c>
      <c r="AK58" s="49">
        <v>93</v>
      </c>
      <c r="AL58" s="49">
        <v>93</v>
      </c>
      <c r="AM58" s="49">
        <v>0</v>
      </c>
      <c r="AN58" s="49">
        <v>0</v>
      </c>
      <c r="AO58" s="49">
        <v>0</v>
      </c>
      <c r="AP58" s="131">
        <f>AQ58+AR58+AS58+AT58</f>
        <v>651</v>
      </c>
      <c r="AQ58" s="55">
        <f t="shared" si="12"/>
        <v>651</v>
      </c>
      <c r="AR58" s="136">
        <f t="shared" si="12"/>
        <v>0</v>
      </c>
      <c r="AS58" s="55">
        <f t="shared" si="12"/>
        <v>0</v>
      </c>
      <c r="AT58" s="55">
        <f t="shared" si="12"/>
        <v>0</v>
      </c>
    </row>
    <row r="59" spans="1:46" s="25" customFormat="1" ht="49.5" customHeight="1" x14ac:dyDescent="0.25">
      <c r="A59" s="167">
        <v>51</v>
      </c>
      <c r="B59" s="179" t="s">
        <v>118</v>
      </c>
      <c r="C59" s="179" t="s">
        <v>77</v>
      </c>
      <c r="D59" s="167" t="s">
        <v>79</v>
      </c>
      <c r="E59" s="167" t="s">
        <v>159</v>
      </c>
      <c r="F59" s="167" t="s">
        <v>92</v>
      </c>
      <c r="G59" s="131">
        <f>185-85</f>
        <v>100</v>
      </c>
      <c r="H59" s="49">
        <f>185-85</f>
        <v>100</v>
      </c>
      <c r="I59" s="131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49">
        <v>185</v>
      </c>
      <c r="W59" s="49">
        <v>185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131">
        <f t="shared" ref="AP59:AP69" si="13">AQ59+AR59+AS59+AT59</f>
        <v>1040</v>
      </c>
      <c r="AQ59" s="55">
        <f t="shared" si="12"/>
        <v>1040</v>
      </c>
      <c r="AR59" s="136">
        <f t="shared" si="12"/>
        <v>0</v>
      </c>
      <c r="AS59" s="55">
        <f t="shared" si="12"/>
        <v>0</v>
      </c>
      <c r="AT59" s="55">
        <f t="shared" si="12"/>
        <v>0</v>
      </c>
    </row>
    <row r="60" spans="1:46" s="25" customFormat="1" ht="38.25" customHeight="1" x14ac:dyDescent="0.25">
      <c r="A60" s="167">
        <v>52</v>
      </c>
      <c r="B60" s="179" t="s">
        <v>119</v>
      </c>
      <c r="C60" s="179" t="s">
        <v>77</v>
      </c>
      <c r="D60" s="167" t="s">
        <v>131</v>
      </c>
      <c r="E60" s="167" t="s">
        <v>77</v>
      </c>
      <c r="F60" s="167" t="s">
        <v>92</v>
      </c>
      <c r="G60" s="131">
        <v>6</v>
      </c>
      <c r="H60" s="49">
        <v>6</v>
      </c>
      <c r="I60" s="131">
        <v>0</v>
      </c>
      <c r="J60" s="49">
        <v>0</v>
      </c>
      <c r="K60" s="49">
        <v>0</v>
      </c>
      <c r="L60" s="49">
        <v>6</v>
      </c>
      <c r="M60" s="49">
        <v>6</v>
      </c>
      <c r="N60" s="49">
        <v>0</v>
      </c>
      <c r="O60" s="49">
        <v>0</v>
      </c>
      <c r="P60" s="49">
        <v>0</v>
      </c>
      <c r="Q60" s="49">
        <v>6</v>
      </c>
      <c r="R60" s="49">
        <v>6</v>
      </c>
      <c r="S60" s="49">
        <v>0</v>
      </c>
      <c r="T60" s="49">
        <v>0</v>
      </c>
      <c r="U60" s="49">
        <v>0</v>
      </c>
      <c r="V60" s="49">
        <v>6</v>
      </c>
      <c r="W60" s="49">
        <v>6</v>
      </c>
      <c r="X60" s="49">
        <v>0</v>
      </c>
      <c r="Y60" s="49">
        <v>0</v>
      </c>
      <c r="Z60" s="49">
        <v>0</v>
      </c>
      <c r="AA60" s="49">
        <v>6</v>
      </c>
      <c r="AB60" s="49">
        <v>6</v>
      </c>
      <c r="AC60" s="49">
        <v>0</v>
      </c>
      <c r="AD60" s="49">
        <v>0</v>
      </c>
      <c r="AE60" s="49">
        <v>0</v>
      </c>
      <c r="AF60" s="49">
        <v>6</v>
      </c>
      <c r="AG60" s="49">
        <v>6</v>
      </c>
      <c r="AH60" s="49">
        <v>0</v>
      </c>
      <c r="AI60" s="49">
        <v>0</v>
      </c>
      <c r="AJ60" s="49">
        <v>0</v>
      </c>
      <c r="AK60" s="49">
        <v>6</v>
      </c>
      <c r="AL60" s="49">
        <v>6</v>
      </c>
      <c r="AM60" s="49">
        <v>0</v>
      </c>
      <c r="AN60" s="49">
        <v>0</v>
      </c>
      <c r="AO60" s="49">
        <v>0</v>
      </c>
      <c r="AP60" s="131">
        <f t="shared" si="13"/>
        <v>42</v>
      </c>
      <c r="AQ60" s="55">
        <f t="shared" si="12"/>
        <v>42</v>
      </c>
      <c r="AR60" s="136">
        <f t="shared" si="12"/>
        <v>0</v>
      </c>
      <c r="AS60" s="55">
        <f t="shared" si="12"/>
        <v>0</v>
      </c>
      <c r="AT60" s="55">
        <f t="shared" si="12"/>
        <v>0</v>
      </c>
    </row>
    <row r="61" spans="1:46" s="25" customFormat="1" ht="38.25" customHeight="1" x14ac:dyDescent="0.25">
      <c r="A61" s="167">
        <v>53</v>
      </c>
      <c r="B61" s="179" t="s">
        <v>119</v>
      </c>
      <c r="C61" s="179" t="s">
        <v>77</v>
      </c>
      <c r="D61" s="167" t="s">
        <v>80</v>
      </c>
      <c r="E61" s="167" t="s">
        <v>77</v>
      </c>
      <c r="F61" s="167" t="s">
        <v>92</v>
      </c>
      <c r="G61" s="131">
        <f>60-28</f>
        <v>32</v>
      </c>
      <c r="H61" s="49">
        <f>60-28</f>
        <v>32</v>
      </c>
      <c r="I61" s="131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49">
        <v>60</v>
      </c>
      <c r="W61" s="49">
        <v>60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131">
        <f t="shared" si="13"/>
        <v>336</v>
      </c>
      <c r="AQ61" s="55">
        <f>H61+M61+R61+W61+AB61+AG61+AL61</f>
        <v>336</v>
      </c>
      <c r="AR61" s="136">
        <f t="shared" si="12"/>
        <v>0</v>
      </c>
      <c r="AS61" s="55">
        <f t="shared" si="12"/>
        <v>0</v>
      </c>
      <c r="AT61" s="55">
        <f t="shared" si="12"/>
        <v>0</v>
      </c>
    </row>
    <row r="62" spans="1:46" s="25" customFormat="1" ht="36.75" customHeight="1" x14ac:dyDescent="0.25">
      <c r="A62" s="167">
        <v>54</v>
      </c>
      <c r="B62" s="179" t="s">
        <v>120</v>
      </c>
      <c r="C62" s="179"/>
      <c r="D62" s="167" t="s">
        <v>81</v>
      </c>
      <c r="E62" s="167" t="s">
        <v>77</v>
      </c>
      <c r="F62" s="167" t="s">
        <v>92</v>
      </c>
      <c r="G62" s="131">
        <v>360</v>
      </c>
      <c r="H62" s="49">
        <v>360</v>
      </c>
      <c r="I62" s="131">
        <v>0</v>
      </c>
      <c r="J62" s="49">
        <v>0</v>
      </c>
      <c r="K62" s="49">
        <v>0</v>
      </c>
      <c r="L62" s="49">
        <v>360</v>
      </c>
      <c r="M62" s="49">
        <v>360</v>
      </c>
      <c r="N62" s="49">
        <v>0</v>
      </c>
      <c r="O62" s="49">
        <v>0</v>
      </c>
      <c r="P62" s="49">
        <v>0</v>
      </c>
      <c r="Q62" s="49">
        <v>360</v>
      </c>
      <c r="R62" s="49">
        <v>360</v>
      </c>
      <c r="S62" s="49">
        <v>0</v>
      </c>
      <c r="T62" s="49">
        <v>0</v>
      </c>
      <c r="U62" s="49">
        <v>0</v>
      </c>
      <c r="V62" s="49">
        <v>360</v>
      </c>
      <c r="W62" s="49">
        <v>360</v>
      </c>
      <c r="X62" s="49">
        <v>0</v>
      </c>
      <c r="Y62" s="49">
        <v>0</v>
      </c>
      <c r="Z62" s="49">
        <v>0</v>
      </c>
      <c r="AA62" s="49">
        <v>360</v>
      </c>
      <c r="AB62" s="49">
        <v>360</v>
      </c>
      <c r="AC62" s="49">
        <v>0</v>
      </c>
      <c r="AD62" s="49">
        <v>0</v>
      </c>
      <c r="AE62" s="49">
        <v>0</v>
      </c>
      <c r="AF62" s="49">
        <v>360</v>
      </c>
      <c r="AG62" s="49">
        <v>360</v>
      </c>
      <c r="AH62" s="49">
        <v>0</v>
      </c>
      <c r="AI62" s="49">
        <v>0</v>
      </c>
      <c r="AJ62" s="49">
        <v>0</v>
      </c>
      <c r="AK62" s="49">
        <v>360</v>
      </c>
      <c r="AL62" s="49">
        <v>360</v>
      </c>
      <c r="AM62" s="49">
        <v>0</v>
      </c>
      <c r="AN62" s="49">
        <v>0</v>
      </c>
      <c r="AO62" s="49">
        <v>0</v>
      </c>
      <c r="AP62" s="131">
        <f t="shared" si="13"/>
        <v>2520</v>
      </c>
      <c r="AQ62" s="55">
        <f>H62+M62+R62+W62+AB62+AG62+AL62</f>
        <v>2520</v>
      </c>
      <c r="AR62" s="136">
        <f>I62+N62+S62+X62+AC62+AH62+AM62</f>
        <v>0</v>
      </c>
      <c r="AS62" s="55">
        <f>J62+O62+T62+Y62+AD62+AI62+AN62</f>
        <v>0</v>
      </c>
      <c r="AT62" s="55">
        <f>K62+P62+U62+Z62+AE62+AJ62+AO62</f>
        <v>0</v>
      </c>
    </row>
    <row r="63" spans="1:46" s="25" customFormat="1" ht="24" customHeight="1" x14ac:dyDescent="0.25">
      <c r="A63" s="167">
        <v>55</v>
      </c>
      <c r="B63" s="179" t="s">
        <v>122</v>
      </c>
      <c r="C63" s="179"/>
      <c r="D63" s="167" t="s">
        <v>121</v>
      </c>
      <c r="E63" s="167" t="s">
        <v>77</v>
      </c>
      <c r="F63" s="167" t="s">
        <v>92</v>
      </c>
      <c r="G63" s="131">
        <f>10-10</f>
        <v>0</v>
      </c>
      <c r="H63" s="49">
        <f>10-10</f>
        <v>0</v>
      </c>
      <c r="I63" s="131">
        <v>0</v>
      </c>
      <c r="J63" s="49">
        <v>0</v>
      </c>
      <c r="K63" s="49">
        <v>0</v>
      </c>
      <c r="L63" s="49">
        <f>10-10</f>
        <v>0</v>
      </c>
      <c r="M63" s="49">
        <f>10-10</f>
        <v>0</v>
      </c>
      <c r="N63" s="49">
        <v>0</v>
      </c>
      <c r="O63" s="49">
        <v>0</v>
      </c>
      <c r="P63" s="49">
        <v>0</v>
      </c>
      <c r="Q63" s="49">
        <f>10-10</f>
        <v>0</v>
      </c>
      <c r="R63" s="49">
        <f>10-10</f>
        <v>0</v>
      </c>
      <c r="S63" s="49">
        <v>0</v>
      </c>
      <c r="T63" s="49">
        <v>0</v>
      </c>
      <c r="U63" s="49">
        <v>0</v>
      </c>
      <c r="V63" s="49">
        <v>10</v>
      </c>
      <c r="W63" s="49">
        <v>10</v>
      </c>
      <c r="X63" s="49">
        <v>0</v>
      </c>
      <c r="Y63" s="49">
        <v>0</v>
      </c>
      <c r="Z63" s="49">
        <v>0</v>
      </c>
      <c r="AA63" s="49">
        <v>10</v>
      </c>
      <c r="AB63" s="49">
        <v>10</v>
      </c>
      <c r="AC63" s="49">
        <v>0</v>
      </c>
      <c r="AD63" s="49">
        <v>0</v>
      </c>
      <c r="AE63" s="49">
        <v>0</v>
      </c>
      <c r="AF63" s="49">
        <v>10</v>
      </c>
      <c r="AG63" s="49">
        <v>10</v>
      </c>
      <c r="AH63" s="49">
        <v>0</v>
      </c>
      <c r="AI63" s="49">
        <v>0</v>
      </c>
      <c r="AJ63" s="49">
        <v>0</v>
      </c>
      <c r="AK63" s="49">
        <v>10</v>
      </c>
      <c r="AL63" s="49">
        <v>10</v>
      </c>
      <c r="AM63" s="49">
        <v>0</v>
      </c>
      <c r="AN63" s="49">
        <v>0</v>
      </c>
      <c r="AO63" s="49">
        <v>0</v>
      </c>
      <c r="AP63" s="131">
        <f t="shared" si="13"/>
        <v>40</v>
      </c>
      <c r="AQ63" s="55">
        <f>H63+M63+R63+W63+AB63+AG63+AL63</f>
        <v>40</v>
      </c>
      <c r="AR63" s="131">
        <v>0</v>
      </c>
      <c r="AS63" s="49">
        <v>0</v>
      </c>
      <c r="AT63" s="49">
        <v>0</v>
      </c>
    </row>
    <row r="64" spans="1:46" s="25" customFormat="1" ht="60.75" customHeight="1" x14ac:dyDescent="0.25">
      <c r="A64" s="167">
        <v>56</v>
      </c>
      <c r="B64" s="179" t="s">
        <v>123</v>
      </c>
      <c r="C64" s="179"/>
      <c r="D64" s="167" t="s">
        <v>125</v>
      </c>
      <c r="E64" s="167" t="s">
        <v>77</v>
      </c>
      <c r="F64" s="167" t="s">
        <v>92</v>
      </c>
      <c r="G64" s="131">
        <f>76.2-76.2</f>
        <v>0</v>
      </c>
      <c r="H64" s="49">
        <f>76.2-76.2</f>
        <v>0</v>
      </c>
      <c r="I64" s="131">
        <v>0</v>
      </c>
      <c r="J64" s="49">
        <v>0</v>
      </c>
      <c r="K64" s="49">
        <v>0</v>
      </c>
      <c r="L64" s="49">
        <f>76.2-76.2</f>
        <v>0</v>
      </c>
      <c r="M64" s="49">
        <f>76.2-76.2</f>
        <v>0</v>
      </c>
      <c r="N64" s="49">
        <v>0</v>
      </c>
      <c r="O64" s="49">
        <v>0</v>
      </c>
      <c r="P64" s="49">
        <v>0</v>
      </c>
      <c r="Q64" s="49">
        <f>76.2-76.2</f>
        <v>0</v>
      </c>
      <c r="R64" s="49">
        <f>76.2-76.2</f>
        <v>0</v>
      </c>
      <c r="S64" s="49">
        <v>0</v>
      </c>
      <c r="T64" s="49">
        <v>0</v>
      </c>
      <c r="U64" s="49">
        <v>0</v>
      </c>
      <c r="V64" s="49">
        <v>76.2</v>
      </c>
      <c r="W64" s="49">
        <v>76.2</v>
      </c>
      <c r="X64" s="49">
        <v>0</v>
      </c>
      <c r="Y64" s="49">
        <v>0</v>
      </c>
      <c r="Z64" s="49">
        <v>0</v>
      </c>
      <c r="AA64" s="49">
        <v>76.2</v>
      </c>
      <c r="AB64" s="49">
        <v>76.2</v>
      </c>
      <c r="AC64" s="49">
        <v>0</v>
      </c>
      <c r="AD64" s="49">
        <v>0</v>
      </c>
      <c r="AE64" s="49">
        <v>0</v>
      </c>
      <c r="AF64" s="49">
        <v>76.2</v>
      </c>
      <c r="AG64" s="49">
        <v>76.2</v>
      </c>
      <c r="AH64" s="49">
        <v>0</v>
      </c>
      <c r="AI64" s="49">
        <v>0</v>
      </c>
      <c r="AJ64" s="49">
        <v>0</v>
      </c>
      <c r="AK64" s="49">
        <v>76.2</v>
      </c>
      <c r="AL64" s="49">
        <v>76.2</v>
      </c>
      <c r="AM64" s="49">
        <v>0</v>
      </c>
      <c r="AN64" s="49">
        <v>0</v>
      </c>
      <c r="AO64" s="49">
        <v>0</v>
      </c>
      <c r="AP64" s="131">
        <f t="shared" si="13"/>
        <v>304.8</v>
      </c>
      <c r="AQ64" s="55">
        <f t="shared" ref="AQ64:AQ69" si="14">H64+M64+R64+W64+AB64+AG64+AL64</f>
        <v>304.8</v>
      </c>
      <c r="AR64" s="131">
        <v>0</v>
      </c>
      <c r="AS64" s="49">
        <v>0</v>
      </c>
      <c r="AT64" s="49">
        <v>0</v>
      </c>
    </row>
    <row r="65" spans="1:47" s="25" customFormat="1" ht="12.75" customHeight="1" x14ac:dyDescent="0.25">
      <c r="A65" s="167">
        <v>57</v>
      </c>
      <c r="B65" s="179" t="s">
        <v>124</v>
      </c>
      <c r="C65" s="179"/>
      <c r="D65" s="167" t="s">
        <v>126</v>
      </c>
      <c r="E65" s="167" t="s">
        <v>158</v>
      </c>
      <c r="F65" s="167" t="s">
        <v>92</v>
      </c>
      <c r="G65" s="131">
        <f>56-56</f>
        <v>0</v>
      </c>
      <c r="H65" s="49">
        <f>56-56</f>
        <v>0</v>
      </c>
      <c r="I65" s="131">
        <v>0</v>
      </c>
      <c r="J65" s="49">
        <v>0</v>
      </c>
      <c r="K65" s="49">
        <v>0</v>
      </c>
      <c r="L65" s="49">
        <f>56-56</f>
        <v>0</v>
      </c>
      <c r="M65" s="49">
        <f>56-56</f>
        <v>0</v>
      </c>
      <c r="N65" s="49">
        <v>0</v>
      </c>
      <c r="O65" s="49">
        <v>0</v>
      </c>
      <c r="P65" s="49">
        <v>0</v>
      </c>
      <c r="Q65" s="49">
        <f>56-56</f>
        <v>0</v>
      </c>
      <c r="R65" s="49">
        <f>56-56</f>
        <v>0</v>
      </c>
      <c r="S65" s="49">
        <v>0</v>
      </c>
      <c r="T65" s="49">
        <v>0</v>
      </c>
      <c r="U65" s="49">
        <v>0</v>
      </c>
      <c r="V65" s="49">
        <v>56</v>
      </c>
      <c r="W65" s="49">
        <v>56</v>
      </c>
      <c r="X65" s="49">
        <v>0</v>
      </c>
      <c r="Y65" s="49">
        <v>0</v>
      </c>
      <c r="Z65" s="49">
        <v>0</v>
      </c>
      <c r="AA65" s="49">
        <v>56</v>
      </c>
      <c r="AB65" s="49">
        <v>56</v>
      </c>
      <c r="AC65" s="49">
        <v>0</v>
      </c>
      <c r="AD65" s="49">
        <v>0</v>
      </c>
      <c r="AE65" s="49">
        <v>0</v>
      </c>
      <c r="AF65" s="49">
        <v>56</v>
      </c>
      <c r="AG65" s="49">
        <v>56</v>
      </c>
      <c r="AH65" s="49">
        <v>0</v>
      </c>
      <c r="AI65" s="49">
        <v>0</v>
      </c>
      <c r="AJ65" s="49">
        <v>0</v>
      </c>
      <c r="AK65" s="49">
        <v>56</v>
      </c>
      <c r="AL65" s="49">
        <v>56</v>
      </c>
      <c r="AM65" s="49">
        <v>0</v>
      </c>
      <c r="AN65" s="49">
        <v>0</v>
      </c>
      <c r="AO65" s="49">
        <v>0</v>
      </c>
      <c r="AP65" s="131">
        <f t="shared" si="13"/>
        <v>224</v>
      </c>
      <c r="AQ65" s="55">
        <f t="shared" si="14"/>
        <v>224</v>
      </c>
      <c r="AR65" s="131">
        <v>0</v>
      </c>
      <c r="AS65" s="49">
        <v>0</v>
      </c>
      <c r="AT65" s="49">
        <v>0</v>
      </c>
    </row>
    <row r="66" spans="1:47" s="25" customFormat="1" ht="37.5" customHeight="1" x14ac:dyDescent="0.25">
      <c r="A66" s="167">
        <v>58</v>
      </c>
      <c r="B66" s="179" t="s">
        <v>129</v>
      </c>
      <c r="C66" s="179"/>
      <c r="D66" s="167" t="s">
        <v>128</v>
      </c>
      <c r="E66" s="167" t="s">
        <v>77</v>
      </c>
      <c r="F66" s="167" t="s">
        <v>92</v>
      </c>
      <c r="G66" s="131">
        <f>16.6-16.6</f>
        <v>0</v>
      </c>
      <c r="H66" s="49">
        <f>16.6-16.6</f>
        <v>0</v>
      </c>
      <c r="I66" s="131">
        <v>0</v>
      </c>
      <c r="J66" s="49">
        <v>0</v>
      </c>
      <c r="K66" s="49">
        <v>0</v>
      </c>
      <c r="L66" s="49">
        <f>16.6-16.6</f>
        <v>0</v>
      </c>
      <c r="M66" s="49">
        <f>16.6-16.6</f>
        <v>0</v>
      </c>
      <c r="N66" s="49">
        <v>0</v>
      </c>
      <c r="O66" s="49">
        <v>0</v>
      </c>
      <c r="P66" s="49">
        <v>0</v>
      </c>
      <c r="Q66" s="49">
        <f>16.6-16.6</f>
        <v>0</v>
      </c>
      <c r="R66" s="49">
        <f>16.6-16.6</f>
        <v>0</v>
      </c>
      <c r="S66" s="49">
        <v>0</v>
      </c>
      <c r="T66" s="49">
        <v>0</v>
      </c>
      <c r="U66" s="49">
        <v>0</v>
      </c>
      <c r="V66" s="49">
        <v>16.600000000000001</v>
      </c>
      <c r="W66" s="49">
        <v>16.600000000000001</v>
      </c>
      <c r="X66" s="49">
        <v>0</v>
      </c>
      <c r="Y66" s="49">
        <v>0</v>
      </c>
      <c r="Z66" s="49">
        <v>0</v>
      </c>
      <c r="AA66" s="49">
        <v>16.600000000000001</v>
      </c>
      <c r="AB66" s="49">
        <v>16.600000000000001</v>
      </c>
      <c r="AC66" s="49">
        <v>0</v>
      </c>
      <c r="AD66" s="49">
        <v>0</v>
      </c>
      <c r="AE66" s="49">
        <v>0</v>
      </c>
      <c r="AF66" s="49">
        <v>16.600000000000001</v>
      </c>
      <c r="AG66" s="49">
        <v>16.600000000000001</v>
      </c>
      <c r="AH66" s="49">
        <v>0</v>
      </c>
      <c r="AI66" s="49">
        <v>0</v>
      </c>
      <c r="AJ66" s="49">
        <v>0</v>
      </c>
      <c r="AK66" s="49">
        <v>16.600000000000001</v>
      </c>
      <c r="AL66" s="49">
        <v>16.600000000000001</v>
      </c>
      <c r="AM66" s="49">
        <v>0</v>
      </c>
      <c r="AN66" s="49">
        <v>0</v>
      </c>
      <c r="AO66" s="49">
        <v>0</v>
      </c>
      <c r="AP66" s="131">
        <f t="shared" si="13"/>
        <v>66.400000000000006</v>
      </c>
      <c r="AQ66" s="55">
        <f t="shared" si="14"/>
        <v>66.400000000000006</v>
      </c>
      <c r="AR66" s="131">
        <v>0</v>
      </c>
      <c r="AS66" s="49">
        <v>0</v>
      </c>
      <c r="AT66" s="49">
        <v>0</v>
      </c>
    </row>
    <row r="67" spans="1:47" s="25" customFormat="1" ht="40.5" customHeight="1" x14ac:dyDescent="0.25">
      <c r="A67" s="167">
        <v>59</v>
      </c>
      <c r="B67" s="191" t="s">
        <v>144</v>
      </c>
      <c r="C67" s="179"/>
      <c r="D67" s="167" t="s">
        <v>127</v>
      </c>
      <c r="E67" s="167" t="s">
        <v>158</v>
      </c>
      <c r="F67" s="167" t="s">
        <v>92</v>
      </c>
      <c r="G67" s="131">
        <f>150-150</f>
        <v>0</v>
      </c>
      <c r="H67" s="49">
        <f>150-150</f>
        <v>0</v>
      </c>
      <c r="I67" s="131">
        <v>0</v>
      </c>
      <c r="J67" s="49">
        <v>0</v>
      </c>
      <c r="K67" s="49">
        <v>0</v>
      </c>
      <c r="L67" s="49">
        <f>150-150</f>
        <v>0</v>
      </c>
      <c r="M67" s="49">
        <f>150-150</f>
        <v>0</v>
      </c>
      <c r="N67" s="49">
        <v>0</v>
      </c>
      <c r="O67" s="49">
        <v>0</v>
      </c>
      <c r="P67" s="49">
        <v>0</v>
      </c>
      <c r="Q67" s="49">
        <f>150-150</f>
        <v>0</v>
      </c>
      <c r="R67" s="49">
        <f>150-150</f>
        <v>0</v>
      </c>
      <c r="S67" s="49">
        <v>0</v>
      </c>
      <c r="T67" s="49">
        <v>0</v>
      </c>
      <c r="U67" s="49">
        <v>0</v>
      </c>
      <c r="V67" s="49">
        <v>150</v>
      </c>
      <c r="W67" s="49">
        <v>150</v>
      </c>
      <c r="X67" s="49">
        <v>0</v>
      </c>
      <c r="Y67" s="49">
        <v>0</v>
      </c>
      <c r="Z67" s="49">
        <v>0</v>
      </c>
      <c r="AA67" s="49">
        <v>150</v>
      </c>
      <c r="AB67" s="49">
        <v>150</v>
      </c>
      <c r="AC67" s="49">
        <v>0</v>
      </c>
      <c r="AD67" s="49">
        <v>0</v>
      </c>
      <c r="AE67" s="49">
        <v>0</v>
      </c>
      <c r="AF67" s="49">
        <v>150</v>
      </c>
      <c r="AG67" s="49">
        <v>150</v>
      </c>
      <c r="AH67" s="49">
        <v>0</v>
      </c>
      <c r="AI67" s="49">
        <v>0</v>
      </c>
      <c r="AJ67" s="49">
        <v>0</v>
      </c>
      <c r="AK67" s="49">
        <v>150</v>
      </c>
      <c r="AL67" s="49">
        <v>150</v>
      </c>
      <c r="AM67" s="49">
        <v>0</v>
      </c>
      <c r="AN67" s="49">
        <v>0</v>
      </c>
      <c r="AO67" s="49">
        <v>0</v>
      </c>
      <c r="AP67" s="131">
        <f>AQ67+AR67+AS67+AT67</f>
        <v>600</v>
      </c>
      <c r="AQ67" s="55">
        <f>H67+M67+R67+W67+AB67+AG67+AL67</f>
        <v>600</v>
      </c>
      <c r="AR67" s="131">
        <v>0</v>
      </c>
      <c r="AS67" s="49">
        <v>0</v>
      </c>
      <c r="AT67" s="49">
        <v>0</v>
      </c>
    </row>
    <row r="68" spans="1:47" s="25" customFormat="1" ht="31.5" customHeight="1" x14ac:dyDescent="0.25">
      <c r="A68" s="167">
        <v>60</v>
      </c>
      <c r="B68" s="179" t="s">
        <v>145</v>
      </c>
      <c r="C68" s="179"/>
      <c r="D68" s="167" t="s">
        <v>143</v>
      </c>
      <c r="E68" s="167" t="s">
        <v>158</v>
      </c>
      <c r="F68" s="167" t="s">
        <v>92</v>
      </c>
      <c r="G68" s="131">
        <f>200-200</f>
        <v>0</v>
      </c>
      <c r="H68" s="49">
        <f>200-200</f>
        <v>0</v>
      </c>
      <c r="I68" s="131">
        <v>0</v>
      </c>
      <c r="J68" s="49">
        <v>0</v>
      </c>
      <c r="K68" s="49">
        <v>0</v>
      </c>
      <c r="L68" s="49">
        <f>200-200</f>
        <v>0</v>
      </c>
      <c r="M68" s="49">
        <f>200-200</f>
        <v>0</v>
      </c>
      <c r="N68" s="49">
        <v>0</v>
      </c>
      <c r="O68" s="49">
        <v>0</v>
      </c>
      <c r="P68" s="49">
        <v>0</v>
      </c>
      <c r="Q68" s="49">
        <f>200-200</f>
        <v>0</v>
      </c>
      <c r="R68" s="49">
        <f>200-200</f>
        <v>0</v>
      </c>
      <c r="S68" s="49">
        <v>0</v>
      </c>
      <c r="T68" s="49">
        <v>0</v>
      </c>
      <c r="U68" s="49">
        <v>0</v>
      </c>
      <c r="V68" s="49">
        <v>200</v>
      </c>
      <c r="W68" s="49">
        <v>200</v>
      </c>
      <c r="X68" s="49">
        <v>0</v>
      </c>
      <c r="Y68" s="49">
        <v>0</v>
      </c>
      <c r="Z68" s="49">
        <v>0</v>
      </c>
      <c r="AA68" s="49">
        <v>200</v>
      </c>
      <c r="AB68" s="49">
        <v>200</v>
      </c>
      <c r="AC68" s="49">
        <v>0</v>
      </c>
      <c r="AD68" s="49">
        <v>0</v>
      </c>
      <c r="AE68" s="49">
        <v>0</v>
      </c>
      <c r="AF68" s="49">
        <v>200</v>
      </c>
      <c r="AG68" s="49">
        <v>200</v>
      </c>
      <c r="AH68" s="49">
        <v>0</v>
      </c>
      <c r="AI68" s="49">
        <v>0</v>
      </c>
      <c r="AJ68" s="49">
        <v>0</v>
      </c>
      <c r="AK68" s="49">
        <v>200</v>
      </c>
      <c r="AL68" s="49">
        <v>200</v>
      </c>
      <c r="AM68" s="49">
        <v>0</v>
      </c>
      <c r="AN68" s="49">
        <v>0</v>
      </c>
      <c r="AO68" s="49">
        <v>0</v>
      </c>
      <c r="AP68" s="131">
        <f t="shared" ref="AP68" si="15">AQ68+AR68+AS68+AT68</f>
        <v>800</v>
      </c>
      <c r="AQ68" s="55">
        <f t="shared" ref="AQ68" si="16">H68+M68+R68+W68+AB68+AG68+AL68</f>
        <v>800</v>
      </c>
      <c r="AR68" s="131">
        <v>0</v>
      </c>
      <c r="AS68" s="49">
        <v>0</v>
      </c>
      <c r="AT68" s="49">
        <v>0</v>
      </c>
    </row>
    <row r="69" spans="1:47" s="25" customFormat="1" ht="30.75" customHeight="1" x14ac:dyDescent="0.25">
      <c r="A69" s="167">
        <v>61</v>
      </c>
      <c r="B69" s="179" t="s">
        <v>146</v>
      </c>
      <c r="C69" s="179"/>
      <c r="D69" s="167" t="s">
        <v>140</v>
      </c>
      <c r="E69" s="167" t="s">
        <v>158</v>
      </c>
      <c r="F69" s="167" t="s">
        <v>92</v>
      </c>
      <c r="G69" s="131">
        <f>130-130</f>
        <v>0</v>
      </c>
      <c r="H69" s="49">
        <f>130-130</f>
        <v>0</v>
      </c>
      <c r="I69" s="131">
        <v>0</v>
      </c>
      <c r="J69" s="49">
        <v>0</v>
      </c>
      <c r="K69" s="49">
        <v>0</v>
      </c>
      <c r="L69" s="49">
        <f>130-130</f>
        <v>0</v>
      </c>
      <c r="M69" s="49">
        <f>130-130</f>
        <v>0</v>
      </c>
      <c r="N69" s="49">
        <v>0</v>
      </c>
      <c r="O69" s="49">
        <v>0</v>
      </c>
      <c r="P69" s="49">
        <v>0</v>
      </c>
      <c r="Q69" s="49">
        <f>130-130</f>
        <v>0</v>
      </c>
      <c r="R69" s="49">
        <f>130-130</f>
        <v>0</v>
      </c>
      <c r="S69" s="49">
        <v>0</v>
      </c>
      <c r="T69" s="49">
        <v>0</v>
      </c>
      <c r="U69" s="49">
        <v>0</v>
      </c>
      <c r="V69" s="49">
        <v>130</v>
      </c>
      <c r="W69" s="49">
        <v>130</v>
      </c>
      <c r="X69" s="49">
        <v>0</v>
      </c>
      <c r="Y69" s="49">
        <v>0</v>
      </c>
      <c r="Z69" s="49">
        <v>0</v>
      </c>
      <c r="AA69" s="49">
        <v>130</v>
      </c>
      <c r="AB69" s="49">
        <v>130</v>
      </c>
      <c r="AC69" s="49">
        <v>0</v>
      </c>
      <c r="AD69" s="49">
        <v>0</v>
      </c>
      <c r="AE69" s="49">
        <v>0</v>
      </c>
      <c r="AF69" s="49">
        <v>130</v>
      </c>
      <c r="AG69" s="49">
        <v>130</v>
      </c>
      <c r="AH69" s="49">
        <v>0</v>
      </c>
      <c r="AI69" s="49">
        <v>0</v>
      </c>
      <c r="AJ69" s="49">
        <v>0</v>
      </c>
      <c r="AK69" s="49">
        <v>130</v>
      </c>
      <c r="AL69" s="49">
        <v>130</v>
      </c>
      <c r="AM69" s="49">
        <v>0</v>
      </c>
      <c r="AN69" s="49">
        <v>0</v>
      </c>
      <c r="AO69" s="49">
        <v>0</v>
      </c>
      <c r="AP69" s="131">
        <f t="shared" si="13"/>
        <v>520</v>
      </c>
      <c r="AQ69" s="55">
        <f t="shared" si="14"/>
        <v>520</v>
      </c>
      <c r="AR69" s="131">
        <v>0</v>
      </c>
      <c r="AS69" s="49">
        <v>0</v>
      </c>
      <c r="AT69" s="49">
        <v>0</v>
      </c>
    </row>
    <row r="70" spans="1:47" s="198" customFormat="1" ht="12" x14ac:dyDescent="0.25">
      <c r="A70" s="186">
        <v>62</v>
      </c>
      <c r="B70" s="255" t="s">
        <v>139</v>
      </c>
      <c r="C70" s="255"/>
      <c r="D70" s="255"/>
      <c r="E70" s="186"/>
      <c r="F70" s="186"/>
      <c r="G70" s="197">
        <f t="shared" ref="G70:AT70" si="17">G57+SUM(G58:G69)</f>
        <v>42321</v>
      </c>
      <c r="H70" s="203">
        <f t="shared" si="17"/>
        <v>9644</v>
      </c>
      <c r="I70" s="209">
        <f t="shared" si="17"/>
        <v>32677</v>
      </c>
      <c r="J70" s="57">
        <f t="shared" si="17"/>
        <v>0</v>
      </c>
      <c r="K70" s="57">
        <f t="shared" si="17"/>
        <v>0</v>
      </c>
      <c r="L70" s="57">
        <f t="shared" si="17"/>
        <v>9551</v>
      </c>
      <c r="M70" s="57">
        <f t="shared" si="17"/>
        <v>9551</v>
      </c>
      <c r="N70" s="57">
        <f t="shared" si="17"/>
        <v>0</v>
      </c>
      <c r="O70" s="57">
        <f t="shared" si="17"/>
        <v>0</v>
      </c>
      <c r="P70" s="57">
        <f t="shared" si="17"/>
        <v>0</v>
      </c>
      <c r="Q70" s="57">
        <f t="shared" si="17"/>
        <v>9551</v>
      </c>
      <c r="R70" s="57">
        <f t="shared" si="17"/>
        <v>9551</v>
      </c>
      <c r="S70" s="57">
        <f t="shared" si="17"/>
        <v>0</v>
      </c>
      <c r="T70" s="57">
        <f t="shared" si="17"/>
        <v>0</v>
      </c>
      <c r="U70" s="57">
        <f t="shared" si="17"/>
        <v>0</v>
      </c>
      <c r="V70" s="57">
        <f t="shared" si="17"/>
        <v>24874.799999999999</v>
      </c>
      <c r="W70" s="57">
        <f t="shared" si="17"/>
        <v>24874.799999999999</v>
      </c>
      <c r="X70" s="57">
        <f t="shared" si="17"/>
        <v>0</v>
      </c>
      <c r="Y70" s="57">
        <f t="shared" si="17"/>
        <v>0</v>
      </c>
      <c r="Z70" s="57">
        <f t="shared" si="17"/>
        <v>0</v>
      </c>
      <c r="AA70" s="57">
        <f t="shared" si="17"/>
        <v>24874.799999999999</v>
      </c>
      <c r="AB70" s="57">
        <f t="shared" si="17"/>
        <v>24874.799999999999</v>
      </c>
      <c r="AC70" s="57">
        <f t="shared" si="17"/>
        <v>0</v>
      </c>
      <c r="AD70" s="57">
        <f t="shared" si="17"/>
        <v>0</v>
      </c>
      <c r="AE70" s="57">
        <f t="shared" si="17"/>
        <v>0</v>
      </c>
      <c r="AF70" s="57">
        <f t="shared" si="17"/>
        <v>24874.799999999999</v>
      </c>
      <c r="AG70" s="57">
        <f t="shared" si="17"/>
        <v>24874.799999999999</v>
      </c>
      <c r="AH70" s="57">
        <f t="shared" si="17"/>
        <v>0</v>
      </c>
      <c r="AI70" s="57">
        <f t="shared" si="17"/>
        <v>0</v>
      </c>
      <c r="AJ70" s="57">
        <f t="shared" si="17"/>
        <v>0</v>
      </c>
      <c r="AK70" s="57">
        <f t="shared" si="17"/>
        <v>24874.799999999999</v>
      </c>
      <c r="AL70" s="57">
        <f t="shared" si="17"/>
        <v>24874.799999999999</v>
      </c>
      <c r="AM70" s="57">
        <f t="shared" si="17"/>
        <v>0</v>
      </c>
      <c r="AN70" s="57">
        <f t="shared" si="17"/>
        <v>0</v>
      </c>
      <c r="AO70" s="57">
        <f t="shared" si="17"/>
        <v>0</v>
      </c>
      <c r="AP70" s="197">
        <f t="shared" si="17"/>
        <v>160922.20000000001</v>
      </c>
      <c r="AQ70" s="197">
        <f t="shared" si="17"/>
        <v>128245.2</v>
      </c>
      <c r="AR70" s="209">
        <f t="shared" si="17"/>
        <v>32677</v>
      </c>
      <c r="AS70" s="57">
        <f t="shared" si="17"/>
        <v>0</v>
      </c>
      <c r="AT70" s="57">
        <f t="shared" si="17"/>
        <v>0</v>
      </c>
    </row>
    <row r="71" spans="1:47" s="25" customFormat="1" ht="13.5" customHeight="1" x14ac:dyDescent="0.25">
      <c r="A71" s="167">
        <v>63</v>
      </c>
      <c r="B71" s="217" t="s">
        <v>98</v>
      </c>
      <c r="C71" s="217"/>
      <c r="D71" s="217"/>
      <c r="E71" s="167"/>
      <c r="F71" s="167"/>
      <c r="G71" s="200">
        <f t="shared" ref="G71:AT71" si="18">G57+SUM(G58:G69)</f>
        <v>42321</v>
      </c>
      <c r="H71" s="189">
        <f t="shared" si="18"/>
        <v>9644</v>
      </c>
      <c r="I71" s="202">
        <f t="shared" si="18"/>
        <v>32677</v>
      </c>
      <c r="J71" s="55">
        <f t="shared" si="18"/>
        <v>0</v>
      </c>
      <c r="K71" s="55">
        <f t="shared" si="18"/>
        <v>0</v>
      </c>
      <c r="L71" s="55">
        <f t="shared" si="18"/>
        <v>9551</v>
      </c>
      <c r="M71" s="55">
        <f t="shared" si="18"/>
        <v>9551</v>
      </c>
      <c r="N71" s="55">
        <f t="shared" si="18"/>
        <v>0</v>
      </c>
      <c r="O71" s="55">
        <f t="shared" si="18"/>
        <v>0</v>
      </c>
      <c r="P71" s="55">
        <f t="shared" si="18"/>
        <v>0</v>
      </c>
      <c r="Q71" s="55">
        <f t="shared" si="18"/>
        <v>9551</v>
      </c>
      <c r="R71" s="55">
        <f t="shared" si="18"/>
        <v>9551</v>
      </c>
      <c r="S71" s="55">
        <f t="shared" si="18"/>
        <v>0</v>
      </c>
      <c r="T71" s="55">
        <f t="shared" si="18"/>
        <v>0</v>
      </c>
      <c r="U71" s="55">
        <f t="shared" si="18"/>
        <v>0</v>
      </c>
      <c r="V71" s="55">
        <f t="shared" si="18"/>
        <v>24874.799999999999</v>
      </c>
      <c r="W71" s="55">
        <f t="shared" si="18"/>
        <v>24874.799999999999</v>
      </c>
      <c r="X71" s="55">
        <f t="shared" si="18"/>
        <v>0</v>
      </c>
      <c r="Y71" s="55">
        <f t="shared" si="18"/>
        <v>0</v>
      </c>
      <c r="Z71" s="55">
        <f t="shared" si="18"/>
        <v>0</v>
      </c>
      <c r="AA71" s="55">
        <f t="shared" si="18"/>
        <v>24874.799999999999</v>
      </c>
      <c r="AB71" s="55">
        <f t="shared" si="18"/>
        <v>24874.799999999999</v>
      </c>
      <c r="AC71" s="55">
        <f t="shared" si="18"/>
        <v>0</v>
      </c>
      <c r="AD71" s="55">
        <f t="shared" si="18"/>
        <v>0</v>
      </c>
      <c r="AE71" s="55">
        <f t="shared" si="18"/>
        <v>0</v>
      </c>
      <c r="AF71" s="55">
        <f t="shared" si="18"/>
        <v>24874.799999999999</v>
      </c>
      <c r="AG71" s="55">
        <f t="shared" si="18"/>
        <v>24874.799999999999</v>
      </c>
      <c r="AH71" s="55">
        <f t="shared" si="18"/>
        <v>0</v>
      </c>
      <c r="AI71" s="55">
        <f t="shared" si="18"/>
        <v>0</v>
      </c>
      <c r="AJ71" s="55">
        <f t="shared" si="18"/>
        <v>0</v>
      </c>
      <c r="AK71" s="55">
        <f t="shared" si="18"/>
        <v>24874.799999999999</v>
      </c>
      <c r="AL71" s="55">
        <f t="shared" si="18"/>
        <v>24874.799999999999</v>
      </c>
      <c r="AM71" s="55">
        <f t="shared" si="18"/>
        <v>0</v>
      </c>
      <c r="AN71" s="55">
        <f t="shared" si="18"/>
        <v>0</v>
      </c>
      <c r="AO71" s="55">
        <f t="shared" si="18"/>
        <v>0</v>
      </c>
      <c r="AP71" s="200">
        <f t="shared" si="18"/>
        <v>160922.20000000001</v>
      </c>
      <c r="AQ71" s="200">
        <f t="shared" si="18"/>
        <v>128245.2</v>
      </c>
      <c r="AR71" s="202">
        <f t="shared" si="18"/>
        <v>32677</v>
      </c>
      <c r="AS71" s="55">
        <f t="shared" si="18"/>
        <v>0</v>
      </c>
      <c r="AT71" s="55">
        <f t="shared" si="18"/>
        <v>0</v>
      </c>
    </row>
    <row r="72" spans="1:47" s="25" customFormat="1" ht="15.75" customHeight="1" x14ac:dyDescent="0.25">
      <c r="A72" s="167">
        <v>64</v>
      </c>
      <c r="B72" s="217" t="s">
        <v>99</v>
      </c>
      <c r="C72" s="217"/>
      <c r="D72" s="217"/>
      <c r="E72" s="167"/>
      <c r="F72" s="186"/>
      <c r="G72" s="200">
        <f t="shared" ref="G72:AT72" si="19">G21+G71</f>
        <v>52394.06</v>
      </c>
      <c r="H72" s="189">
        <f>H21+H71</f>
        <v>17794</v>
      </c>
      <c r="I72" s="202">
        <f t="shared" si="19"/>
        <v>34600.06</v>
      </c>
      <c r="J72" s="55">
        <f t="shared" si="19"/>
        <v>0</v>
      </c>
      <c r="K72" s="55">
        <f t="shared" si="19"/>
        <v>0</v>
      </c>
      <c r="L72" s="55">
        <f t="shared" si="19"/>
        <v>16701</v>
      </c>
      <c r="M72" s="55">
        <f t="shared" si="19"/>
        <v>16701</v>
      </c>
      <c r="N72" s="55">
        <f t="shared" si="19"/>
        <v>0</v>
      </c>
      <c r="O72" s="55">
        <f t="shared" si="19"/>
        <v>0</v>
      </c>
      <c r="P72" s="55">
        <f t="shared" si="19"/>
        <v>0</v>
      </c>
      <c r="Q72" s="55">
        <f t="shared" si="19"/>
        <v>16701</v>
      </c>
      <c r="R72" s="55">
        <f t="shared" si="19"/>
        <v>16701</v>
      </c>
      <c r="S72" s="55">
        <f t="shared" si="19"/>
        <v>0</v>
      </c>
      <c r="T72" s="55">
        <f t="shared" si="19"/>
        <v>0</v>
      </c>
      <c r="U72" s="55">
        <f t="shared" si="19"/>
        <v>0</v>
      </c>
      <c r="V72" s="55">
        <f t="shared" si="19"/>
        <v>37024.800000000003</v>
      </c>
      <c r="W72" s="55">
        <f t="shared" si="19"/>
        <v>37024.800000000003</v>
      </c>
      <c r="X72" s="55">
        <f t="shared" si="19"/>
        <v>0</v>
      </c>
      <c r="Y72" s="55">
        <f t="shared" si="19"/>
        <v>0</v>
      </c>
      <c r="Z72" s="55">
        <f t="shared" si="19"/>
        <v>0</v>
      </c>
      <c r="AA72" s="55">
        <f t="shared" si="19"/>
        <v>37024.800000000003</v>
      </c>
      <c r="AB72" s="55">
        <f t="shared" si="19"/>
        <v>37024.800000000003</v>
      </c>
      <c r="AC72" s="55">
        <f t="shared" si="19"/>
        <v>0</v>
      </c>
      <c r="AD72" s="55">
        <f t="shared" si="19"/>
        <v>0</v>
      </c>
      <c r="AE72" s="55">
        <f t="shared" si="19"/>
        <v>0</v>
      </c>
      <c r="AF72" s="55">
        <f t="shared" si="19"/>
        <v>37024.800000000003</v>
      </c>
      <c r="AG72" s="55">
        <f t="shared" si="19"/>
        <v>37024.800000000003</v>
      </c>
      <c r="AH72" s="55">
        <f t="shared" si="19"/>
        <v>0</v>
      </c>
      <c r="AI72" s="55">
        <f t="shared" si="19"/>
        <v>0</v>
      </c>
      <c r="AJ72" s="55">
        <f t="shared" si="19"/>
        <v>0</v>
      </c>
      <c r="AK72" s="55">
        <f t="shared" si="19"/>
        <v>37024.800000000003</v>
      </c>
      <c r="AL72" s="55">
        <f t="shared" si="19"/>
        <v>37024.800000000003</v>
      </c>
      <c r="AM72" s="55">
        <f>AM21+AM71</f>
        <v>0</v>
      </c>
      <c r="AN72" s="55">
        <f t="shared" si="19"/>
        <v>0</v>
      </c>
      <c r="AO72" s="55">
        <f t="shared" si="19"/>
        <v>0</v>
      </c>
      <c r="AP72" s="200">
        <f t="shared" si="19"/>
        <v>233895.26</v>
      </c>
      <c r="AQ72" s="200">
        <f>AQ21+AQ71</f>
        <v>199295.2</v>
      </c>
      <c r="AR72" s="202">
        <f t="shared" si="19"/>
        <v>34600.06</v>
      </c>
      <c r="AS72" s="55">
        <f t="shared" si="19"/>
        <v>0</v>
      </c>
      <c r="AT72" s="55">
        <f t="shared" si="19"/>
        <v>0</v>
      </c>
      <c r="AU72" s="201"/>
    </row>
    <row r="73" spans="1:47" s="25" customFormat="1" ht="15" customHeight="1" x14ac:dyDescent="0.25">
      <c r="A73" s="167">
        <v>65</v>
      </c>
      <c r="B73" s="217" t="s">
        <v>82</v>
      </c>
      <c r="C73" s="217"/>
      <c r="D73" s="217"/>
      <c r="E73" s="167"/>
      <c r="F73" s="186"/>
      <c r="G73" s="136">
        <f t="shared" ref="G73:AQ76" si="20">G22</f>
        <v>0</v>
      </c>
      <c r="H73" s="55">
        <f t="shared" si="20"/>
        <v>0</v>
      </c>
      <c r="I73" s="136">
        <f t="shared" si="20"/>
        <v>0</v>
      </c>
      <c r="J73" s="55">
        <f t="shared" si="20"/>
        <v>0</v>
      </c>
      <c r="K73" s="55">
        <f t="shared" si="20"/>
        <v>0</v>
      </c>
      <c r="L73" s="55">
        <f t="shared" si="20"/>
        <v>0</v>
      </c>
      <c r="M73" s="55">
        <f t="shared" si="20"/>
        <v>0</v>
      </c>
      <c r="N73" s="55">
        <f t="shared" si="20"/>
        <v>0</v>
      </c>
      <c r="O73" s="55">
        <f t="shared" si="20"/>
        <v>0</v>
      </c>
      <c r="P73" s="55">
        <f t="shared" si="20"/>
        <v>0</v>
      </c>
      <c r="Q73" s="55">
        <f t="shared" si="20"/>
        <v>0</v>
      </c>
      <c r="R73" s="55">
        <f t="shared" si="20"/>
        <v>0</v>
      </c>
      <c r="S73" s="55">
        <f t="shared" si="20"/>
        <v>0</v>
      </c>
      <c r="T73" s="55">
        <f t="shared" si="20"/>
        <v>0</v>
      </c>
      <c r="U73" s="55">
        <f t="shared" si="20"/>
        <v>0</v>
      </c>
      <c r="V73" s="55">
        <f t="shared" si="20"/>
        <v>325</v>
      </c>
      <c r="W73" s="55">
        <f t="shared" si="20"/>
        <v>325</v>
      </c>
      <c r="X73" s="55">
        <f t="shared" si="20"/>
        <v>0</v>
      </c>
      <c r="Y73" s="55">
        <f t="shared" si="20"/>
        <v>0</v>
      </c>
      <c r="Z73" s="55">
        <f t="shared" si="20"/>
        <v>0</v>
      </c>
      <c r="AA73" s="55">
        <f t="shared" si="20"/>
        <v>325</v>
      </c>
      <c r="AB73" s="55">
        <f t="shared" si="20"/>
        <v>325</v>
      </c>
      <c r="AC73" s="55">
        <f t="shared" si="20"/>
        <v>0</v>
      </c>
      <c r="AD73" s="55">
        <f t="shared" si="20"/>
        <v>0</v>
      </c>
      <c r="AE73" s="55">
        <f t="shared" si="20"/>
        <v>0</v>
      </c>
      <c r="AF73" s="55">
        <f t="shared" si="20"/>
        <v>325</v>
      </c>
      <c r="AG73" s="55">
        <f t="shared" si="20"/>
        <v>325</v>
      </c>
      <c r="AH73" s="55">
        <f t="shared" si="20"/>
        <v>0</v>
      </c>
      <c r="AI73" s="55">
        <f t="shared" si="20"/>
        <v>0</v>
      </c>
      <c r="AJ73" s="55">
        <f t="shared" si="20"/>
        <v>0</v>
      </c>
      <c r="AK73" s="55">
        <f t="shared" si="20"/>
        <v>325</v>
      </c>
      <c r="AL73" s="55">
        <f t="shared" si="20"/>
        <v>325</v>
      </c>
      <c r="AM73" s="55">
        <f t="shared" si="20"/>
        <v>0</v>
      </c>
      <c r="AN73" s="55">
        <f t="shared" si="20"/>
        <v>0</v>
      </c>
      <c r="AO73" s="55">
        <f t="shared" si="20"/>
        <v>0</v>
      </c>
      <c r="AP73" s="136">
        <f t="shared" si="20"/>
        <v>1300</v>
      </c>
      <c r="AQ73" s="55">
        <f t="shared" si="20"/>
        <v>1300</v>
      </c>
      <c r="AR73" s="136">
        <f t="shared" ref="AR73:AT75" si="21">I73+N73+S73+X73+AC73+AH73</f>
        <v>0</v>
      </c>
      <c r="AS73" s="55">
        <f t="shared" si="21"/>
        <v>0</v>
      </c>
      <c r="AT73" s="55">
        <f t="shared" si="21"/>
        <v>0</v>
      </c>
    </row>
    <row r="74" spans="1:47" s="25" customFormat="1" ht="12" x14ac:dyDescent="0.25">
      <c r="A74" s="167">
        <v>66</v>
      </c>
      <c r="B74" s="217" t="s">
        <v>83</v>
      </c>
      <c r="C74" s="217"/>
      <c r="D74" s="217"/>
      <c r="E74" s="167"/>
      <c r="F74" s="186"/>
      <c r="G74" s="136">
        <f t="shared" si="20"/>
        <v>0</v>
      </c>
      <c r="H74" s="55">
        <f t="shared" si="20"/>
        <v>0</v>
      </c>
      <c r="I74" s="136">
        <f t="shared" si="20"/>
        <v>0</v>
      </c>
      <c r="J74" s="55">
        <f t="shared" si="20"/>
        <v>0</v>
      </c>
      <c r="K74" s="55">
        <f t="shared" si="20"/>
        <v>0</v>
      </c>
      <c r="L74" s="55">
        <f t="shared" si="20"/>
        <v>0</v>
      </c>
      <c r="M74" s="55">
        <f t="shared" si="20"/>
        <v>0</v>
      </c>
      <c r="N74" s="55">
        <f t="shared" si="20"/>
        <v>0</v>
      </c>
      <c r="O74" s="55">
        <f t="shared" si="20"/>
        <v>0</v>
      </c>
      <c r="P74" s="55">
        <f t="shared" si="20"/>
        <v>0</v>
      </c>
      <c r="Q74" s="55">
        <f t="shared" si="20"/>
        <v>0</v>
      </c>
      <c r="R74" s="55">
        <f t="shared" si="20"/>
        <v>0</v>
      </c>
      <c r="S74" s="55">
        <f t="shared" si="20"/>
        <v>0</v>
      </c>
      <c r="T74" s="55">
        <f t="shared" si="20"/>
        <v>0</v>
      </c>
      <c r="U74" s="55">
        <f t="shared" si="20"/>
        <v>0</v>
      </c>
      <c r="V74" s="55">
        <f t="shared" si="20"/>
        <v>1000</v>
      </c>
      <c r="W74" s="55">
        <f t="shared" si="20"/>
        <v>1000</v>
      </c>
      <c r="X74" s="55">
        <f t="shared" si="20"/>
        <v>0</v>
      </c>
      <c r="Y74" s="55">
        <f t="shared" si="20"/>
        <v>0</v>
      </c>
      <c r="Z74" s="55">
        <f t="shared" si="20"/>
        <v>0</v>
      </c>
      <c r="AA74" s="55">
        <f t="shared" si="20"/>
        <v>1000</v>
      </c>
      <c r="AB74" s="55">
        <f t="shared" si="20"/>
        <v>1000</v>
      </c>
      <c r="AC74" s="55">
        <f t="shared" si="20"/>
        <v>0</v>
      </c>
      <c r="AD74" s="55">
        <f t="shared" si="20"/>
        <v>0</v>
      </c>
      <c r="AE74" s="55">
        <f t="shared" si="20"/>
        <v>0</v>
      </c>
      <c r="AF74" s="55">
        <f t="shared" si="20"/>
        <v>1000</v>
      </c>
      <c r="AG74" s="55">
        <f t="shared" si="20"/>
        <v>1000</v>
      </c>
      <c r="AH74" s="55">
        <f t="shared" si="20"/>
        <v>0</v>
      </c>
      <c r="AI74" s="55">
        <f t="shared" si="20"/>
        <v>0</v>
      </c>
      <c r="AJ74" s="55">
        <f t="shared" si="20"/>
        <v>0</v>
      </c>
      <c r="AK74" s="55">
        <f t="shared" si="20"/>
        <v>1000</v>
      </c>
      <c r="AL74" s="55">
        <f t="shared" si="20"/>
        <v>1000</v>
      </c>
      <c r="AM74" s="55">
        <f t="shared" si="20"/>
        <v>0</v>
      </c>
      <c r="AN74" s="55">
        <f t="shared" si="20"/>
        <v>0</v>
      </c>
      <c r="AO74" s="55">
        <f t="shared" si="20"/>
        <v>0</v>
      </c>
      <c r="AP74" s="136">
        <f t="shared" si="20"/>
        <v>4000</v>
      </c>
      <c r="AQ74" s="55">
        <f t="shared" si="20"/>
        <v>4000</v>
      </c>
      <c r="AR74" s="136">
        <f t="shared" si="21"/>
        <v>0</v>
      </c>
      <c r="AS74" s="55">
        <f t="shared" si="21"/>
        <v>0</v>
      </c>
      <c r="AT74" s="55">
        <f t="shared" si="21"/>
        <v>0</v>
      </c>
    </row>
    <row r="75" spans="1:47" s="25" customFormat="1" ht="12" x14ac:dyDescent="0.25">
      <c r="A75" s="167">
        <v>67</v>
      </c>
      <c r="B75" s="217" t="s">
        <v>84</v>
      </c>
      <c r="C75" s="217"/>
      <c r="D75" s="217"/>
      <c r="E75" s="167"/>
      <c r="F75" s="186"/>
      <c r="G75" s="136">
        <f t="shared" si="20"/>
        <v>2000</v>
      </c>
      <c r="H75" s="55">
        <f t="shared" si="20"/>
        <v>2000</v>
      </c>
      <c r="I75" s="136">
        <f t="shared" si="20"/>
        <v>0</v>
      </c>
      <c r="J75" s="55">
        <f t="shared" si="20"/>
        <v>0</v>
      </c>
      <c r="K75" s="55">
        <f t="shared" si="20"/>
        <v>0</v>
      </c>
      <c r="L75" s="55">
        <f t="shared" si="20"/>
        <v>0</v>
      </c>
      <c r="M75" s="55">
        <f t="shared" si="20"/>
        <v>0</v>
      </c>
      <c r="N75" s="55">
        <f t="shared" si="20"/>
        <v>0</v>
      </c>
      <c r="O75" s="55">
        <f t="shared" si="20"/>
        <v>0</v>
      </c>
      <c r="P75" s="55">
        <f t="shared" si="20"/>
        <v>0</v>
      </c>
      <c r="Q75" s="55">
        <f t="shared" si="20"/>
        <v>0</v>
      </c>
      <c r="R75" s="55">
        <f t="shared" si="20"/>
        <v>0</v>
      </c>
      <c r="S75" s="55">
        <f t="shared" si="20"/>
        <v>0</v>
      </c>
      <c r="T75" s="55">
        <f t="shared" si="20"/>
        <v>0</v>
      </c>
      <c r="U75" s="55">
        <f t="shared" si="20"/>
        <v>0</v>
      </c>
      <c r="V75" s="55">
        <f t="shared" si="20"/>
        <v>2000</v>
      </c>
      <c r="W75" s="55">
        <f t="shared" si="20"/>
        <v>2000</v>
      </c>
      <c r="X75" s="55">
        <f t="shared" si="20"/>
        <v>0</v>
      </c>
      <c r="Y75" s="55">
        <f t="shared" si="20"/>
        <v>0</v>
      </c>
      <c r="Z75" s="55">
        <f t="shared" si="20"/>
        <v>0</v>
      </c>
      <c r="AA75" s="55">
        <f t="shared" si="20"/>
        <v>2000</v>
      </c>
      <c r="AB75" s="55">
        <f t="shared" si="20"/>
        <v>2000</v>
      </c>
      <c r="AC75" s="55">
        <f t="shared" si="20"/>
        <v>0</v>
      </c>
      <c r="AD75" s="55">
        <f t="shared" si="20"/>
        <v>0</v>
      </c>
      <c r="AE75" s="55">
        <f t="shared" si="20"/>
        <v>0</v>
      </c>
      <c r="AF75" s="55">
        <f t="shared" si="20"/>
        <v>2000</v>
      </c>
      <c r="AG75" s="55">
        <f t="shared" si="20"/>
        <v>2000</v>
      </c>
      <c r="AH75" s="55">
        <f t="shared" si="20"/>
        <v>0</v>
      </c>
      <c r="AI75" s="55">
        <f t="shared" si="20"/>
        <v>0</v>
      </c>
      <c r="AJ75" s="55">
        <f t="shared" si="20"/>
        <v>0</v>
      </c>
      <c r="AK75" s="55">
        <f t="shared" si="20"/>
        <v>2000</v>
      </c>
      <c r="AL75" s="55">
        <f t="shared" si="20"/>
        <v>2000</v>
      </c>
      <c r="AM75" s="55">
        <f t="shared" si="20"/>
        <v>0</v>
      </c>
      <c r="AN75" s="55">
        <f t="shared" si="20"/>
        <v>0</v>
      </c>
      <c r="AO75" s="55">
        <f t="shared" si="20"/>
        <v>0</v>
      </c>
      <c r="AP75" s="136">
        <f>AP24</f>
        <v>10000</v>
      </c>
      <c r="AQ75" s="55">
        <f t="shared" si="20"/>
        <v>10000</v>
      </c>
      <c r="AR75" s="136">
        <f t="shared" si="21"/>
        <v>0</v>
      </c>
      <c r="AS75" s="55">
        <f t="shared" si="21"/>
        <v>0</v>
      </c>
      <c r="AT75" s="55">
        <f t="shared" si="21"/>
        <v>0</v>
      </c>
    </row>
    <row r="76" spans="1:47" s="25" customFormat="1" ht="12" customHeight="1" x14ac:dyDescent="0.25">
      <c r="A76" s="167">
        <v>68</v>
      </c>
      <c r="B76" s="217" t="s">
        <v>164</v>
      </c>
      <c r="C76" s="217"/>
      <c r="D76" s="217"/>
      <c r="E76" s="167"/>
      <c r="F76" s="186"/>
      <c r="G76" s="136">
        <f>G25</f>
        <v>1500</v>
      </c>
      <c r="H76" s="55">
        <f t="shared" si="20"/>
        <v>1500</v>
      </c>
      <c r="I76" s="136">
        <f t="shared" si="20"/>
        <v>0</v>
      </c>
      <c r="J76" s="55">
        <f t="shared" si="20"/>
        <v>0</v>
      </c>
      <c r="K76" s="55">
        <f t="shared" si="20"/>
        <v>0</v>
      </c>
      <c r="L76" s="55">
        <f t="shared" si="20"/>
        <v>0</v>
      </c>
      <c r="M76" s="55">
        <f t="shared" si="20"/>
        <v>0</v>
      </c>
      <c r="N76" s="55">
        <f t="shared" si="20"/>
        <v>0</v>
      </c>
      <c r="O76" s="55">
        <f t="shared" si="20"/>
        <v>0</v>
      </c>
      <c r="P76" s="55">
        <f t="shared" si="20"/>
        <v>0</v>
      </c>
      <c r="Q76" s="55">
        <f t="shared" si="20"/>
        <v>0</v>
      </c>
      <c r="R76" s="55">
        <f t="shared" si="20"/>
        <v>0</v>
      </c>
      <c r="S76" s="55">
        <f t="shared" si="20"/>
        <v>0</v>
      </c>
      <c r="T76" s="55">
        <f t="shared" si="20"/>
        <v>0</v>
      </c>
      <c r="U76" s="55">
        <f t="shared" si="20"/>
        <v>0</v>
      </c>
      <c r="V76" s="55">
        <f t="shared" si="20"/>
        <v>0</v>
      </c>
      <c r="W76" s="55">
        <f t="shared" si="20"/>
        <v>0</v>
      </c>
      <c r="X76" s="55">
        <f t="shared" si="20"/>
        <v>0</v>
      </c>
      <c r="Y76" s="55">
        <f t="shared" si="20"/>
        <v>0</v>
      </c>
      <c r="Z76" s="55">
        <f t="shared" si="20"/>
        <v>0</v>
      </c>
      <c r="AA76" s="55">
        <f t="shared" si="20"/>
        <v>0</v>
      </c>
      <c r="AB76" s="55">
        <f t="shared" si="20"/>
        <v>0</v>
      </c>
      <c r="AC76" s="55">
        <f t="shared" si="20"/>
        <v>0</v>
      </c>
      <c r="AD76" s="55">
        <f t="shared" si="20"/>
        <v>0</v>
      </c>
      <c r="AE76" s="55">
        <f t="shared" si="20"/>
        <v>0</v>
      </c>
      <c r="AF76" s="55">
        <f t="shared" si="20"/>
        <v>0</v>
      </c>
      <c r="AG76" s="55">
        <f t="shared" si="20"/>
        <v>0</v>
      </c>
      <c r="AH76" s="55">
        <f t="shared" si="20"/>
        <v>0</v>
      </c>
      <c r="AI76" s="55">
        <f t="shared" si="20"/>
        <v>0</v>
      </c>
      <c r="AJ76" s="55">
        <f t="shared" si="20"/>
        <v>0</v>
      </c>
      <c r="AK76" s="55">
        <f t="shared" si="20"/>
        <v>0</v>
      </c>
      <c r="AL76" s="55">
        <f t="shared" si="20"/>
        <v>0</v>
      </c>
      <c r="AM76" s="55">
        <f t="shared" si="20"/>
        <v>0</v>
      </c>
      <c r="AN76" s="55">
        <f t="shared" si="20"/>
        <v>0</v>
      </c>
      <c r="AO76" s="55">
        <f t="shared" si="20"/>
        <v>0</v>
      </c>
      <c r="AP76" s="136">
        <f t="shared" si="20"/>
        <v>1500</v>
      </c>
      <c r="AQ76" s="55">
        <f t="shared" si="20"/>
        <v>1500</v>
      </c>
      <c r="AR76" s="136">
        <f t="shared" ref="AR76" si="22">AR25</f>
        <v>0</v>
      </c>
      <c r="AS76" s="55"/>
      <c r="AT76" s="55"/>
    </row>
    <row r="77" spans="1:47" s="204" customFormat="1" ht="15" customHeight="1" x14ac:dyDescent="0.25">
      <c r="A77" s="167">
        <v>69</v>
      </c>
      <c r="B77" s="248" t="s">
        <v>141</v>
      </c>
      <c r="C77" s="248"/>
      <c r="D77" s="248"/>
      <c r="E77" s="186"/>
      <c r="F77" s="186"/>
      <c r="G77" s="197">
        <f>SUM(G72:G76)</f>
        <v>55894.06</v>
      </c>
      <c r="H77" s="203">
        <f>SUM(H72:H76)</f>
        <v>21294</v>
      </c>
      <c r="I77" s="209">
        <f>SUM(I72:I76)</f>
        <v>34600.06</v>
      </c>
      <c r="J77" s="57" t="s">
        <v>41</v>
      </c>
      <c r="K77" s="57" t="s">
        <v>41</v>
      </c>
      <c r="L77" s="57">
        <f t="shared" ref="L77:M77" si="23">SUM(L72:L76)</f>
        <v>16701</v>
      </c>
      <c r="M77" s="57">
        <f t="shared" si="23"/>
        <v>16701</v>
      </c>
      <c r="N77" s="57">
        <f>SUM(N72:N76)</f>
        <v>0</v>
      </c>
      <c r="O77" s="57" t="s">
        <v>41</v>
      </c>
      <c r="P77" s="57" t="s">
        <v>41</v>
      </c>
      <c r="Q77" s="57">
        <f t="shared" ref="Q77:S77" si="24">SUM(Q72:Q76)</f>
        <v>16701</v>
      </c>
      <c r="R77" s="57">
        <f t="shared" si="24"/>
        <v>16701</v>
      </c>
      <c r="S77" s="57">
        <f t="shared" si="24"/>
        <v>0</v>
      </c>
      <c r="T77" s="57" t="s">
        <v>41</v>
      </c>
      <c r="U77" s="57" t="s">
        <v>41</v>
      </c>
      <c r="V77" s="57">
        <f t="shared" ref="V77:X77" si="25">SUM(V72:V76)</f>
        <v>40349.800000000003</v>
      </c>
      <c r="W77" s="57">
        <f t="shared" si="25"/>
        <v>40349.800000000003</v>
      </c>
      <c r="X77" s="57">
        <f t="shared" si="25"/>
        <v>0</v>
      </c>
      <c r="Y77" s="57" t="s">
        <v>41</v>
      </c>
      <c r="Z77" s="57" t="s">
        <v>41</v>
      </c>
      <c r="AA77" s="57">
        <f t="shared" ref="AA77:AC77" si="26">SUM(AA72:AA76)</f>
        <v>40349.800000000003</v>
      </c>
      <c r="AB77" s="57">
        <f t="shared" si="26"/>
        <v>40349.800000000003</v>
      </c>
      <c r="AC77" s="57">
        <f t="shared" si="26"/>
        <v>0</v>
      </c>
      <c r="AD77" s="57" t="s">
        <v>41</v>
      </c>
      <c r="AE77" s="57" t="s">
        <v>41</v>
      </c>
      <c r="AF77" s="57">
        <f t="shared" ref="AF77:AH77" si="27">SUM(AF72:AF76)</f>
        <v>40349.800000000003</v>
      </c>
      <c r="AG77" s="57">
        <f t="shared" si="27"/>
        <v>40349.800000000003</v>
      </c>
      <c r="AH77" s="57">
        <f t="shared" si="27"/>
        <v>0</v>
      </c>
      <c r="AI77" s="57" t="s">
        <v>41</v>
      </c>
      <c r="AJ77" s="57" t="s">
        <v>41</v>
      </c>
      <c r="AK77" s="57">
        <f>SUM(AK72:AK75)</f>
        <v>40349.800000000003</v>
      </c>
      <c r="AL77" s="57">
        <f>SUM(AL72:AL75)</f>
        <v>40349.800000000003</v>
      </c>
      <c r="AM77" s="57">
        <f>SUM(AM72:AM75)</f>
        <v>0</v>
      </c>
      <c r="AN77" s="57" t="s">
        <v>41</v>
      </c>
      <c r="AO77" s="57" t="s">
        <v>41</v>
      </c>
      <c r="AP77" s="197">
        <f>AP70+AP20</f>
        <v>250695.26</v>
      </c>
      <c r="AQ77" s="203">
        <f>AQ70+AQ20</f>
        <v>216095.2</v>
      </c>
      <c r="AR77" s="209">
        <f>AR70+AR20</f>
        <v>34600.06</v>
      </c>
      <c r="AS77" s="57">
        <f>AS70+AS20</f>
        <v>0</v>
      </c>
      <c r="AT77" s="57">
        <f>AT70+AT20</f>
        <v>0</v>
      </c>
    </row>
    <row r="78" spans="1:47" s="25" customFormat="1" ht="15" hidden="1" customHeight="1" x14ac:dyDescent="0.25">
      <c r="A78" s="257" t="s">
        <v>106</v>
      </c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169"/>
      <c r="AR78" s="169"/>
      <c r="AS78" s="169"/>
      <c r="AT78" s="169"/>
    </row>
    <row r="79" spans="1:47" s="169" customFormat="1" ht="15" hidden="1" customHeight="1" x14ac:dyDescent="0.25">
      <c r="A79" s="256" t="s">
        <v>101</v>
      </c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</row>
    <row r="80" spans="1:47" s="169" customFormat="1" ht="15" hidden="1" customHeight="1" x14ac:dyDescent="0.25">
      <c r="A80" s="256" t="s">
        <v>102</v>
      </c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</row>
    <row r="81" spans="1:50" s="169" customFormat="1" ht="15" hidden="1" customHeight="1" x14ac:dyDescent="0.25">
      <c r="A81" s="256" t="s">
        <v>103</v>
      </c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</row>
    <row r="82" spans="1:50" s="169" customFormat="1" ht="15" hidden="1" customHeight="1" x14ac:dyDescent="0.25">
      <c r="A82" s="256" t="s">
        <v>104</v>
      </c>
      <c r="B82" s="256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</row>
    <row r="83" spans="1:50" s="169" customFormat="1" ht="15" hidden="1" customHeight="1" x14ac:dyDescent="0.25">
      <c r="A83" s="256" t="s">
        <v>157</v>
      </c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</row>
    <row r="84" spans="1:50" s="169" customFormat="1" ht="15" hidden="1" customHeight="1" x14ac:dyDescent="0.25">
      <c r="A84" s="256" t="s">
        <v>105</v>
      </c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</row>
    <row r="85" spans="1:50" s="169" customFormat="1" ht="15" hidden="1" customHeight="1" x14ac:dyDescent="0.25">
      <c r="A85" s="256" t="s">
        <v>85</v>
      </c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</row>
    <row r="86" spans="1:50" s="169" customFormat="1" ht="15" hidden="1" customHeight="1" x14ac:dyDescent="0.25">
      <c r="A86" s="256" t="s">
        <v>165</v>
      </c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</row>
    <row r="87" spans="1:50" s="169" customFormat="1" ht="12" hidden="1" x14ac:dyDescent="0.25"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</row>
    <row r="88" spans="1:50" s="169" customFormat="1" ht="12" hidden="1" x14ac:dyDescent="0.2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</row>
    <row r="89" spans="1:50" ht="48.75" hidden="1" customHeight="1" x14ac:dyDescent="0.25"/>
    <row r="90" spans="1:50" ht="48.75" customHeight="1" x14ac:dyDescent="0.25">
      <c r="AP90" s="206"/>
      <c r="AQ90" s="206"/>
      <c r="AR90" s="206"/>
    </row>
    <row r="91" spans="1:50" ht="48.75" customHeight="1" x14ac:dyDescent="0.25">
      <c r="G91" s="8">
        <f>185.3+2.75+4.615</f>
        <v>192.66500000000002</v>
      </c>
      <c r="AX91" s="8">
        <f>249</f>
        <v>249</v>
      </c>
    </row>
  </sheetData>
  <mergeCells count="104"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</mergeCells>
  <pageMargins left="0.31496062992125984" right="0.31496062992125984" top="0.35433070866141736" bottom="0.35433070866141736" header="0.31496062992125984" footer="0.19685039370078741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6833-5109-4CDA-94BF-A94A0F42FE44}">
  <sheetPr>
    <pageSetUpPr fitToPage="1"/>
  </sheetPr>
  <dimension ref="A1:AX92"/>
  <sheetViews>
    <sheetView tabSelected="1" topLeftCell="E56" zoomScale="90" zoomScaleNormal="90" workbookViewId="0">
      <selection activeCell="AU61" sqref="AU61"/>
    </sheetView>
  </sheetViews>
  <sheetFormatPr defaultRowHeight="48.75" customHeight="1" x14ac:dyDescent="0.25"/>
  <cols>
    <col min="1" max="1" width="3.7109375" style="169" customWidth="1"/>
    <col min="2" max="2" width="6.42578125" style="8" customWidth="1"/>
    <col min="3" max="3" width="3.140625" style="8" hidden="1" customWidth="1"/>
    <col min="4" max="4" width="45.42578125" style="173" customWidth="1"/>
    <col min="5" max="5" width="8" style="173" customWidth="1"/>
    <col min="6" max="6" width="15.5703125" style="173" bestFit="1" customWidth="1"/>
    <col min="7" max="7" width="9.140625" style="8" bestFit="1" customWidth="1"/>
    <col min="8" max="8" width="8.28515625" style="8" bestFit="1" customWidth="1"/>
    <col min="9" max="9" width="8.7109375" style="8" bestFit="1" customWidth="1"/>
    <col min="10" max="10" width="4" style="8" bestFit="1" customWidth="1"/>
    <col min="11" max="11" width="5.42578125" style="8" bestFit="1" customWidth="1"/>
    <col min="12" max="13" width="7.7109375" style="8" bestFit="1" customWidth="1"/>
    <col min="14" max="15" width="4" style="8" bestFit="1" customWidth="1"/>
    <col min="16" max="16" width="5.42578125" style="8" bestFit="1" customWidth="1"/>
    <col min="17" max="18" width="7.7109375" style="8" bestFit="1" customWidth="1"/>
    <col min="19" max="20" width="4" style="8" bestFit="1" customWidth="1"/>
    <col min="21" max="21" width="5.42578125" style="8" bestFit="1" customWidth="1"/>
    <col min="22" max="23" width="7.7109375" style="8" bestFit="1" customWidth="1"/>
    <col min="24" max="25" width="4" style="8" bestFit="1" customWidth="1"/>
    <col min="26" max="26" width="5.42578125" style="8" bestFit="1" customWidth="1"/>
    <col min="27" max="28" width="8.28515625" style="8" bestFit="1" customWidth="1"/>
    <col min="29" max="30" width="4" style="8" bestFit="1" customWidth="1"/>
    <col min="31" max="31" width="5.42578125" style="8" bestFit="1" customWidth="1"/>
    <col min="32" max="33" width="8.28515625" style="8" bestFit="1" customWidth="1"/>
    <col min="34" max="35" width="4" style="8" bestFit="1" customWidth="1"/>
    <col min="36" max="36" width="5.42578125" style="8" bestFit="1" customWidth="1"/>
    <col min="37" max="38" width="8.28515625" style="8" bestFit="1" customWidth="1"/>
    <col min="39" max="40" width="4" style="8" bestFit="1" customWidth="1"/>
    <col min="41" max="41" width="5.42578125" style="8" bestFit="1" customWidth="1"/>
    <col min="42" max="42" width="9.7109375" style="8" bestFit="1" customWidth="1"/>
    <col min="43" max="43" width="9.7109375" style="205" bestFit="1" customWidth="1"/>
    <col min="44" max="44" width="8.7109375" style="205" bestFit="1" customWidth="1"/>
    <col min="45" max="45" width="4" style="205" bestFit="1" customWidth="1"/>
    <col min="46" max="46" width="5.42578125" style="205" bestFit="1" customWidth="1"/>
    <col min="47" max="48" width="9.140625" style="8"/>
    <col min="49" max="50" width="11.140625" style="8" bestFit="1" customWidth="1"/>
    <col min="51" max="16384" width="9.140625" style="8"/>
  </cols>
  <sheetData>
    <row r="1" spans="1:48" ht="14.25" customHeight="1" x14ac:dyDescent="0.25">
      <c r="C1" s="5"/>
      <c r="D1" s="170"/>
      <c r="E1" s="170"/>
      <c r="F1" s="17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W1" s="171"/>
      <c r="X1" s="171"/>
      <c r="Y1" s="171"/>
      <c r="Z1" s="171"/>
      <c r="AA1" s="171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</row>
    <row r="2" spans="1:48" ht="39.75" customHeight="1" x14ac:dyDescent="0.25">
      <c r="C2" s="5"/>
      <c r="D2" s="170"/>
      <c r="E2" s="170"/>
      <c r="F2" s="17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171"/>
      <c r="X2" s="171"/>
      <c r="Y2" s="171"/>
      <c r="Z2" s="171"/>
      <c r="AA2" s="171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244" t="s">
        <v>171</v>
      </c>
      <c r="AQ2" s="244"/>
      <c r="AR2" s="244"/>
      <c r="AS2" s="244"/>
      <c r="AT2" s="244"/>
    </row>
    <row r="3" spans="1:48" ht="105" customHeight="1" x14ac:dyDescent="0.25">
      <c r="W3" s="171"/>
      <c r="X3" s="171"/>
      <c r="Y3" s="171"/>
      <c r="Z3" s="171"/>
      <c r="AA3" s="171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245" t="s">
        <v>174</v>
      </c>
      <c r="AQ3" s="245"/>
      <c r="AR3" s="245"/>
      <c r="AS3" s="245"/>
      <c r="AT3" s="245"/>
    </row>
    <row r="4" spans="1:48" ht="18.75" customHeight="1" x14ac:dyDescent="0.25">
      <c r="B4" s="246" t="s">
        <v>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</row>
    <row r="5" spans="1:48" s="25" customFormat="1" ht="15" customHeight="1" x14ac:dyDescent="0.25">
      <c r="A5" s="217" t="s">
        <v>1</v>
      </c>
      <c r="B5" s="217" t="s">
        <v>2</v>
      </c>
      <c r="C5" s="217"/>
      <c r="D5" s="217" t="s">
        <v>3</v>
      </c>
      <c r="E5" s="217" t="s">
        <v>4</v>
      </c>
      <c r="F5" s="217" t="s">
        <v>5</v>
      </c>
      <c r="G5" s="217" t="s">
        <v>6</v>
      </c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</row>
    <row r="6" spans="1:48" s="25" customFormat="1" ht="12" x14ac:dyDescent="0.25">
      <c r="A6" s="217"/>
      <c r="B6" s="217"/>
      <c r="C6" s="217"/>
      <c r="D6" s="217"/>
      <c r="E6" s="217"/>
      <c r="F6" s="217"/>
      <c r="G6" s="217" t="s">
        <v>86</v>
      </c>
      <c r="H6" s="217"/>
      <c r="I6" s="217"/>
      <c r="J6" s="217"/>
      <c r="K6" s="217"/>
      <c r="L6" s="217" t="s">
        <v>87</v>
      </c>
      <c r="M6" s="217"/>
      <c r="N6" s="217"/>
      <c r="O6" s="217"/>
      <c r="P6" s="217"/>
      <c r="Q6" s="217" t="s">
        <v>88</v>
      </c>
      <c r="R6" s="217"/>
      <c r="S6" s="217"/>
      <c r="T6" s="217"/>
      <c r="U6" s="217"/>
      <c r="V6" s="217" t="s">
        <v>89</v>
      </c>
      <c r="W6" s="217"/>
      <c r="X6" s="217"/>
      <c r="Y6" s="217"/>
      <c r="Z6" s="217"/>
      <c r="AA6" s="217" t="s">
        <v>90</v>
      </c>
      <c r="AB6" s="217"/>
      <c r="AC6" s="217"/>
      <c r="AD6" s="217"/>
      <c r="AE6" s="217"/>
      <c r="AF6" s="217" t="s">
        <v>91</v>
      </c>
      <c r="AG6" s="217"/>
      <c r="AH6" s="217"/>
      <c r="AI6" s="217"/>
      <c r="AJ6" s="217"/>
      <c r="AK6" s="217" t="s">
        <v>107</v>
      </c>
      <c r="AL6" s="217"/>
      <c r="AM6" s="217"/>
      <c r="AN6" s="217"/>
      <c r="AO6" s="217"/>
      <c r="AP6" s="217" t="s">
        <v>7</v>
      </c>
      <c r="AQ6" s="217"/>
      <c r="AR6" s="217"/>
      <c r="AS6" s="217"/>
      <c r="AT6" s="217"/>
    </row>
    <row r="7" spans="1:48" s="25" customFormat="1" ht="98.25" x14ac:dyDescent="0.25">
      <c r="A7" s="217"/>
      <c r="B7" s="217"/>
      <c r="C7" s="217"/>
      <c r="D7" s="217"/>
      <c r="E7" s="217"/>
      <c r="F7" s="217"/>
      <c r="G7" s="36" t="s">
        <v>8</v>
      </c>
      <c r="H7" s="36" t="s">
        <v>9</v>
      </c>
      <c r="I7" s="36" t="s">
        <v>10</v>
      </c>
      <c r="J7" s="36" t="s">
        <v>11</v>
      </c>
      <c r="K7" s="36" t="s">
        <v>12</v>
      </c>
      <c r="L7" s="36" t="s">
        <v>8</v>
      </c>
      <c r="M7" s="36" t="s">
        <v>9</v>
      </c>
      <c r="N7" s="36" t="s">
        <v>10</v>
      </c>
      <c r="O7" s="36" t="s">
        <v>11</v>
      </c>
      <c r="P7" s="36" t="s">
        <v>12</v>
      </c>
      <c r="Q7" s="36" t="s">
        <v>8</v>
      </c>
      <c r="R7" s="36" t="s">
        <v>9</v>
      </c>
      <c r="S7" s="36" t="s">
        <v>10</v>
      </c>
      <c r="T7" s="36" t="s">
        <v>11</v>
      </c>
      <c r="U7" s="36" t="s">
        <v>12</v>
      </c>
      <c r="V7" s="36" t="s">
        <v>8</v>
      </c>
      <c r="W7" s="36" t="s">
        <v>9</v>
      </c>
      <c r="X7" s="36" t="s">
        <v>10</v>
      </c>
      <c r="Y7" s="36" t="s">
        <v>11</v>
      </c>
      <c r="Z7" s="36" t="s">
        <v>12</v>
      </c>
      <c r="AA7" s="36" t="s">
        <v>8</v>
      </c>
      <c r="AB7" s="36" t="s">
        <v>9</v>
      </c>
      <c r="AC7" s="36" t="s">
        <v>10</v>
      </c>
      <c r="AD7" s="36" t="s">
        <v>11</v>
      </c>
      <c r="AE7" s="36" t="s">
        <v>12</v>
      </c>
      <c r="AF7" s="36" t="s">
        <v>8</v>
      </c>
      <c r="AG7" s="36" t="s">
        <v>9</v>
      </c>
      <c r="AH7" s="36" t="s">
        <v>10</v>
      </c>
      <c r="AI7" s="36" t="s">
        <v>11</v>
      </c>
      <c r="AJ7" s="36" t="s">
        <v>12</v>
      </c>
      <c r="AK7" s="36" t="s">
        <v>8</v>
      </c>
      <c r="AL7" s="36" t="s">
        <v>9</v>
      </c>
      <c r="AM7" s="36" t="s">
        <v>10</v>
      </c>
      <c r="AN7" s="36" t="s">
        <v>11</v>
      </c>
      <c r="AO7" s="36" t="s">
        <v>12</v>
      </c>
      <c r="AP7" s="36" t="s">
        <v>8</v>
      </c>
      <c r="AQ7" s="36" t="s">
        <v>9</v>
      </c>
      <c r="AR7" s="36" t="s">
        <v>10</v>
      </c>
      <c r="AS7" s="36" t="s">
        <v>11</v>
      </c>
      <c r="AT7" s="36" t="s">
        <v>12</v>
      </c>
    </row>
    <row r="8" spans="1:48" s="25" customFormat="1" ht="12" x14ac:dyDescent="0.2">
      <c r="A8" s="217"/>
      <c r="B8" s="217">
        <v>1</v>
      </c>
      <c r="C8" s="247"/>
      <c r="D8" s="167">
        <v>2</v>
      </c>
      <c r="E8" s="167">
        <v>3</v>
      </c>
      <c r="F8" s="167">
        <v>4</v>
      </c>
      <c r="G8" s="167">
        <v>5</v>
      </c>
      <c r="H8" s="167">
        <v>6</v>
      </c>
      <c r="I8" s="167">
        <v>7</v>
      </c>
      <c r="J8" s="167">
        <v>8</v>
      </c>
      <c r="K8" s="167">
        <v>9</v>
      </c>
      <c r="L8" s="167">
        <v>10</v>
      </c>
      <c r="M8" s="167">
        <v>11</v>
      </c>
      <c r="N8" s="167">
        <v>12</v>
      </c>
      <c r="O8" s="167">
        <v>13</v>
      </c>
      <c r="P8" s="167">
        <v>14</v>
      </c>
      <c r="Q8" s="167">
        <v>15</v>
      </c>
      <c r="R8" s="167">
        <v>16</v>
      </c>
      <c r="S8" s="167">
        <v>17</v>
      </c>
      <c r="T8" s="167">
        <v>18</v>
      </c>
      <c r="U8" s="167">
        <v>19</v>
      </c>
      <c r="V8" s="167">
        <v>20</v>
      </c>
      <c r="W8" s="167">
        <v>21</v>
      </c>
      <c r="X8" s="167">
        <v>22</v>
      </c>
      <c r="Y8" s="167">
        <v>23</v>
      </c>
      <c r="Z8" s="167">
        <v>24</v>
      </c>
      <c r="AA8" s="167">
        <v>25</v>
      </c>
      <c r="AB8" s="167">
        <v>26</v>
      </c>
      <c r="AC8" s="167">
        <v>27</v>
      </c>
      <c r="AD8" s="167">
        <v>28</v>
      </c>
      <c r="AE8" s="167">
        <v>29</v>
      </c>
      <c r="AF8" s="167">
        <v>30</v>
      </c>
      <c r="AG8" s="167">
        <v>31</v>
      </c>
      <c r="AH8" s="167">
        <v>32</v>
      </c>
      <c r="AI8" s="167">
        <v>33</v>
      </c>
      <c r="AJ8" s="167">
        <v>34</v>
      </c>
      <c r="AK8" s="167">
        <v>35</v>
      </c>
      <c r="AL8" s="167">
        <v>36</v>
      </c>
      <c r="AM8" s="167">
        <v>37</v>
      </c>
      <c r="AN8" s="167">
        <v>38</v>
      </c>
      <c r="AO8" s="167">
        <v>39</v>
      </c>
      <c r="AP8" s="167">
        <v>40</v>
      </c>
      <c r="AQ8" s="167">
        <v>41</v>
      </c>
      <c r="AR8" s="167">
        <v>42</v>
      </c>
      <c r="AS8" s="167">
        <v>43</v>
      </c>
      <c r="AT8" s="167">
        <v>44</v>
      </c>
    </row>
    <row r="9" spans="1:48" s="175" customFormat="1" ht="12" x14ac:dyDescent="0.25">
      <c r="A9" s="167">
        <v>1</v>
      </c>
      <c r="B9" s="248" t="s">
        <v>167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</row>
    <row r="10" spans="1:48" s="175" customFormat="1" ht="12" x14ac:dyDescent="0.2">
      <c r="A10" s="167">
        <v>2</v>
      </c>
      <c r="B10" s="248" t="s">
        <v>13</v>
      </c>
      <c r="C10" s="247"/>
      <c r="D10" s="248" t="s">
        <v>168</v>
      </c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</row>
    <row r="11" spans="1:48" s="25" customFormat="1" ht="72" x14ac:dyDescent="0.2">
      <c r="A11" s="167">
        <v>3</v>
      </c>
      <c r="B11" s="217" t="s">
        <v>14</v>
      </c>
      <c r="C11" s="247"/>
      <c r="D11" s="167" t="s">
        <v>16</v>
      </c>
      <c r="E11" s="167" t="s">
        <v>17</v>
      </c>
      <c r="F11" s="167" t="s">
        <v>182</v>
      </c>
      <c r="G11" s="152">
        <f>325-325</f>
        <v>0</v>
      </c>
      <c r="H11" s="39">
        <f>325-325</f>
        <v>0</v>
      </c>
      <c r="I11" s="152">
        <v>0</v>
      </c>
      <c r="J11" s="39">
        <v>0</v>
      </c>
      <c r="K11" s="39">
        <v>0</v>
      </c>
      <c r="L11" s="39">
        <f>325-325</f>
        <v>0</v>
      </c>
      <c r="M11" s="39">
        <f>325-325</f>
        <v>0</v>
      </c>
      <c r="N11" s="39">
        <v>0</v>
      </c>
      <c r="O11" s="39">
        <v>0</v>
      </c>
      <c r="P11" s="39">
        <v>0</v>
      </c>
      <c r="Q11" s="39">
        <f>325-325</f>
        <v>0</v>
      </c>
      <c r="R11" s="39">
        <f>325-325</f>
        <v>0</v>
      </c>
      <c r="S11" s="39">
        <v>0</v>
      </c>
      <c r="T11" s="39">
        <v>0</v>
      </c>
      <c r="U11" s="39">
        <v>0</v>
      </c>
      <c r="V11" s="83">
        <f>325-325</f>
        <v>0</v>
      </c>
      <c r="W11" s="83">
        <f>325-325</f>
        <v>0</v>
      </c>
      <c r="X11" s="39">
        <v>0</v>
      </c>
      <c r="Y11" s="39">
        <v>0</v>
      </c>
      <c r="Z11" s="39">
        <v>0</v>
      </c>
      <c r="AA11" s="39">
        <v>325</v>
      </c>
      <c r="AB11" s="39">
        <v>325</v>
      </c>
      <c r="AC11" s="39">
        <v>0</v>
      </c>
      <c r="AD11" s="39">
        <v>0</v>
      </c>
      <c r="AE11" s="39">
        <v>0</v>
      </c>
      <c r="AF11" s="39">
        <v>325</v>
      </c>
      <c r="AG11" s="39">
        <v>325</v>
      </c>
      <c r="AH11" s="39">
        <v>0</v>
      </c>
      <c r="AI11" s="39">
        <v>0</v>
      </c>
      <c r="AJ11" s="39">
        <v>0</v>
      </c>
      <c r="AK11" s="39">
        <v>325</v>
      </c>
      <c r="AL11" s="39">
        <v>325</v>
      </c>
      <c r="AM11" s="39">
        <v>0</v>
      </c>
      <c r="AN11" s="39">
        <v>0</v>
      </c>
      <c r="AO11" s="39">
        <v>0</v>
      </c>
      <c r="AP11" s="140">
        <f>AQ11+AR11+AS11+AT11</f>
        <v>975</v>
      </c>
      <c r="AQ11" s="83">
        <f t="shared" ref="AQ11:AT19" si="0">H11+M11+R11+W11+AB11+AG11+AL11</f>
        <v>975</v>
      </c>
      <c r="AR11" s="152">
        <f t="shared" si="0"/>
        <v>0</v>
      </c>
      <c r="AS11" s="39">
        <f t="shared" si="0"/>
        <v>0</v>
      </c>
      <c r="AT11" s="39">
        <f t="shared" si="0"/>
        <v>0</v>
      </c>
    </row>
    <row r="12" spans="1:48" s="25" customFormat="1" ht="48" x14ac:dyDescent="0.2">
      <c r="A12" s="167">
        <v>4</v>
      </c>
      <c r="B12" s="217" t="s">
        <v>15</v>
      </c>
      <c r="C12" s="247"/>
      <c r="D12" s="167" t="s">
        <v>19</v>
      </c>
      <c r="E12" s="167" t="s">
        <v>20</v>
      </c>
      <c r="F12" s="167" t="s">
        <v>182</v>
      </c>
      <c r="G12" s="152">
        <f>1000-1000</f>
        <v>0</v>
      </c>
      <c r="H12" s="39">
        <f>1000-1000</f>
        <v>0</v>
      </c>
      <c r="I12" s="152">
        <v>0</v>
      </c>
      <c r="J12" s="39">
        <v>0</v>
      </c>
      <c r="K12" s="39">
        <v>0</v>
      </c>
      <c r="L12" s="39">
        <f>1000-1000</f>
        <v>0</v>
      </c>
      <c r="M12" s="39">
        <f>1000-1000</f>
        <v>0</v>
      </c>
      <c r="N12" s="39">
        <v>0</v>
      </c>
      <c r="O12" s="39">
        <v>0</v>
      </c>
      <c r="P12" s="39">
        <v>0</v>
      </c>
      <c r="Q12" s="39">
        <f>1000-1000</f>
        <v>0</v>
      </c>
      <c r="R12" s="39">
        <f>1000-1000</f>
        <v>0</v>
      </c>
      <c r="S12" s="39">
        <v>0</v>
      </c>
      <c r="T12" s="39">
        <v>0</v>
      </c>
      <c r="U12" s="39">
        <v>0</v>
      </c>
      <c r="V12" s="83">
        <f>1000-1000</f>
        <v>0</v>
      </c>
      <c r="W12" s="83">
        <f>1000-1000</f>
        <v>0</v>
      </c>
      <c r="X12" s="39">
        <v>0</v>
      </c>
      <c r="Y12" s="39">
        <v>0</v>
      </c>
      <c r="Z12" s="39">
        <v>0</v>
      </c>
      <c r="AA12" s="39">
        <v>1000</v>
      </c>
      <c r="AB12" s="39">
        <v>1000</v>
      </c>
      <c r="AC12" s="39">
        <v>0</v>
      </c>
      <c r="AD12" s="39">
        <v>0</v>
      </c>
      <c r="AE12" s="39">
        <v>0</v>
      </c>
      <c r="AF12" s="39">
        <v>1000</v>
      </c>
      <c r="AG12" s="39">
        <v>1000</v>
      </c>
      <c r="AH12" s="39">
        <v>0</v>
      </c>
      <c r="AI12" s="39">
        <v>0</v>
      </c>
      <c r="AJ12" s="39">
        <v>0</v>
      </c>
      <c r="AK12" s="39">
        <v>1000</v>
      </c>
      <c r="AL12" s="39">
        <v>1000</v>
      </c>
      <c r="AM12" s="39">
        <v>0</v>
      </c>
      <c r="AN12" s="39">
        <v>0</v>
      </c>
      <c r="AO12" s="39">
        <v>0</v>
      </c>
      <c r="AP12" s="140">
        <f t="shared" ref="AP12:AP14" si="1">AQ12+AR12+AS12+AT12</f>
        <v>3000</v>
      </c>
      <c r="AQ12" s="83">
        <f t="shared" si="0"/>
        <v>3000</v>
      </c>
      <c r="AR12" s="152">
        <f t="shared" si="0"/>
        <v>0</v>
      </c>
      <c r="AS12" s="39">
        <f t="shared" si="0"/>
        <v>0</v>
      </c>
      <c r="AT12" s="39">
        <f t="shared" si="0"/>
        <v>0</v>
      </c>
    </row>
    <row r="13" spans="1:48" s="25" customFormat="1" ht="84" x14ac:dyDescent="0.2">
      <c r="A13" s="167">
        <v>5</v>
      </c>
      <c r="B13" s="217" t="s">
        <v>18</v>
      </c>
      <c r="C13" s="247"/>
      <c r="D13" s="167" t="s">
        <v>22</v>
      </c>
      <c r="E13" s="167" t="s">
        <v>23</v>
      </c>
      <c r="F13" s="167" t="s">
        <v>92</v>
      </c>
      <c r="G13" s="152">
        <f>2000-2000+2000</f>
        <v>2000</v>
      </c>
      <c r="H13" s="39">
        <f>2000-2000+2000</f>
        <v>2000</v>
      </c>
      <c r="I13" s="152">
        <v>0</v>
      </c>
      <c r="J13" s="39">
        <v>0</v>
      </c>
      <c r="K13" s="39">
        <v>0</v>
      </c>
      <c r="L13" s="83">
        <f>M13+N13</f>
        <v>2000</v>
      </c>
      <c r="M13" s="83">
        <f>2000-2000+2000</f>
        <v>2000</v>
      </c>
      <c r="N13" s="83">
        <v>0</v>
      </c>
      <c r="O13" s="83">
        <v>0</v>
      </c>
      <c r="P13" s="83">
        <v>0</v>
      </c>
      <c r="Q13" s="83">
        <f>R13+S13</f>
        <v>2000</v>
      </c>
      <c r="R13" s="83">
        <f>2000-2000+2000</f>
        <v>2000</v>
      </c>
      <c r="S13" s="39">
        <v>0</v>
      </c>
      <c r="T13" s="39">
        <v>0</v>
      </c>
      <c r="U13" s="39">
        <v>0</v>
      </c>
      <c r="V13" s="39">
        <v>2000</v>
      </c>
      <c r="W13" s="39">
        <v>2000</v>
      </c>
      <c r="X13" s="39">
        <v>0</v>
      </c>
      <c r="Y13" s="39">
        <v>0</v>
      </c>
      <c r="Z13" s="39">
        <v>0</v>
      </c>
      <c r="AA13" s="39">
        <v>2000</v>
      </c>
      <c r="AB13" s="39">
        <v>2000</v>
      </c>
      <c r="AC13" s="39">
        <v>0</v>
      </c>
      <c r="AD13" s="39">
        <v>0</v>
      </c>
      <c r="AE13" s="39">
        <v>0</v>
      </c>
      <c r="AF13" s="39">
        <v>2000</v>
      </c>
      <c r="AG13" s="39">
        <v>2000</v>
      </c>
      <c r="AH13" s="39">
        <v>0</v>
      </c>
      <c r="AI13" s="39">
        <v>0</v>
      </c>
      <c r="AJ13" s="39">
        <v>0</v>
      </c>
      <c r="AK13" s="39">
        <v>2000</v>
      </c>
      <c r="AL13" s="39">
        <v>2000</v>
      </c>
      <c r="AM13" s="39">
        <v>0</v>
      </c>
      <c r="AN13" s="39">
        <v>0</v>
      </c>
      <c r="AO13" s="39">
        <v>0</v>
      </c>
      <c r="AP13" s="140">
        <f t="shared" si="1"/>
        <v>14000</v>
      </c>
      <c r="AQ13" s="83">
        <f t="shared" si="0"/>
        <v>14000</v>
      </c>
      <c r="AR13" s="152">
        <f t="shared" si="0"/>
        <v>0</v>
      </c>
      <c r="AS13" s="39">
        <f t="shared" si="0"/>
        <v>0</v>
      </c>
      <c r="AT13" s="39">
        <f t="shared" si="0"/>
        <v>0</v>
      </c>
    </row>
    <row r="14" spans="1:48" s="25" customFormat="1" ht="36" x14ac:dyDescent="0.2">
      <c r="A14" s="167">
        <v>6</v>
      </c>
      <c r="B14" s="217" t="s">
        <v>21</v>
      </c>
      <c r="C14" s="247"/>
      <c r="D14" s="167" t="s">
        <v>26</v>
      </c>
      <c r="E14" s="167" t="s">
        <v>27</v>
      </c>
      <c r="F14" s="167" t="s">
        <v>92</v>
      </c>
      <c r="G14" s="152">
        <f>2000-1000</f>
        <v>1000</v>
      </c>
      <c r="H14" s="39">
        <f>2000-1000</f>
        <v>1000</v>
      </c>
      <c r="I14" s="152">
        <v>0</v>
      </c>
      <c r="J14" s="39">
        <v>0</v>
      </c>
      <c r="K14" s="39">
        <v>0</v>
      </c>
      <c r="L14" s="39">
        <f>2000-1000</f>
        <v>1000</v>
      </c>
      <c r="M14" s="39">
        <f>2000-1000</f>
        <v>1000</v>
      </c>
      <c r="N14" s="39">
        <v>0</v>
      </c>
      <c r="O14" s="39">
        <v>0</v>
      </c>
      <c r="P14" s="39">
        <v>0</v>
      </c>
      <c r="Q14" s="39">
        <f>2000-1000</f>
        <v>1000</v>
      </c>
      <c r="R14" s="39">
        <f>2000-1000</f>
        <v>1000</v>
      </c>
      <c r="S14" s="39">
        <v>0</v>
      </c>
      <c r="T14" s="39">
        <v>0</v>
      </c>
      <c r="U14" s="39">
        <v>0</v>
      </c>
      <c r="V14" s="83">
        <f>2000-1000</f>
        <v>1000</v>
      </c>
      <c r="W14" s="83">
        <f>2000-1000</f>
        <v>1000</v>
      </c>
      <c r="X14" s="39">
        <v>0</v>
      </c>
      <c r="Y14" s="39">
        <v>0</v>
      </c>
      <c r="Z14" s="39">
        <v>0</v>
      </c>
      <c r="AA14" s="39">
        <v>2000</v>
      </c>
      <c r="AB14" s="39">
        <v>2000</v>
      </c>
      <c r="AC14" s="39">
        <v>0</v>
      </c>
      <c r="AD14" s="39">
        <v>0</v>
      </c>
      <c r="AE14" s="39">
        <v>0</v>
      </c>
      <c r="AF14" s="39">
        <v>2000</v>
      </c>
      <c r="AG14" s="39">
        <v>2000</v>
      </c>
      <c r="AH14" s="39">
        <v>0</v>
      </c>
      <c r="AI14" s="39">
        <v>0</v>
      </c>
      <c r="AJ14" s="39">
        <v>0</v>
      </c>
      <c r="AK14" s="39">
        <v>2000</v>
      </c>
      <c r="AL14" s="39">
        <v>2000</v>
      </c>
      <c r="AM14" s="39">
        <v>0</v>
      </c>
      <c r="AN14" s="39">
        <v>0</v>
      </c>
      <c r="AO14" s="39">
        <v>0</v>
      </c>
      <c r="AP14" s="140">
        <f t="shared" si="1"/>
        <v>10000</v>
      </c>
      <c r="AQ14" s="83">
        <f t="shared" si="0"/>
        <v>10000</v>
      </c>
      <c r="AR14" s="152">
        <f t="shared" si="0"/>
        <v>0</v>
      </c>
      <c r="AS14" s="39">
        <f t="shared" si="0"/>
        <v>0</v>
      </c>
      <c r="AT14" s="39">
        <f t="shared" si="0"/>
        <v>0</v>
      </c>
    </row>
    <row r="15" spans="1:48" s="25" customFormat="1" ht="60" x14ac:dyDescent="0.2">
      <c r="A15" s="167">
        <v>7</v>
      </c>
      <c r="B15" s="217" t="s">
        <v>25</v>
      </c>
      <c r="C15" s="247"/>
      <c r="D15" s="167" t="s">
        <v>29</v>
      </c>
      <c r="E15" s="167" t="s">
        <v>27</v>
      </c>
      <c r="F15" s="176" t="s">
        <v>186</v>
      </c>
      <c r="G15" s="152">
        <v>1840</v>
      </c>
      <c r="H15" s="39">
        <v>1840</v>
      </c>
      <c r="I15" s="152">
        <v>0</v>
      </c>
      <c r="J15" s="39">
        <v>0</v>
      </c>
      <c r="K15" s="39">
        <v>0</v>
      </c>
      <c r="L15" s="83">
        <f>1840-1840</f>
        <v>0</v>
      </c>
      <c r="M15" s="83">
        <f>1840-1840</f>
        <v>0</v>
      </c>
      <c r="N15" s="39">
        <v>0</v>
      </c>
      <c r="O15" s="39">
        <v>0</v>
      </c>
      <c r="P15" s="39">
        <v>0</v>
      </c>
      <c r="Q15" s="83">
        <f>1840-1840</f>
        <v>0</v>
      </c>
      <c r="R15" s="83">
        <f>1840-1840</f>
        <v>0</v>
      </c>
      <c r="S15" s="39">
        <v>0</v>
      </c>
      <c r="T15" s="39">
        <v>0</v>
      </c>
      <c r="U15" s="39">
        <v>0</v>
      </c>
      <c r="V15" s="83">
        <f>1840-1840</f>
        <v>0</v>
      </c>
      <c r="W15" s="83">
        <f>1840-1840</f>
        <v>0</v>
      </c>
      <c r="X15" s="39">
        <v>0</v>
      </c>
      <c r="Y15" s="39">
        <v>0</v>
      </c>
      <c r="Z15" s="39">
        <v>0</v>
      </c>
      <c r="AA15" s="39">
        <v>1840</v>
      </c>
      <c r="AB15" s="39">
        <v>1840</v>
      </c>
      <c r="AC15" s="39">
        <v>0</v>
      </c>
      <c r="AD15" s="39">
        <v>0</v>
      </c>
      <c r="AE15" s="39">
        <v>0</v>
      </c>
      <c r="AF15" s="39">
        <v>1840</v>
      </c>
      <c r="AG15" s="39">
        <v>1840</v>
      </c>
      <c r="AH15" s="39">
        <v>0</v>
      </c>
      <c r="AI15" s="39">
        <v>0</v>
      </c>
      <c r="AJ15" s="39">
        <v>0</v>
      </c>
      <c r="AK15" s="39">
        <v>1840</v>
      </c>
      <c r="AL15" s="39">
        <v>1840</v>
      </c>
      <c r="AM15" s="39">
        <v>0</v>
      </c>
      <c r="AN15" s="39">
        <v>0</v>
      </c>
      <c r="AO15" s="39">
        <v>0</v>
      </c>
      <c r="AP15" s="140">
        <f>AQ15+AR15+AS15+AT15</f>
        <v>7360</v>
      </c>
      <c r="AQ15" s="83">
        <f t="shared" si="0"/>
        <v>7360</v>
      </c>
      <c r="AR15" s="152">
        <f t="shared" si="0"/>
        <v>0</v>
      </c>
      <c r="AS15" s="39">
        <f t="shared" si="0"/>
        <v>0</v>
      </c>
      <c r="AT15" s="39">
        <f t="shared" si="0"/>
        <v>0</v>
      </c>
      <c r="AV15" s="25">
        <f>216125.2-206492.4</f>
        <v>9632.8000000000175</v>
      </c>
    </row>
    <row r="16" spans="1:48" s="25" customFormat="1" ht="72" x14ac:dyDescent="0.2">
      <c r="A16" s="167">
        <v>8</v>
      </c>
      <c r="B16" s="217" t="s">
        <v>28</v>
      </c>
      <c r="C16" s="247"/>
      <c r="D16" s="167" t="s">
        <v>31</v>
      </c>
      <c r="E16" s="167" t="s">
        <v>27</v>
      </c>
      <c r="F16" s="167" t="s">
        <v>186</v>
      </c>
      <c r="G16" s="152">
        <f>3000-3000+1000+I16</f>
        <v>2923.06</v>
      </c>
      <c r="H16" s="39">
        <f>3000-3000+1000</f>
        <v>1000</v>
      </c>
      <c r="I16" s="152">
        <f>0+1923.06</f>
        <v>1923.06</v>
      </c>
      <c r="J16" s="39">
        <v>0</v>
      </c>
      <c r="K16" s="39">
        <v>0</v>
      </c>
      <c r="L16" s="39">
        <f>3000-3000</f>
        <v>0</v>
      </c>
      <c r="M16" s="39">
        <f>3000-3000</f>
        <v>0</v>
      </c>
      <c r="N16" s="39">
        <v>0</v>
      </c>
      <c r="O16" s="39">
        <v>0</v>
      </c>
      <c r="P16" s="39">
        <v>0</v>
      </c>
      <c r="Q16" s="39">
        <f>3000-3000</f>
        <v>0</v>
      </c>
      <c r="R16" s="39">
        <f>3000-3000</f>
        <v>0</v>
      </c>
      <c r="S16" s="39">
        <v>0</v>
      </c>
      <c r="T16" s="39">
        <v>0</v>
      </c>
      <c r="U16" s="39">
        <v>0</v>
      </c>
      <c r="V16" s="83">
        <f>3000-3000</f>
        <v>0</v>
      </c>
      <c r="W16" s="83">
        <f>3000-3000</f>
        <v>0</v>
      </c>
      <c r="X16" s="39">
        <v>0</v>
      </c>
      <c r="Y16" s="39">
        <v>0</v>
      </c>
      <c r="Z16" s="39">
        <v>0</v>
      </c>
      <c r="AA16" s="39">
        <v>3000</v>
      </c>
      <c r="AB16" s="39">
        <v>3000</v>
      </c>
      <c r="AC16" s="39">
        <v>0</v>
      </c>
      <c r="AD16" s="39">
        <v>0</v>
      </c>
      <c r="AE16" s="39">
        <v>0</v>
      </c>
      <c r="AF16" s="39">
        <v>3000</v>
      </c>
      <c r="AG16" s="39">
        <v>3000</v>
      </c>
      <c r="AH16" s="39">
        <v>0</v>
      </c>
      <c r="AI16" s="39">
        <v>0</v>
      </c>
      <c r="AJ16" s="39">
        <v>0</v>
      </c>
      <c r="AK16" s="39">
        <v>3000</v>
      </c>
      <c r="AL16" s="39">
        <v>3000</v>
      </c>
      <c r="AM16" s="39">
        <v>0</v>
      </c>
      <c r="AN16" s="39">
        <v>0</v>
      </c>
      <c r="AO16" s="39">
        <v>0</v>
      </c>
      <c r="AP16" s="140">
        <f t="shared" ref="AP16:AP17" si="2">AQ16+AR16+AS16+AT16</f>
        <v>11923.06</v>
      </c>
      <c r="AQ16" s="83">
        <f>H16+M16+R16+W16+AB16+AG16+AL16</f>
        <v>10000</v>
      </c>
      <c r="AR16" s="152">
        <f t="shared" si="0"/>
        <v>1923.06</v>
      </c>
      <c r="AS16" s="39">
        <f t="shared" si="0"/>
        <v>0</v>
      </c>
      <c r="AT16" s="39">
        <f t="shared" si="0"/>
        <v>0</v>
      </c>
    </row>
    <row r="17" spans="1:46" s="25" customFormat="1" ht="72" x14ac:dyDescent="0.2">
      <c r="A17" s="167">
        <v>9</v>
      </c>
      <c r="B17" s="177" t="s">
        <v>30</v>
      </c>
      <c r="C17" s="178"/>
      <c r="D17" s="167" t="s">
        <v>183</v>
      </c>
      <c r="E17" s="167" t="s">
        <v>27</v>
      </c>
      <c r="F17" s="167" t="s">
        <v>182</v>
      </c>
      <c r="G17" s="152">
        <f>1000-1000</f>
        <v>0</v>
      </c>
      <c r="H17" s="39">
        <f>1000-1000</f>
        <v>0</v>
      </c>
      <c r="I17" s="152">
        <v>0</v>
      </c>
      <c r="J17" s="39">
        <v>0</v>
      </c>
      <c r="K17" s="39">
        <v>0</v>
      </c>
      <c r="L17" s="39">
        <f>1000-1000</f>
        <v>0</v>
      </c>
      <c r="M17" s="39">
        <f>1000-1000</f>
        <v>0</v>
      </c>
      <c r="N17" s="39">
        <v>0</v>
      </c>
      <c r="O17" s="39">
        <v>0</v>
      </c>
      <c r="P17" s="39">
        <v>0</v>
      </c>
      <c r="Q17" s="39">
        <f>1000-1000</f>
        <v>0</v>
      </c>
      <c r="R17" s="39">
        <f>1000-1000</f>
        <v>0</v>
      </c>
      <c r="S17" s="39">
        <v>0</v>
      </c>
      <c r="T17" s="39">
        <v>0</v>
      </c>
      <c r="U17" s="39">
        <v>0</v>
      </c>
      <c r="V17" s="83">
        <f>1000-1000</f>
        <v>0</v>
      </c>
      <c r="W17" s="83">
        <f>1000-1000</f>
        <v>0</v>
      </c>
      <c r="X17" s="39">
        <v>0</v>
      </c>
      <c r="Y17" s="39">
        <v>0</v>
      </c>
      <c r="Z17" s="39">
        <v>0</v>
      </c>
      <c r="AA17" s="39">
        <v>1000</v>
      </c>
      <c r="AB17" s="39">
        <v>1000</v>
      </c>
      <c r="AC17" s="39">
        <v>0</v>
      </c>
      <c r="AD17" s="39">
        <v>0</v>
      </c>
      <c r="AE17" s="39">
        <v>0</v>
      </c>
      <c r="AF17" s="39">
        <v>1000</v>
      </c>
      <c r="AG17" s="39">
        <v>1000</v>
      </c>
      <c r="AH17" s="39">
        <v>0</v>
      </c>
      <c r="AI17" s="39">
        <v>0</v>
      </c>
      <c r="AJ17" s="39">
        <v>0</v>
      </c>
      <c r="AK17" s="39">
        <v>1000</v>
      </c>
      <c r="AL17" s="39">
        <v>1000</v>
      </c>
      <c r="AM17" s="39">
        <v>0</v>
      </c>
      <c r="AN17" s="39">
        <v>0</v>
      </c>
      <c r="AO17" s="39">
        <v>0</v>
      </c>
      <c r="AP17" s="140">
        <f t="shared" si="2"/>
        <v>3000</v>
      </c>
      <c r="AQ17" s="83">
        <f t="shared" si="0"/>
        <v>3000</v>
      </c>
      <c r="AR17" s="152">
        <f t="shared" si="0"/>
        <v>0</v>
      </c>
      <c r="AS17" s="39">
        <f t="shared" si="0"/>
        <v>0</v>
      </c>
      <c r="AT17" s="39">
        <f t="shared" si="0"/>
        <v>0</v>
      </c>
    </row>
    <row r="18" spans="1:46" s="25" customFormat="1" ht="72" x14ac:dyDescent="0.2">
      <c r="A18" s="167">
        <v>10</v>
      </c>
      <c r="B18" s="253" t="s">
        <v>32</v>
      </c>
      <c r="C18" s="247"/>
      <c r="D18" s="167" t="s">
        <v>34</v>
      </c>
      <c r="E18" s="167" t="s">
        <v>27</v>
      </c>
      <c r="F18" s="167" t="s">
        <v>92</v>
      </c>
      <c r="G18" s="152">
        <v>4310</v>
      </c>
      <c r="H18" s="39">
        <v>4310</v>
      </c>
      <c r="I18" s="152">
        <v>0</v>
      </c>
      <c r="J18" s="39">
        <v>0</v>
      </c>
      <c r="K18" s="39">
        <v>0</v>
      </c>
      <c r="L18" s="39">
        <v>4310</v>
      </c>
      <c r="M18" s="39">
        <v>4310</v>
      </c>
      <c r="N18" s="39">
        <v>0</v>
      </c>
      <c r="O18" s="39">
        <v>0</v>
      </c>
      <c r="P18" s="39">
        <v>0</v>
      </c>
      <c r="Q18" s="39">
        <v>4310</v>
      </c>
      <c r="R18" s="39">
        <v>4310</v>
      </c>
      <c r="S18" s="39">
        <v>0</v>
      </c>
      <c r="T18" s="39">
        <v>0</v>
      </c>
      <c r="U18" s="39">
        <v>0</v>
      </c>
      <c r="V18" s="39">
        <v>4310</v>
      </c>
      <c r="W18" s="39">
        <v>4310</v>
      </c>
      <c r="X18" s="39">
        <v>0</v>
      </c>
      <c r="Y18" s="39">
        <v>0</v>
      </c>
      <c r="Z18" s="39">
        <v>0</v>
      </c>
      <c r="AA18" s="39">
        <v>4310</v>
      </c>
      <c r="AB18" s="39">
        <v>4310</v>
      </c>
      <c r="AC18" s="39">
        <v>0</v>
      </c>
      <c r="AD18" s="39">
        <v>0</v>
      </c>
      <c r="AE18" s="39">
        <v>0</v>
      </c>
      <c r="AF18" s="39">
        <v>4310</v>
      </c>
      <c r="AG18" s="39">
        <v>4310</v>
      </c>
      <c r="AH18" s="39">
        <v>0</v>
      </c>
      <c r="AI18" s="39">
        <v>0</v>
      </c>
      <c r="AJ18" s="39">
        <v>0</v>
      </c>
      <c r="AK18" s="39">
        <v>4310</v>
      </c>
      <c r="AL18" s="39">
        <v>4310</v>
      </c>
      <c r="AM18" s="39">
        <v>0</v>
      </c>
      <c r="AN18" s="39">
        <v>0</v>
      </c>
      <c r="AO18" s="39">
        <v>0</v>
      </c>
      <c r="AP18" s="152">
        <f>AQ18+AR18+AS18+AT18</f>
        <v>30170</v>
      </c>
      <c r="AQ18" s="39">
        <f>H18+M18+R18+W18+AB18+AG18+AL18</f>
        <v>30170</v>
      </c>
      <c r="AR18" s="152">
        <f t="shared" si="0"/>
        <v>0</v>
      </c>
      <c r="AS18" s="39">
        <f t="shared" si="0"/>
        <v>0</v>
      </c>
      <c r="AT18" s="39">
        <f t="shared" si="0"/>
        <v>0</v>
      </c>
    </row>
    <row r="19" spans="1:46" s="25" customFormat="1" ht="48" x14ac:dyDescent="0.2">
      <c r="A19" s="167">
        <v>11</v>
      </c>
      <c r="B19" s="179" t="s">
        <v>162</v>
      </c>
      <c r="C19" s="178"/>
      <c r="D19" s="167" t="s">
        <v>166</v>
      </c>
      <c r="E19" s="167" t="s">
        <v>163</v>
      </c>
      <c r="F19" s="176">
        <v>2021</v>
      </c>
      <c r="G19" s="152">
        <v>1500</v>
      </c>
      <c r="H19" s="39">
        <v>1500</v>
      </c>
      <c r="I19" s="152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152">
        <f>AQ19+AR19+AS19+AT19</f>
        <v>1500</v>
      </c>
      <c r="AQ19" s="39">
        <f t="shared" si="0"/>
        <v>1500</v>
      </c>
      <c r="AR19" s="152">
        <f t="shared" si="0"/>
        <v>0</v>
      </c>
      <c r="AS19" s="39">
        <v>0</v>
      </c>
      <c r="AT19" s="39">
        <v>0</v>
      </c>
    </row>
    <row r="20" spans="1:46" s="25" customFormat="1" ht="12" x14ac:dyDescent="0.2">
      <c r="A20" s="167">
        <v>12</v>
      </c>
      <c r="B20" s="254" t="s">
        <v>35</v>
      </c>
      <c r="C20" s="254"/>
      <c r="D20" s="254"/>
      <c r="E20" s="178"/>
      <c r="F20" s="167"/>
      <c r="G20" s="180">
        <f>SUM(G11:G19)</f>
        <v>13573.06</v>
      </c>
      <c r="H20" s="44">
        <f>SUM(H11:H19)</f>
        <v>11650</v>
      </c>
      <c r="I20" s="180">
        <f t="shared" ref="I20:P20" si="3">SUM(I11:I18)</f>
        <v>1923.06</v>
      </c>
      <c r="J20" s="44">
        <f t="shared" si="3"/>
        <v>0</v>
      </c>
      <c r="K20" s="44">
        <f t="shared" si="3"/>
        <v>0</v>
      </c>
      <c r="L20" s="181">
        <f t="shared" ref="L20:M20" si="4">SUM(L11:L19)</f>
        <v>7310</v>
      </c>
      <c r="M20" s="181">
        <f t="shared" si="4"/>
        <v>7310</v>
      </c>
      <c r="N20" s="44">
        <f t="shared" si="3"/>
        <v>0</v>
      </c>
      <c r="O20" s="44">
        <f t="shared" si="3"/>
        <v>0</v>
      </c>
      <c r="P20" s="44">
        <f t="shared" si="3"/>
        <v>0</v>
      </c>
      <c r="Q20" s="181">
        <f t="shared" ref="Q20:R20" si="5">SUM(Q11:Q19)</f>
        <v>7310</v>
      </c>
      <c r="R20" s="181">
        <f t="shared" si="5"/>
        <v>7310</v>
      </c>
      <c r="S20" s="44">
        <f t="shared" ref="S20:AT20" si="6">SUM(S11:S18)</f>
        <v>0</v>
      </c>
      <c r="T20" s="44">
        <f t="shared" si="6"/>
        <v>0</v>
      </c>
      <c r="U20" s="44">
        <f t="shared" si="6"/>
        <v>0</v>
      </c>
      <c r="V20" s="181">
        <f t="shared" si="6"/>
        <v>7310</v>
      </c>
      <c r="W20" s="181">
        <f t="shared" si="6"/>
        <v>7310</v>
      </c>
      <c r="X20" s="44">
        <f t="shared" si="6"/>
        <v>0</v>
      </c>
      <c r="Y20" s="44">
        <f t="shared" si="6"/>
        <v>0</v>
      </c>
      <c r="Z20" s="44">
        <f t="shared" si="6"/>
        <v>0</v>
      </c>
      <c r="AA20" s="44">
        <f t="shared" si="6"/>
        <v>15475</v>
      </c>
      <c r="AB20" s="44">
        <f t="shared" si="6"/>
        <v>15475</v>
      </c>
      <c r="AC20" s="44">
        <f t="shared" si="6"/>
        <v>0</v>
      </c>
      <c r="AD20" s="44">
        <f t="shared" si="6"/>
        <v>0</v>
      </c>
      <c r="AE20" s="44">
        <f t="shared" si="6"/>
        <v>0</v>
      </c>
      <c r="AF20" s="44">
        <f t="shared" si="6"/>
        <v>15475</v>
      </c>
      <c r="AG20" s="44">
        <f t="shared" si="6"/>
        <v>15475</v>
      </c>
      <c r="AH20" s="44">
        <f t="shared" si="6"/>
        <v>0</v>
      </c>
      <c r="AI20" s="44">
        <f t="shared" si="6"/>
        <v>0</v>
      </c>
      <c r="AJ20" s="44">
        <f t="shared" si="6"/>
        <v>0</v>
      </c>
      <c r="AK20" s="44">
        <f t="shared" si="6"/>
        <v>15475</v>
      </c>
      <c r="AL20" s="44">
        <f t="shared" si="6"/>
        <v>15475</v>
      </c>
      <c r="AM20" s="44">
        <f t="shared" si="6"/>
        <v>0</v>
      </c>
      <c r="AN20" s="44">
        <f t="shared" si="6"/>
        <v>0</v>
      </c>
      <c r="AO20" s="44">
        <f t="shared" si="6"/>
        <v>0</v>
      </c>
      <c r="AP20" s="182">
        <f t="shared" ref="AP20:AQ20" si="7">SUM(AP11:AP19)</f>
        <v>81928.06</v>
      </c>
      <c r="AQ20" s="182">
        <f t="shared" si="7"/>
        <v>80005</v>
      </c>
      <c r="AR20" s="182">
        <f t="shared" si="6"/>
        <v>1923.06</v>
      </c>
      <c r="AS20" s="44">
        <f t="shared" si="6"/>
        <v>0</v>
      </c>
      <c r="AT20" s="44">
        <f t="shared" si="6"/>
        <v>0</v>
      </c>
    </row>
    <row r="21" spans="1:46" s="25" customFormat="1" ht="12" x14ac:dyDescent="0.2">
      <c r="A21" s="167">
        <v>13</v>
      </c>
      <c r="B21" s="217" t="s">
        <v>27</v>
      </c>
      <c r="C21" s="217"/>
      <c r="D21" s="217"/>
      <c r="E21" s="178"/>
      <c r="F21" s="167"/>
      <c r="G21" s="152">
        <f>SUM(G14:G18)</f>
        <v>10073.06</v>
      </c>
      <c r="H21" s="39">
        <f>SUM(H14:H18)</f>
        <v>8150</v>
      </c>
      <c r="I21" s="152">
        <f t="shared" ref="I21:AO21" si="8">SUM(I14:I18)</f>
        <v>1923.06</v>
      </c>
      <c r="J21" s="39">
        <f t="shared" si="8"/>
        <v>0</v>
      </c>
      <c r="K21" s="39">
        <f t="shared" si="8"/>
        <v>0</v>
      </c>
      <c r="L21" s="83">
        <f t="shared" si="8"/>
        <v>5310</v>
      </c>
      <c r="M21" s="83">
        <f t="shared" si="8"/>
        <v>5310</v>
      </c>
      <c r="N21" s="39">
        <f t="shared" si="8"/>
        <v>0</v>
      </c>
      <c r="O21" s="39">
        <f t="shared" si="8"/>
        <v>0</v>
      </c>
      <c r="P21" s="39">
        <f t="shared" si="8"/>
        <v>0</v>
      </c>
      <c r="Q21" s="83">
        <f t="shared" si="8"/>
        <v>5310</v>
      </c>
      <c r="R21" s="83">
        <f t="shared" si="8"/>
        <v>5310</v>
      </c>
      <c r="S21" s="39">
        <f t="shared" si="8"/>
        <v>0</v>
      </c>
      <c r="T21" s="39">
        <f t="shared" si="8"/>
        <v>0</v>
      </c>
      <c r="U21" s="39">
        <f t="shared" si="8"/>
        <v>0</v>
      </c>
      <c r="V21" s="83">
        <f t="shared" si="8"/>
        <v>5310</v>
      </c>
      <c r="W21" s="83">
        <f t="shared" si="8"/>
        <v>5310</v>
      </c>
      <c r="X21" s="39">
        <f t="shared" si="8"/>
        <v>0</v>
      </c>
      <c r="Y21" s="39">
        <f t="shared" si="8"/>
        <v>0</v>
      </c>
      <c r="Z21" s="39">
        <f t="shared" si="8"/>
        <v>0</v>
      </c>
      <c r="AA21" s="39">
        <f t="shared" si="8"/>
        <v>12150</v>
      </c>
      <c r="AB21" s="39">
        <f t="shared" si="8"/>
        <v>12150</v>
      </c>
      <c r="AC21" s="39">
        <f t="shared" si="8"/>
        <v>0</v>
      </c>
      <c r="AD21" s="39">
        <f t="shared" si="8"/>
        <v>0</v>
      </c>
      <c r="AE21" s="39">
        <f t="shared" si="8"/>
        <v>0</v>
      </c>
      <c r="AF21" s="39">
        <f t="shared" si="8"/>
        <v>12150</v>
      </c>
      <c r="AG21" s="39">
        <f t="shared" si="8"/>
        <v>12150</v>
      </c>
      <c r="AH21" s="39">
        <f t="shared" si="8"/>
        <v>0</v>
      </c>
      <c r="AI21" s="39">
        <f t="shared" si="8"/>
        <v>0</v>
      </c>
      <c r="AJ21" s="39">
        <f t="shared" si="8"/>
        <v>0</v>
      </c>
      <c r="AK21" s="39">
        <f t="shared" si="8"/>
        <v>12150</v>
      </c>
      <c r="AL21" s="39">
        <f t="shared" si="8"/>
        <v>12150</v>
      </c>
      <c r="AM21" s="39">
        <f t="shared" si="8"/>
        <v>0</v>
      </c>
      <c r="AN21" s="39">
        <f t="shared" si="8"/>
        <v>0</v>
      </c>
      <c r="AO21" s="39">
        <f t="shared" si="8"/>
        <v>0</v>
      </c>
      <c r="AP21" s="140">
        <f>SUM(AP14:AP18)</f>
        <v>62453.06</v>
      </c>
      <c r="AQ21" s="140">
        <f>SUM(AQ14:AQ18)</f>
        <v>60530</v>
      </c>
      <c r="AR21" s="140">
        <f>SUM(AR14:AR18)</f>
        <v>1923.06</v>
      </c>
      <c r="AS21" s="39">
        <f t="shared" ref="AS21:AT21" si="9">SUM(AS14:AS18)</f>
        <v>0</v>
      </c>
      <c r="AT21" s="39">
        <f t="shared" si="9"/>
        <v>0</v>
      </c>
    </row>
    <row r="22" spans="1:46" s="25" customFormat="1" ht="12" x14ac:dyDescent="0.2">
      <c r="A22" s="167">
        <v>14</v>
      </c>
      <c r="B22" s="217" t="s">
        <v>36</v>
      </c>
      <c r="C22" s="217"/>
      <c r="D22" s="217"/>
      <c r="E22" s="178"/>
      <c r="F22" s="167"/>
      <c r="G22" s="152">
        <f t="shared" ref="G22:AT24" si="10">G11</f>
        <v>0</v>
      </c>
      <c r="H22" s="39">
        <f t="shared" si="10"/>
        <v>0</v>
      </c>
      <c r="I22" s="152">
        <f t="shared" si="10"/>
        <v>0</v>
      </c>
      <c r="J22" s="39">
        <f t="shared" si="10"/>
        <v>0</v>
      </c>
      <c r="K22" s="39">
        <f t="shared" si="10"/>
        <v>0</v>
      </c>
      <c r="L22" s="39">
        <f t="shared" si="10"/>
        <v>0</v>
      </c>
      <c r="M22" s="39">
        <f t="shared" si="10"/>
        <v>0</v>
      </c>
      <c r="N22" s="39">
        <f t="shared" si="10"/>
        <v>0</v>
      </c>
      <c r="O22" s="39">
        <f t="shared" si="10"/>
        <v>0</v>
      </c>
      <c r="P22" s="39">
        <f t="shared" si="10"/>
        <v>0</v>
      </c>
      <c r="Q22" s="39">
        <f t="shared" si="10"/>
        <v>0</v>
      </c>
      <c r="R22" s="39">
        <f t="shared" si="10"/>
        <v>0</v>
      </c>
      <c r="S22" s="39">
        <f t="shared" si="10"/>
        <v>0</v>
      </c>
      <c r="T22" s="39">
        <f t="shared" si="10"/>
        <v>0</v>
      </c>
      <c r="U22" s="39">
        <f t="shared" si="10"/>
        <v>0</v>
      </c>
      <c r="V22" s="83">
        <f t="shared" si="10"/>
        <v>0</v>
      </c>
      <c r="W22" s="83">
        <f t="shared" si="10"/>
        <v>0</v>
      </c>
      <c r="X22" s="39">
        <f t="shared" si="10"/>
        <v>0</v>
      </c>
      <c r="Y22" s="39">
        <f t="shared" si="10"/>
        <v>0</v>
      </c>
      <c r="Z22" s="39">
        <f t="shared" si="10"/>
        <v>0</v>
      </c>
      <c r="AA22" s="39">
        <f t="shared" si="10"/>
        <v>325</v>
      </c>
      <c r="AB22" s="39">
        <f t="shared" si="10"/>
        <v>325</v>
      </c>
      <c r="AC22" s="39">
        <f t="shared" si="10"/>
        <v>0</v>
      </c>
      <c r="AD22" s="39">
        <f t="shared" si="10"/>
        <v>0</v>
      </c>
      <c r="AE22" s="39">
        <f t="shared" si="10"/>
        <v>0</v>
      </c>
      <c r="AF22" s="39">
        <f t="shared" si="10"/>
        <v>325</v>
      </c>
      <c r="AG22" s="39">
        <f t="shared" si="10"/>
        <v>325</v>
      </c>
      <c r="AH22" s="39">
        <f t="shared" si="10"/>
        <v>0</v>
      </c>
      <c r="AI22" s="39">
        <f t="shared" si="10"/>
        <v>0</v>
      </c>
      <c r="AJ22" s="39">
        <f t="shared" si="10"/>
        <v>0</v>
      </c>
      <c r="AK22" s="39">
        <f t="shared" si="10"/>
        <v>325</v>
      </c>
      <c r="AL22" s="39">
        <f t="shared" si="10"/>
        <v>325</v>
      </c>
      <c r="AM22" s="39">
        <f t="shared" si="10"/>
        <v>0</v>
      </c>
      <c r="AN22" s="39">
        <f t="shared" si="10"/>
        <v>0</v>
      </c>
      <c r="AO22" s="39">
        <f t="shared" si="10"/>
        <v>0</v>
      </c>
      <c r="AP22" s="140">
        <f t="shared" si="10"/>
        <v>975</v>
      </c>
      <c r="AQ22" s="140">
        <f t="shared" si="10"/>
        <v>975</v>
      </c>
      <c r="AR22" s="140">
        <f t="shared" si="10"/>
        <v>0</v>
      </c>
      <c r="AS22" s="39">
        <f t="shared" si="10"/>
        <v>0</v>
      </c>
      <c r="AT22" s="39">
        <f t="shared" si="10"/>
        <v>0</v>
      </c>
    </row>
    <row r="23" spans="1:46" s="25" customFormat="1" ht="12" x14ac:dyDescent="0.2">
      <c r="A23" s="167">
        <v>15</v>
      </c>
      <c r="B23" s="217" t="s">
        <v>37</v>
      </c>
      <c r="C23" s="217"/>
      <c r="D23" s="217"/>
      <c r="E23" s="178"/>
      <c r="F23" s="167"/>
      <c r="G23" s="152">
        <f t="shared" si="10"/>
        <v>0</v>
      </c>
      <c r="H23" s="39">
        <f t="shared" si="10"/>
        <v>0</v>
      </c>
      <c r="I23" s="152">
        <f t="shared" si="10"/>
        <v>0</v>
      </c>
      <c r="J23" s="39">
        <f t="shared" si="10"/>
        <v>0</v>
      </c>
      <c r="K23" s="39">
        <f t="shared" si="10"/>
        <v>0</v>
      </c>
      <c r="L23" s="39">
        <f t="shared" si="10"/>
        <v>0</v>
      </c>
      <c r="M23" s="39">
        <f t="shared" si="10"/>
        <v>0</v>
      </c>
      <c r="N23" s="39">
        <f t="shared" si="10"/>
        <v>0</v>
      </c>
      <c r="O23" s="39">
        <f t="shared" si="10"/>
        <v>0</v>
      </c>
      <c r="P23" s="39">
        <f t="shared" si="10"/>
        <v>0</v>
      </c>
      <c r="Q23" s="39">
        <f t="shared" si="10"/>
        <v>0</v>
      </c>
      <c r="R23" s="39">
        <f t="shared" si="10"/>
        <v>0</v>
      </c>
      <c r="S23" s="39">
        <f t="shared" si="10"/>
        <v>0</v>
      </c>
      <c r="T23" s="39">
        <f t="shared" si="10"/>
        <v>0</v>
      </c>
      <c r="U23" s="39">
        <f t="shared" si="10"/>
        <v>0</v>
      </c>
      <c r="V23" s="83">
        <f t="shared" si="10"/>
        <v>0</v>
      </c>
      <c r="W23" s="83">
        <f t="shared" si="10"/>
        <v>0</v>
      </c>
      <c r="X23" s="39">
        <f t="shared" si="10"/>
        <v>0</v>
      </c>
      <c r="Y23" s="39">
        <f t="shared" si="10"/>
        <v>0</v>
      </c>
      <c r="Z23" s="39">
        <f t="shared" si="10"/>
        <v>0</v>
      </c>
      <c r="AA23" s="39">
        <f t="shared" si="10"/>
        <v>1000</v>
      </c>
      <c r="AB23" s="39">
        <f t="shared" si="10"/>
        <v>1000</v>
      </c>
      <c r="AC23" s="39">
        <f t="shared" si="10"/>
        <v>0</v>
      </c>
      <c r="AD23" s="39">
        <f t="shared" si="10"/>
        <v>0</v>
      </c>
      <c r="AE23" s="39">
        <f t="shared" si="10"/>
        <v>0</v>
      </c>
      <c r="AF23" s="39">
        <f t="shared" si="10"/>
        <v>1000</v>
      </c>
      <c r="AG23" s="39">
        <f t="shared" si="10"/>
        <v>1000</v>
      </c>
      <c r="AH23" s="39">
        <f t="shared" si="10"/>
        <v>0</v>
      </c>
      <c r="AI23" s="39">
        <f t="shared" si="10"/>
        <v>0</v>
      </c>
      <c r="AJ23" s="39">
        <f t="shared" si="10"/>
        <v>0</v>
      </c>
      <c r="AK23" s="39">
        <f t="shared" si="10"/>
        <v>1000</v>
      </c>
      <c r="AL23" s="39">
        <f t="shared" si="10"/>
        <v>1000</v>
      </c>
      <c r="AM23" s="39">
        <f t="shared" si="10"/>
        <v>0</v>
      </c>
      <c r="AN23" s="39">
        <f t="shared" si="10"/>
        <v>0</v>
      </c>
      <c r="AO23" s="39">
        <f t="shared" si="10"/>
        <v>0</v>
      </c>
      <c r="AP23" s="140">
        <f t="shared" si="10"/>
        <v>3000</v>
      </c>
      <c r="AQ23" s="140">
        <f t="shared" si="10"/>
        <v>3000</v>
      </c>
      <c r="AR23" s="140">
        <f t="shared" si="10"/>
        <v>0</v>
      </c>
      <c r="AS23" s="39">
        <f t="shared" si="10"/>
        <v>0</v>
      </c>
      <c r="AT23" s="39">
        <f t="shared" si="10"/>
        <v>0</v>
      </c>
    </row>
    <row r="24" spans="1:46" s="25" customFormat="1" ht="12" x14ac:dyDescent="0.2">
      <c r="A24" s="167">
        <v>16</v>
      </c>
      <c r="B24" s="217" t="s">
        <v>38</v>
      </c>
      <c r="C24" s="217"/>
      <c r="D24" s="217"/>
      <c r="E24" s="178"/>
      <c r="F24" s="167"/>
      <c r="G24" s="152">
        <f t="shared" si="10"/>
        <v>2000</v>
      </c>
      <c r="H24" s="39">
        <f t="shared" si="10"/>
        <v>2000</v>
      </c>
      <c r="I24" s="152">
        <f t="shared" si="10"/>
        <v>0</v>
      </c>
      <c r="J24" s="39">
        <f t="shared" si="10"/>
        <v>0</v>
      </c>
      <c r="K24" s="39">
        <f t="shared" si="10"/>
        <v>0</v>
      </c>
      <c r="L24" s="83">
        <f t="shared" si="10"/>
        <v>2000</v>
      </c>
      <c r="M24" s="83">
        <f t="shared" si="10"/>
        <v>2000</v>
      </c>
      <c r="N24" s="39">
        <f t="shared" si="10"/>
        <v>0</v>
      </c>
      <c r="O24" s="39">
        <f t="shared" si="10"/>
        <v>0</v>
      </c>
      <c r="P24" s="39">
        <f t="shared" si="10"/>
        <v>0</v>
      </c>
      <c r="Q24" s="83">
        <f t="shared" si="10"/>
        <v>2000</v>
      </c>
      <c r="R24" s="83">
        <f t="shared" si="10"/>
        <v>2000</v>
      </c>
      <c r="S24" s="39">
        <f t="shared" si="10"/>
        <v>0</v>
      </c>
      <c r="T24" s="39">
        <f t="shared" si="10"/>
        <v>0</v>
      </c>
      <c r="U24" s="39">
        <f t="shared" si="10"/>
        <v>0</v>
      </c>
      <c r="V24" s="39">
        <f t="shared" si="10"/>
        <v>2000</v>
      </c>
      <c r="W24" s="39">
        <f t="shared" si="10"/>
        <v>2000</v>
      </c>
      <c r="X24" s="39">
        <f t="shared" si="10"/>
        <v>0</v>
      </c>
      <c r="Y24" s="39">
        <f t="shared" si="10"/>
        <v>0</v>
      </c>
      <c r="Z24" s="39">
        <f t="shared" si="10"/>
        <v>0</v>
      </c>
      <c r="AA24" s="39">
        <f t="shared" si="10"/>
        <v>2000</v>
      </c>
      <c r="AB24" s="39">
        <f t="shared" si="10"/>
        <v>2000</v>
      </c>
      <c r="AC24" s="39">
        <f t="shared" si="10"/>
        <v>0</v>
      </c>
      <c r="AD24" s="39">
        <f t="shared" si="10"/>
        <v>0</v>
      </c>
      <c r="AE24" s="39">
        <f t="shared" si="10"/>
        <v>0</v>
      </c>
      <c r="AF24" s="39">
        <f t="shared" si="10"/>
        <v>2000</v>
      </c>
      <c r="AG24" s="39">
        <f t="shared" si="10"/>
        <v>2000</v>
      </c>
      <c r="AH24" s="39">
        <f t="shared" si="10"/>
        <v>0</v>
      </c>
      <c r="AI24" s="39">
        <f t="shared" si="10"/>
        <v>0</v>
      </c>
      <c r="AJ24" s="39">
        <f t="shared" si="10"/>
        <v>0</v>
      </c>
      <c r="AK24" s="39">
        <f t="shared" si="10"/>
        <v>2000</v>
      </c>
      <c r="AL24" s="39">
        <f t="shared" si="10"/>
        <v>2000</v>
      </c>
      <c r="AM24" s="39">
        <f t="shared" si="10"/>
        <v>0</v>
      </c>
      <c r="AN24" s="39">
        <f t="shared" si="10"/>
        <v>0</v>
      </c>
      <c r="AO24" s="39">
        <f t="shared" si="10"/>
        <v>0</v>
      </c>
      <c r="AP24" s="140">
        <f t="shared" si="10"/>
        <v>14000</v>
      </c>
      <c r="AQ24" s="140">
        <f t="shared" si="10"/>
        <v>14000</v>
      </c>
      <c r="AR24" s="140">
        <f t="shared" si="10"/>
        <v>0</v>
      </c>
      <c r="AS24" s="39">
        <f t="shared" si="10"/>
        <v>0</v>
      </c>
      <c r="AT24" s="39">
        <f t="shared" si="10"/>
        <v>0</v>
      </c>
    </row>
    <row r="25" spans="1:46" s="25" customFormat="1" ht="12" x14ac:dyDescent="0.2">
      <c r="A25" s="167">
        <v>17</v>
      </c>
      <c r="B25" s="249" t="s">
        <v>163</v>
      </c>
      <c r="C25" s="249"/>
      <c r="D25" s="249"/>
      <c r="E25" s="178"/>
      <c r="F25" s="167"/>
      <c r="G25" s="152">
        <f>G19</f>
        <v>1500</v>
      </c>
      <c r="H25" s="39">
        <f>H19</f>
        <v>1500</v>
      </c>
      <c r="I25" s="152">
        <f t="shared" ref="I25:AR25" si="11">I19</f>
        <v>0</v>
      </c>
      <c r="J25" s="39">
        <f t="shared" si="11"/>
        <v>0</v>
      </c>
      <c r="K25" s="39">
        <f t="shared" si="11"/>
        <v>0</v>
      </c>
      <c r="L25" s="39">
        <f t="shared" si="11"/>
        <v>0</v>
      </c>
      <c r="M25" s="39">
        <f t="shared" si="11"/>
        <v>0</v>
      </c>
      <c r="N25" s="39">
        <f t="shared" si="11"/>
        <v>0</v>
      </c>
      <c r="O25" s="39">
        <f t="shared" si="11"/>
        <v>0</v>
      </c>
      <c r="P25" s="39">
        <f t="shared" si="11"/>
        <v>0</v>
      </c>
      <c r="Q25" s="39">
        <f t="shared" si="11"/>
        <v>0</v>
      </c>
      <c r="R25" s="39">
        <f t="shared" si="11"/>
        <v>0</v>
      </c>
      <c r="S25" s="39">
        <f t="shared" si="11"/>
        <v>0</v>
      </c>
      <c r="T25" s="39">
        <f t="shared" si="11"/>
        <v>0</v>
      </c>
      <c r="U25" s="39">
        <f t="shared" si="11"/>
        <v>0</v>
      </c>
      <c r="V25" s="39">
        <f t="shared" si="11"/>
        <v>0</v>
      </c>
      <c r="W25" s="39">
        <f t="shared" si="11"/>
        <v>0</v>
      </c>
      <c r="X25" s="39">
        <f t="shared" si="11"/>
        <v>0</v>
      </c>
      <c r="Y25" s="39">
        <f t="shared" si="11"/>
        <v>0</v>
      </c>
      <c r="Z25" s="39">
        <f t="shared" si="11"/>
        <v>0</v>
      </c>
      <c r="AA25" s="39">
        <f t="shared" si="11"/>
        <v>0</v>
      </c>
      <c r="AB25" s="39">
        <f t="shared" si="11"/>
        <v>0</v>
      </c>
      <c r="AC25" s="39">
        <f t="shared" si="11"/>
        <v>0</v>
      </c>
      <c r="AD25" s="39">
        <f t="shared" si="11"/>
        <v>0</v>
      </c>
      <c r="AE25" s="39">
        <f t="shared" si="11"/>
        <v>0</v>
      </c>
      <c r="AF25" s="39">
        <f t="shared" si="11"/>
        <v>0</v>
      </c>
      <c r="AG25" s="39">
        <f t="shared" si="11"/>
        <v>0</v>
      </c>
      <c r="AH25" s="39">
        <f t="shared" si="11"/>
        <v>0</v>
      </c>
      <c r="AI25" s="39">
        <f t="shared" si="11"/>
        <v>0</v>
      </c>
      <c r="AJ25" s="39">
        <f t="shared" si="11"/>
        <v>0</v>
      </c>
      <c r="AK25" s="39">
        <f t="shared" si="11"/>
        <v>0</v>
      </c>
      <c r="AL25" s="39">
        <f t="shared" si="11"/>
        <v>0</v>
      </c>
      <c r="AM25" s="39">
        <f t="shared" si="11"/>
        <v>0</v>
      </c>
      <c r="AN25" s="39">
        <f t="shared" si="11"/>
        <v>0</v>
      </c>
      <c r="AO25" s="39">
        <f t="shared" si="11"/>
        <v>0</v>
      </c>
      <c r="AP25" s="152">
        <f t="shared" si="11"/>
        <v>1500</v>
      </c>
      <c r="AQ25" s="152">
        <f t="shared" si="11"/>
        <v>1500</v>
      </c>
      <c r="AR25" s="152">
        <f t="shared" si="11"/>
        <v>0</v>
      </c>
      <c r="AS25" s="39"/>
      <c r="AT25" s="39"/>
    </row>
    <row r="26" spans="1:46" s="25" customFormat="1" ht="12" hidden="1" x14ac:dyDescent="0.2">
      <c r="A26" s="167">
        <v>18</v>
      </c>
      <c r="B26" s="248" t="s">
        <v>39</v>
      </c>
      <c r="C26" s="247"/>
      <c r="D26" s="250" t="s">
        <v>169</v>
      </c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2"/>
    </row>
    <row r="27" spans="1:46" s="25" customFormat="1" ht="72" hidden="1" x14ac:dyDescent="0.2">
      <c r="A27" s="167">
        <v>19</v>
      </c>
      <c r="B27" s="217" t="s">
        <v>40</v>
      </c>
      <c r="C27" s="247"/>
      <c r="D27" s="167" t="s">
        <v>147</v>
      </c>
      <c r="E27" s="167" t="s">
        <v>132</v>
      </c>
      <c r="F27" s="167" t="s">
        <v>92</v>
      </c>
      <c r="G27" s="167" t="s">
        <v>41</v>
      </c>
      <c r="H27" s="167" t="s">
        <v>41</v>
      </c>
      <c r="I27" s="167" t="s">
        <v>41</v>
      </c>
      <c r="J27" s="167" t="s">
        <v>41</v>
      </c>
      <c r="K27" s="167" t="s">
        <v>41</v>
      </c>
      <c r="L27" s="167" t="s">
        <v>41</v>
      </c>
      <c r="M27" s="167" t="s">
        <v>41</v>
      </c>
      <c r="N27" s="167" t="s">
        <v>41</v>
      </c>
      <c r="O27" s="167" t="s">
        <v>41</v>
      </c>
      <c r="P27" s="167" t="s">
        <v>41</v>
      </c>
      <c r="Q27" s="167" t="s">
        <v>41</v>
      </c>
      <c r="R27" s="167" t="s">
        <v>41</v>
      </c>
      <c r="S27" s="167" t="s">
        <v>41</v>
      </c>
      <c r="T27" s="167" t="s">
        <v>41</v>
      </c>
      <c r="U27" s="167" t="s">
        <v>41</v>
      </c>
      <c r="V27" s="167" t="s">
        <v>41</v>
      </c>
      <c r="W27" s="167" t="s">
        <v>41</v>
      </c>
      <c r="X27" s="167" t="s">
        <v>41</v>
      </c>
      <c r="Y27" s="167" t="s">
        <v>41</v>
      </c>
      <c r="Z27" s="167" t="s">
        <v>41</v>
      </c>
      <c r="AA27" s="167" t="s">
        <v>41</v>
      </c>
      <c r="AB27" s="167" t="s">
        <v>41</v>
      </c>
      <c r="AC27" s="167" t="s">
        <v>41</v>
      </c>
      <c r="AD27" s="167" t="s">
        <v>41</v>
      </c>
      <c r="AE27" s="167" t="s">
        <v>41</v>
      </c>
      <c r="AF27" s="167" t="s">
        <v>41</v>
      </c>
      <c r="AG27" s="167" t="s">
        <v>41</v>
      </c>
      <c r="AH27" s="167" t="s">
        <v>41</v>
      </c>
      <c r="AI27" s="167" t="s">
        <v>41</v>
      </c>
      <c r="AJ27" s="167" t="s">
        <v>41</v>
      </c>
      <c r="AK27" s="167" t="s">
        <v>41</v>
      </c>
      <c r="AL27" s="167" t="s">
        <v>41</v>
      </c>
      <c r="AM27" s="167" t="s">
        <v>41</v>
      </c>
      <c r="AN27" s="167" t="s">
        <v>41</v>
      </c>
      <c r="AO27" s="167" t="s">
        <v>41</v>
      </c>
      <c r="AP27" s="217" t="s">
        <v>42</v>
      </c>
      <c r="AQ27" s="217"/>
      <c r="AR27" s="217"/>
      <c r="AS27" s="217"/>
      <c r="AT27" s="217"/>
    </row>
    <row r="28" spans="1:46" s="25" customFormat="1" ht="72" hidden="1" x14ac:dyDescent="0.2">
      <c r="A28" s="183">
        <v>20</v>
      </c>
      <c r="B28" s="217" t="s">
        <v>43</v>
      </c>
      <c r="C28" s="247"/>
      <c r="D28" s="167" t="s">
        <v>148</v>
      </c>
      <c r="E28" s="167" t="s">
        <v>133</v>
      </c>
      <c r="F28" s="167" t="s">
        <v>92</v>
      </c>
      <c r="G28" s="167" t="s">
        <v>41</v>
      </c>
      <c r="H28" s="167" t="s">
        <v>41</v>
      </c>
      <c r="I28" s="167" t="s">
        <v>41</v>
      </c>
      <c r="J28" s="167" t="s">
        <v>41</v>
      </c>
      <c r="K28" s="167" t="s">
        <v>41</v>
      </c>
      <c r="L28" s="167" t="s">
        <v>41</v>
      </c>
      <c r="M28" s="167" t="s">
        <v>41</v>
      </c>
      <c r="N28" s="167" t="s">
        <v>41</v>
      </c>
      <c r="O28" s="167" t="s">
        <v>41</v>
      </c>
      <c r="P28" s="167" t="s">
        <v>41</v>
      </c>
      <c r="Q28" s="167" t="s">
        <v>41</v>
      </c>
      <c r="R28" s="167" t="s">
        <v>41</v>
      </c>
      <c r="S28" s="167" t="s">
        <v>41</v>
      </c>
      <c r="T28" s="167" t="s">
        <v>41</v>
      </c>
      <c r="U28" s="167" t="s">
        <v>41</v>
      </c>
      <c r="V28" s="167" t="s">
        <v>41</v>
      </c>
      <c r="W28" s="167" t="s">
        <v>41</v>
      </c>
      <c r="X28" s="167" t="s">
        <v>41</v>
      </c>
      <c r="Y28" s="167" t="s">
        <v>41</v>
      </c>
      <c r="Z28" s="167" t="s">
        <v>41</v>
      </c>
      <c r="AA28" s="167" t="s">
        <v>41</v>
      </c>
      <c r="AB28" s="167" t="s">
        <v>41</v>
      </c>
      <c r="AC28" s="167" t="s">
        <v>41</v>
      </c>
      <c r="AD28" s="167" t="s">
        <v>41</v>
      </c>
      <c r="AE28" s="167" t="s">
        <v>41</v>
      </c>
      <c r="AF28" s="167" t="s">
        <v>41</v>
      </c>
      <c r="AG28" s="167" t="s">
        <v>41</v>
      </c>
      <c r="AH28" s="167" t="s">
        <v>41</v>
      </c>
      <c r="AI28" s="167" t="s">
        <v>41</v>
      </c>
      <c r="AJ28" s="167" t="s">
        <v>41</v>
      </c>
      <c r="AK28" s="167" t="s">
        <v>41</v>
      </c>
      <c r="AL28" s="167" t="s">
        <v>41</v>
      </c>
      <c r="AM28" s="167" t="s">
        <v>41</v>
      </c>
      <c r="AN28" s="167" t="s">
        <v>41</v>
      </c>
      <c r="AO28" s="167" t="s">
        <v>41</v>
      </c>
      <c r="AP28" s="217" t="s">
        <v>42</v>
      </c>
      <c r="AQ28" s="217"/>
      <c r="AR28" s="217"/>
      <c r="AS28" s="217"/>
      <c r="AT28" s="217"/>
    </row>
    <row r="29" spans="1:46" s="25" customFormat="1" ht="72" hidden="1" x14ac:dyDescent="0.2">
      <c r="A29" s="183">
        <v>21</v>
      </c>
      <c r="B29" s="217" t="s">
        <v>44</v>
      </c>
      <c r="C29" s="247"/>
      <c r="D29" s="167" t="s">
        <v>149</v>
      </c>
      <c r="E29" s="167" t="s">
        <v>132</v>
      </c>
      <c r="F29" s="167" t="s">
        <v>24</v>
      </c>
      <c r="G29" s="167" t="s">
        <v>41</v>
      </c>
      <c r="H29" s="167" t="s">
        <v>41</v>
      </c>
      <c r="I29" s="167" t="s">
        <v>41</v>
      </c>
      <c r="J29" s="167" t="s">
        <v>41</v>
      </c>
      <c r="K29" s="167" t="s">
        <v>41</v>
      </c>
      <c r="L29" s="167" t="s">
        <v>41</v>
      </c>
      <c r="M29" s="167" t="s">
        <v>41</v>
      </c>
      <c r="N29" s="167" t="s">
        <v>41</v>
      </c>
      <c r="O29" s="167" t="s">
        <v>41</v>
      </c>
      <c r="P29" s="167" t="s">
        <v>41</v>
      </c>
      <c r="Q29" s="167" t="s">
        <v>41</v>
      </c>
      <c r="R29" s="167" t="s">
        <v>41</v>
      </c>
      <c r="S29" s="167" t="s">
        <v>41</v>
      </c>
      <c r="T29" s="167" t="s">
        <v>41</v>
      </c>
      <c r="U29" s="167" t="s">
        <v>41</v>
      </c>
      <c r="V29" s="167" t="s">
        <v>41</v>
      </c>
      <c r="W29" s="167" t="s">
        <v>41</v>
      </c>
      <c r="X29" s="167" t="s">
        <v>41</v>
      </c>
      <c r="Y29" s="167" t="s">
        <v>41</v>
      </c>
      <c r="Z29" s="167" t="s">
        <v>41</v>
      </c>
      <c r="AA29" s="167" t="s">
        <v>41</v>
      </c>
      <c r="AB29" s="167" t="s">
        <v>41</v>
      </c>
      <c r="AC29" s="167" t="s">
        <v>41</v>
      </c>
      <c r="AD29" s="167" t="s">
        <v>41</v>
      </c>
      <c r="AE29" s="167" t="s">
        <v>41</v>
      </c>
      <c r="AF29" s="167" t="s">
        <v>41</v>
      </c>
      <c r="AG29" s="167" t="s">
        <v>41</v>
      </c>
      <c r="AH29" s="167" t="s">
        <v>41</v>
      </c>
      <c r="AI29" s="167" t="s">
        <v>41</v>
      </c>
      <c r="AJ29" s="167" t="s">
        <v>41</v>
      </c>
      <c r="AK29" s="167" t="s">
        <v>41</v>
      </c>
      <c r="AL29" s="167" t="s">
        <v>41</v>
      </c>
      <c r="AM29" s="167" t="s">
        <v>41</v>
      </c>
      <c r="AN29" s="167" t="s">
        <v>41</v>
      </c>
      <c r="AO29" s="167" t="s">
        <v>41</v>
      </c>
      <c r="AP29" s="217" t="s">
        <v>42</v>
      </c>
      <c r="AQ29" s="217"/>
      <c r="AR29" s="217"/>
      <c r="AS29" s="217"/>
      <c r="AT29" s="217"/>
    </row>
    <row r="30" spans="1:46" s="25" customFormat="1" ht="72" hidden="1" x14ac:dyDescent="0.2">
      <c r="A30" s="183">
        <v>22</v>
      </c>
      <c r="B30" s="217" t="s">
        <v>45</v>
      </c>
      <c r="C30" s="247"/>
      <c r="D30" s="167" t="s">
        <v>150</v>
      </c>
      <c r="E30" s="167" t="s">
        <v>133</v>
      </c>
      <c r="F30" s="167" t="s">
        <v>92</v>
      </c>
      <c r="G30" s="167" t="s">
        <v>41</v>
      </c>
      <c r="H30" s="167" t="s">
        <v>41</v>
      </c>
      <c r="I30" s="167" t="s">
        <v>41</v>
      </c>
      <c r="J30" s="167" t="s">
        <v>41</v>
      </c>
      <c r="K30" s="167" t="s">
        <v>41</v>
      </c>
      <c r="L30" s="167" t="s">
        <v>41</v>
      </c>
      <c r="M30" s="167" t="s">
        <v>41</v>
      </c>
      <c r="N30" s="167" t="s">
        <v>41</v>
      </c>
      <c r="O30" s="167" t="s">
        <v>41</v>
      </c>
      <c r="P30" s="167" t="s">
        <v>41</v>
      </c>
      <c r="Q30" s="167" t="s">
        <v>41</v>
      </c>
      <c r="R30" s="167" t="s">
        <v>41</v>
      </c>
      <c r="S30" s="167" t="s">
        <v>41</v>
      </c>
      <c r="T30" s="167" t="s">
        <v>41</v>
      </c>
      <c r="U30" s="167" t="s">
        <v>41</v>
      </c>
      <c r="V30" s="167" t="s">
        <v>41</v>
      </c>
      <c r="W30" s="167" t="s">
        <v>41</v>
      </c>
      <c r="X30" s="167" t="s">
        <v>41</v>
      </c>
      <c r="Y30" s="167" t="s">
        <v>41</v>
      </c>
      <c r="Z30" s="167" t="s">
        <v>41</v>
      </c>
      <c r="AA30" s="167" t="s">
        <v>41</v>
      </c>
      <c r="AB30" s="167" t="s">
        <v>41</v>
      </c>
      <c r="AC30" s="167" t="s">
        <v>41</v>
      </c>
      <c r="AD30" s="167" t="s">
        <v>41</v>
      </c>
      <c r="AE30" s="167" t="s">
        <v>41</v>
      </c>
      <c r="AF30" s="167" t="s">
        <v>41</v>
      </c>
      <c r="AG30" s="167" t="s">
        <v>41</v>
      </c>
      <c r="AH30" s="167" t="s">
        <v>41</v>
      </c>
      <c r="AI30" s="167" t="s">
        <v>41</v>
      </c>
      <c r="AJ30" s="167" t="s">
        <v>41</v>
      </c>
      <c r="AK30" s="167" t="s">
        <v>41</v>
      </c>
      <c r="AL30" s="167" t="s">
        <v>41</v>
      </c>
      <c r="AM30" s="167" t="s">
        <v>41</v>
      </c>
      <c r="AN30" s="167" t="s">
        <v>41</v>
      </c>
      <c r="AO30" s="167" t="s">
        <v>41</v>
      </c>
      <c r="AP30" s="217" t="s">
        <v>42</v>
      </c>
      <c r="AQ30" s="217"/>
      <c r="AR30" s="217"/>
      <c r="AS30" s="217"/>
      <c r="AT30" s="217"/>
    </row>
    <row r="31" spans="1:46" s="184" customFormat="1" ht="120" hidden="1" x14ac:dyDescent="0.2">
      <c r="A31" s="183">
        <v>23</v>
      </c>
      <c r="B31" s="217" t="s">
        <v>46</v>
      </c>
      <c r="C31" s="247"/>
      <c r="D31" s="167" t="s">
        <v>47</v>
      </c>
      <c r="E31" s="167" t="s">
        <v>134</v>
      </c>
      <c r="F31" s="167" t="s">
        <v>92</v>
      </c>
      <c r="G31" s="167" t="s">
        <v>41</v>
      </c>
      <c r="H31" s="167" t="s">
        <v>41</v>
      </c>
      <c r="I31" s="167" t="s">
        <v>41</v>
      </c>
      <c r="J31" s="167" t="s">
        <v>41</v>
      </c>
      <c r="K31" s="167" t="s">
        <v>41</v>
      </c>
      <c r="L31" s="167" t="s">
        <v>41</v>
      </c>
      <c r="M31" s="167" t="s">
        <v>41</v>
      </c>
      <c r="N31" s="167" t="s">
        <v>41</v>
      </c>
      <c r="O31" s="167" t="s">
        <v>41</v>
      </c>
      <c r="P31" s="167" t="s">
        <v>41</v>
      </c>
      <c r="Q31" s="167" t="s">
        <v>41</v>
      </c>
      <c r="R31" s="167" t="s">
        <v>41</v>
      </c>
      <c r="S31" s="167" t="s">
        <v>41</v>
      </c>
      <c r="T31" s="167" t="s">
        <v>41</v>
      </c>
      <c r="U31" s="167" t="s">
        <v>41</v>
      </c>
      <c r="V31" s="167" t="s">
        <v>41</v>
      </c>
      <c r="W31" s="167" t="s">
        <v>41</v>
      </c>
      <c r="X31" s="167" t="s">
        <v>41</v>
      </c>
      <c r="Y31" s="167" t="s">
        <v>41</v>
      </c>
      <c r="Z31" s="167" t="s">
        <v>41</v>
      </c>
      <c r="AA31" s="167" t="s">
        <v>41</v>
      </c>
      <c r="AB31" s="167" t="s">
        <v>41</v>
      </c>
      <c r="AC31" s="167" t="s">
        <v>41</v>
      </c>
      <c r="AD31" s="167" t="s">
        <v>41</v>
      </c>
      <c r="AE31" s="167" t="s">
        <v>41</v>
      </c>
      <c r="AF31" s="167" t="s">
        <v>41</v>
      </c>
      <c r="AG31" s="167" t="s">
        <v>41</v>
      </c>
      <c r="AH31" s="167" t="s">
        <v>41</v>
      </c>
      <c r="AI31" s="167" t="s">
        <v>41</v>
      </c>
      <c r="AJ31" s="167" t="s">
        <v>41</v>
      </c>
      <c r="AK31" s="167" t="s">
        <v>41</v>
      </c>
      <c r="AL31" s="167" t="s">
        <v>41</v>
      </c>
      <c r="AM31" s="167" t="s">
        <v>41</v>
      </c>
      <c r="AN31" s="167" t="s">
        <v>41</v>
      </c>
      <c r="AO31" s="167" t="s">
        <v>41</v>
      </c>
      <c r="AP31" s="217" t="s">
        <v>42</v>
      </c>
      <c r="AQ31" s="217"/>
      <c r="AR31" s="217"/>
      <c r="AS31" s="217"/>
      <c r="AT31" s="217"/>
    </row>
    <row r="32" spans="1:46" s="25" customFormat="1" ht="12" hidden="1" x14ac:dyDescent="0.2">
      <c r="A32" s="183">
        <v>24</v>
      </c>
      <c r="B32" s="254" t="s">
        <v>48</v>
      </c>
      <c r="C32" s="254"/>
      <c r="D32" s="254"/>
      <c r="E32" s="185"/>
      <c r="F32" s="186"/>
      <c r="G32" s="167" t="s">
        <v>41</v>
      </c>
      <c r="H32" s="167" t="s">
        <v>41</v>
      </c>
      <c r="I32" s="167" t="s">
        <v>41</v>
      </c>
      <c r="J32" s="167" t="s">
        <v>41</v>
      </c>
      <c r="K32" s="167" t="s">
        <v>41</v>
      </c>
      <c r="L32" s="167" t="s">
        <v>41</v>
      </c>
      <c r="M32" s="167" t="s">
        <v>41</v>
      </c>
      <c r="N32" s="167" t="s">
        <v>41</v>
      </c>
      <c r="O32" s="167" t="s">
        <v>41</v>
      </c>
      <c r="P32" s="167" t="s">
        <v>41</v>
      </c>
      <c r="Q32" s="167" t="s">
        <v>41</v>
      </c>
      <c r="R32" s="167" t="s">
        <v>41</v>
      </c>
      <c r="S32" s="167" t="s">
        <v>41</v>
      </c>
      <c r="T32" s="167" t="s">
        <v>41</v>
      </c>
      <c r="U32" s="167" t="s">
        <v>41</v>
      </c>
      <c r="V32" s="167" t="s">
        <v>41</v>
      </c>
      <c r="W32" s="167" t="s">
        <v>41</v>
      </c>
      <c r="X32" s="167" t="s">
        <v>41</v>
      </c>
      <c r="Y32" s="167" t="s">
        <v>41</v>
      </c>
      <c r="Z32" s="167" t="s">
        <v>41</v>
      </c>
      <c r="AA32" s="167" t="s">
        <v>41</v>
      </c>
      <c r="AB32" s="167" t="s">
        <v>41</v>
      </c>
      <c r="AC32" s="167" t="s">
        <v>41</v>
      </c>
      <c r="AD32" s="167" t="s">
        <v>41</v>
      </c>
      <c r="AE32" s="167" t="s">
        <v>41</v>
      </c>
      <c r="AF32" s="167" t="s">
        <v>41</v>
      </c>
      <c r="AG32" s="167" t="s">
        <v>41</v>
      </c>
      <c r="AH32" s="167" t="s">
        <v>41</v>
      </c>
      <c r="AI32" s="167" t="s">
        <v>41</v>
      </c>
      <c r="AJ32" s="167" t="s">
        <v>41</v>
      </c>
      <c r="AK32" s="167" t="s">
        <v>41</v>
      </c>
      <c r="AL32" s="167" t="s">
        <v>41</v>
      </c>
      <c r="AM32" s="167" t="s">
        <v>41</v>
      </c>
      <c r="AN32" s="167" t="s">
        <v>41</v>
      </c>
      <c r="AO32" s="167" t="s">
        <v>41</v>
      </c>
      <c r="AP32" s="186" t="s">
        <v>41</v>
      </c>
      <c r="AQ32" s="167" t="s">
        <v>41</v>
      </c>
      <c r="AR32" s="167" t="s">
        <v>41</v>
      </c>
      <c r="AS32" s="167" t="s">
        <v>41</v>
      </c>
      <c r="AT32" s="167" t="s">
        <v>41</v>
      </c>
    </row>
    <row r="33" spans="1:46" s="175" customFormat="1" ht="360" hidden="1" x14ac:dyDescent="0.25">
      <c r="A33" s="183">
        <v>25</v>
      </c>
      <c r="B33" s="186" t="s">
        <v>49</v>
      </c>
      <c r="C33" s="186" t="s">
        <v>50</v>
      </c>
      <c r="D33" s="248" t="s">
        <v>50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</row>
    <row r="34" spans="1:46" s="25" customFormat="1" ht="72" hidden="1" x14ac:dyDescent="0.25">
      <c r="A34" s="183">
        <v>26</v>
      </c>
      <c r="B34" s="167" t="s">
        <v>51</v>
      </c>
      <c r="C34" s="217" t="s">
        <v>151</v>
      </c>
      <c r="D34" s="217"/>
      <c r="E34" s="167" t="s">
        <v>135</v>
      </c>
      <c r="F34" s="167" t="s">
        <v>92</v>
      </c>
      <c r="G34" s="167" t="s">
        <v>41</v>
      </c>
      <c r="H34" s="167" t="s">
        <v>41</v>
      </c>
      <c r="I34" s="167" t="s">
        <v>41</v>
      </c>
      <c r="J34" s="167" t="s">
        <v>41</v>
      </c>
      <c r="K34" s="167" t="s">
        <v>41</v>
      </c>
      <c r="L34" s="167" t="s">
        <v>41</v>
      </c>
      <c r="M34" s="167" t="s">
        <v>41</v>
      </c>
      <c r="N34" s="167" t="s">
        <v>41</v>
      </c>
      <c r="O34" s="167" t="s">
        <v>41</v>
      </c>
      <c r="P34" s="167" t="s">
        <v>41</v>
      </c>
      <c r="Q34" s="167" t="s">
        <v>41</v>
      </c>
      <c r="R34" s="167" t="s">
        <v>41</v>
      </c>
      <c r="S34" s="167" t="s">
        <v>41</v>
      </c>
      <c r="T34" s="167" t="s">
        <v>41</v>
      </c>
      <c r="U34" s="167" t="s">
        <v>41</v>
      </c>
      <c r="V34" s="167" t="s">
        <v>41</v>
      </c>
      <c r="W34" s="167" t="s">
        <v>41</v>
      </c>
      <c r="X34" s="167" t="s">
        <v>41</v>
      </c>
      <c r="Y34" s="167" t="s">
        <v>41</v>
      </c>
      <c r="Z34" s="167" t="s">
        <v>41</v>
      </c>
      <c r="AA34" s="167" t="s">
        <v>41</v>
      </c>
      <c r="AB34" s="167" t="s">
        <v>41</v>
      </c>
      <c r="AC34" s="167" t="s">
        <v>41</v>
      </c>
      <c r="AD34" s="167" t="s">
        <v>41</v>
      </c>
      <c r="AE34" s="167" t="s">
        <v>41</v>
      </c>
      <c r="AF34" s="167" t="s">
        <v>41</v>
      </c>
      <c r="AG34" s="167" t="s">
        <v>41</v>
      </c>
      <c r="AH34" s="167" t="s">
        <v>41</v>
      </c>
      <c r="AI34" s="167" t="s">
        <v>41</v>
      </c>
      <c r="AJ34" s="167" t="s">
        <v>41</v>
      </c>
      <c r="AK34" s="167" t="s">
        <v>41</v>
      </c>
      <c r="AL34" s="167" t="s">
        <v>41</v>
      </c>
      <c r="AM34" s="167" t="s">
        <v>41</v>
      </c>
      <c r="AN34" s="167" t="s">
        <v>41</v>
      </c>
      <c r="AO34" s="167" t="s">
        <v>41</v>
      </c>
      <c r="AP34" s="217" t="s">
        <v>42</v>
      </c>
      <c r="AQ34" s="217"/>
      <c r="AR34" s="217"/>
      <c r="AS34" s="217"/>
      <c r="AT34" s="217"/>
    </row>
    <row r="35" spans="1:46" s="25" customFormat="1" ht="84" hidden="1" x14ac:dyDescent="0.25">
      <c r="A35" s="183">
        <v>27</v>
      </c>
      <c r="B35" s="167" t="s">
        <v>52</v>
      </c>
      <c r="C35" s="217" t="s">
        <v>152</v>
      </c>
      <c r="D35" s="217"/>
      <c r="E35" s="167" t="s">
        <v>93</v>
      </c>
      <c r="F35" s="167" t="s">
        <v>92</v>
      </c>
      <c r="G35" s="167" t="s">
        <v>41</v>
      </c>
      <c r="H35" s="167" t="s">
        <v>41</v>
      </c>
      <c r="I35" s="167" t="s">
        <v>41</v>
      </c>
      <c r="J35" s="167" t="s">
        <v>41</v>
      </c>
      <c r="K35" s="167" t="s">
        <v>41</v>
      </c>
      <c r="L35" s="167" t="s">
        <v>41</v>
      </c>
      <c r="M35" s="167" t="s">
        <v>41</v>
      </c>
      <c r="N35" s="167" t="s">
        <v>41</v>
      </c>
      <c r="O35" s="167" t="s">
        <v>41</v>
      </c>
      <c r="P35" s="167" t="s">
        <v>41</v>
      </c>
      <c r="Q35" s="167" t="s">
        <v>41</v>
      </c>
      <c r="R35" s="167" t="s">
        <v>41</v>
      </c>
      <c r="S35" s="167" t="s">
        <v>41</v>
      </c>
      <c r="T35" s="167" t="s">
        <v>41</v>
      </c>
      <c r="U35" s="167" t="s">
        <v>41</v>
      </c>
      <c r="V35" s="167" t="s">
        <v>41</v>
      </c>
      <c r="W35" s="167" t="s">
        <v>41</v>
      </c>
      <c r="X35" s="167" t="s">
        <v>41</v>
      </c>
      <c r="Y35" s="167" t="s">
        <v>41</v>
      </c>
      <c r="Z35" s="167" t="s">
        <v>41</v>
      </c>
      <c r="AA35" s="167" t="s">
        <v>41</v>
      </c>
      <c r="AB35" s="167" t="s">
        <v>41</v>
      </c>
      <c r="AC35" s="167" t="s">
        <v>41</v>
      </c>
      <c r="AD35" s="167" t="s">
        <v>41</v>
      </c>
      <c r="AE35" s="167" t="s">
        <v>41</v>
      </c>
      <c r="AF35" s="167" t="s">
        <v>41</v>
      </c>
      <c r="AG35" s="167" t="s">
        <v>41</v>
      </c>
      <c r="AH35" s="167" t="s">
        <v>41</v>
      </c>
      <c r="AI35" s="167" t="s">
        <v>41</v>
      </c>
      <c r="AJ35" s="167" t="s">
        <v>41</v>
      </c>
      <c r="AK35" s="167" t="s">
        <v>41</v>
      </c>
      <c r="AL35" s="167" t="s">
        <v>41</v>
      </c>
      <c r="AM35" s="167" t="s">
        <v>41</v>
      </c>
      <c r="AN35" s="167" t="s">
        <v>41</v>
      </c>
      <c r="AO35" s="167" t="s">
        <v>41</v>
      </c>
      <c r="AP35" s="217" t="s">
        <v>42</v>
      </c>
      <c r="AQ35" s="217"/>
      <c r="AR35" s="217"/>
      <c r="AS35" s="217"/>
      <c r="AT35" s="217"/>
    </row>
    <row r="36" spans="1:46" s="25" customFormat="1" ht="12" hidden="1" x14ac:dyDescent="0.2">
      <c r="A36" s="183">
        <v>28</v>
      </c>
      <c r="B36" s="254" t="s">
        <v>53</v>
      </c>
      <c r="C36" s="254"/>
      <c r="D36" s="254"/>
      <c r="E36" s="185"/>
      <c r="F36" s="167"/>
      <c r="G36" s="167" t="s">
        <v>41</v>
      </c>
      <c r="H36" s="167" t="s">
        <v>41</v>
      </c>
      <c r="I36" s="167" t="s">
        <v>41</v>
      </c>
      <c r="J36" s="167" t="s">
        <v>41</v>
      </c>
      <c r="K36" s="167" t="s">
        <v>41</v>
      </c>
      <c r="L36" s="167" t="s">
        <v>41</v>
      </c>
      <c r="M36" s="167" t="s">
        <v>41</v>
      </c>
      <c r="N36" s="167" t="s">
        <v>41</v>
      </c>
      <c r="O36" s="167" t="s">
        <v>41</v>
      </c>
      <c r="P36" s="167" t="s">
        <v>41</v>
      </c>
      <c r="Q36" s="167" t="s">
        <v>41</v>
      </c>
      <c r="R36" s="167" t="s">
        <v>41</v>
      </c>
      <c r="S36" s="167" t="s">
        <v>41</v>
      </c>
      <c r="T36" s="167" t="s">
        <v>41</v>
      </c>
      <c r="U36" s="167" t="s">
        <v>41</v>
      </c>
      <c r="V36" s="167" t="s">
        <v>41</v>
      </c>
      <c r="W36" s="167" t="s">
        <v>41</v>
      </c>
      <c r="X36" s="167" t="s">
        <v>41</v>
      </c>
      <c r="Y36" s="167" t="s">
        <v>41</v>
      </c>
      <c r="Z36" s="167" t="s">
        <v>41</v>
      </c>
      <c r="AA36" s="167" t="s">
        <v>41</v>
      </c>
      <c r="AB36" s="167" t="s">
        <v>41</v>
      </c>
      <c r="AC36" s="167" t="s">
        <v>41</v>
      </c>
      <c r="AD36" s="167" t="s">
        <v>41</v>
      </c>
      <c r="AE36" s="167" t="s">
        <v>41</v>
      </c>
      <c r="AF36" s="167" t="s">
        <v>41</v>
      </c>
      <c r="AG36" s="167" t="s">
        <v>41</v>
      </c>
      <c r="AH36" s="167" t="s">
        <v>41</v>
      </c>
      <c r="AI36" s="167" t="s">
        <v>41</v>
      </c>
      <c r="AJ36" s="167" t="s">
        <v>41</v>
      </c>
      <c r="AK36" s="167" t="s">
        <v>41</v>
      </c>
      <c r="AL36" s="167" t="s">
        <v>41</v>
      </c>
      <c r="AM36" s="167" t="s">
        <v>41</v>
      </c>
      <c r="AN36" s="167" t="s">
        <v>41</v>
      </c>
      <c r="AO36" s="167" t="s">
        <v>41</v>
      </c>
      <c r="AP36" s="186" t="s">
        <v>41</v>
      </c>
      <c r="AQ36" s="167" t="s">
        <v>41</v>
      </c>
      <c r="AR36" s="167" t="s">
        <v>41</v>
      </c>
      <c r="AS36" s="167" t="s">
        <v>41</v>
      </c>
      <c r="AT36" s="167" t="s">
        <v>41</v>
      </c>
    </row>
    <row r="37" spans="1:46" s="25" customFormat="1" ht="360" hidden="1" x14ac:dyDescent="0.25">
      <c r="A37" s="183">
        <v>29</v>
      </c>
      <c r="B37" s="186" t="s">
        <v>54</v>
      </c>
      <c r="C37" s="186" t="s">
        <v>55</v>
      </c>
      <c r="D37" s="248" t="s">
        <v>108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</row>
    <row r="38" spans="1:46" s="25" customFormat="1" ht="96" hidden="1" x14ac:dyDescent="0.25">
      <c r="A38" s="183">
        <v>30</v>
      </c>
      <c r="B38" s="179" t="s">
        <v>56</v>
      </c>
      <c r="C38" s="217" t="s">
        <v>153</v>
      </c>
      <c r="D38" s="217"/>
      <c r="E38" s="167" t="s">
        <v>136</v>
      </c>
      <c r="F38" s="167" t="s">
        <v>92</v>
      </c>
      <c r="G38" s="167" t="s">
        <v>41</v>
      </c>
      <c r="H38" s="167" t="s">
        <v>41</v>
      </c>
      <c r="I38" s="167" t="s">
        <v>41</v>
      </c>
      <c r="J38" s="167" t="s">
        <v>41</v>
      </c>
      <c r="K38" s="167" t="s">
        <v>41</v>
      </c>
      <c r="L38" s="167" t="s">
        <v>41</v>
      </c>
      <c r="M38" s="167" t="s">
        <v>41</v>
      </c>
      <c r="N38" s="167" t="s">
        <v>41</v>
      </c>
      <c r="O38" s="167" t="s">
        <v>41</v>
      </c>
      <c r="P38" s="167" t="s">
        <v>41</v>
      </c>
      <c r="Q38" s="167" t="s">
        <v>41</v>
      </c>
      <c r="R38" s="167" t="s">
        <v>41</v>
      </c>
      <c r="S38" s="167" t="s">
        <v>41</v>
      </c>
      <c r="T38" s="167" t="s">
        <v>41</v>
      </c>
      <c r="U38" s="167" t="s">
        <v>41</v>
      </c>
      <c r="V38" s="167" t="s">
        <v>41</v>
      </c>
      <c r="W38" s="167" t="s">
        <v>41</v>
      </c>
      <c r="X38" s="167" t="s">
        <v>41</v>
      </c>
      <c r="Y38" s="167" t="s">
        <v>41</v>
      </c>
      <c r="Z38" s="167" t="s">
        <v>41</v>
      </c>
      <c r="AA38" s="167" t="s">
        <v>41</v>
      </c>
      <c r="AB38" s="167" t="s">
        <v>41</v>
      </c>
      <c r="AC38" s="167" t="s">
        <v>41</v>
      </c>
      <c r="AD38" s="167" t="s">
        <v>41</v>
      </c>
      <c r="AE38" s="167" t="s">
        <v>41</v>
      </c>
      <c r="AF38" s="167" t="s">
        <v>41</v>
      </c>
      <c r="AG38" s="167" t="s">
        <v>41</v>
      </c>
      <c r="AH38" s="167" t="s">
        <v>41</v>
      </c>
      <c r="AI38" s="167" t="s">
        <v>41</v>
      </c>
      <c r="AJ38" s="167" t="s">
        <v>41</v>
      </c>
      <c r="AK38" s="167" t="s">
        <v>41</v>
      </c>
      <c r="AL38" s="167" t="s">
        <v>41</v>
      </c>
      <c r="AM38" s="167" t="s">
        <v>41</v>
      </c>
      <c r="AN38" s="167" t="s">
        <v>41</v>
      </c>
      <c r="AO38" s="167" t="s">
        <v>41</v>
      </c>
      <c r="AP38" s="217" t="s">
        <v>42</v>
      </c>
      <c r="AQ38" s="217"/>
      <c r="AR38" s="217"/>
      <c r="AS38" s="217"/>
      <c r="AT38" s="217"/>
    </row>
    <row r="39" spans="1:46" s="25" customFormat="1" ht="96" hidden="1" x14ac:dyDescent="0.25">
      <c r="A39" s="183">
        <v>31</v>
      </c>
      <c r="B39" s="179" t="s">
        <v>57</v>
      </c>
      <c r="C39" s="217" t="s">
        <v>58</v>
      </c>
      <c r="D39" s="217"/>
      <c r="E39" s="167" t="s">
        <v>137</v>
      </c>
      <c r="F39" s="167" t="s">
        <v>92</v>
      </c>
      <c r="G39" s="167" t="s">
        <v>41</v>
      </c>
      <c r="H39" s="167" t="s">
        <v>41</v>
      </c>
      <c r="I39" s="167" t="s">
        <v>41</v>
      </c>
      <c r="J39" s="167" t="s">
        <v>41</v>
      </c>
      <c r="K39" s="167" t="s">
        <v>41</v>
      </c>
      <c r="L39" s="167" t="s">
        <v>41</v>
      </c>
      <c r="M39" s="167" t="s">
        <v>41</v>
      </c>
      <c r="N39" s="167" t="s">
        <v>41</v>
      </c>
      <c r="O39" s="167" t="s">
        <v>41</v>
      </c>
      <c r="P39" s="167" t="s">
        <v>41</v>
      </c>
      <c r="Q39" s="167" t="s">
        <v>41</v>
      </c>
      <c r="R39" s="167" t="s">
        <v>41</v>
      </c>
      <c r="S39" s="167" t="s">
        <v>41</v>
      </c>
      <c r="T39" s="167" t="s">
        <v>41</v>
      </c>
      <c r="U39" s="167" t="s">
        <v>41</v>
      </c>
      <c r="V39" s="167" t="s">
        <v>41</v>
      </c>
      <c r="W39" s="167" t="s">
        <v>41</v>
      </c>
      <c r="X39" s="167" t="s">
        <v>41</v>
      </c>
      <c r="Y39" s="167" t="s">
        <v>41</v>
      </c>
      <c r="Z39" s="167" t="s">
        <v>41</v>
      </c>
      <c r="AA39" s="167" t="s">
        <v>41</v>
      </c>
      <c r="AB39" s="167" t="s">
        <v>41</v>
      </c>
      <c r="AC39" s="167" t="s">
        <v>41</v>
      </c>
      <c r="AD39" s="167" t="s">
        <v>41</v>
      </c>
      <c r="AE39" s="167" t="s">
        <v>41</v>
      </c>
      <c r="AF39" s="167" t="s">
        <v>41</v>
      </c>
      <c r="AG39" s="167" t="s">
        <v>41</v>
      </c>
      <c r="AH39" s="167" t="s">
        <v>41</v>
      </c>
      <c r="AI39" s="167" t="s">
        <v>41</v>
      </c>
      <c r="AJ39" s="167" t="s">
        <v>41</v>
      </c>
      <c r="AK39" s="167" t="s">
        <v>41</v>
      </c>
      <c r="AL39" s="167" t="s">
        <v>41</v>
      </c>
      <c r="AM39" s="167" t="s">
        <v>41</v>
      </c>
      <c r="AN39" s="167" t="s">
        <v>41</v>
      </c>
      <c r="AO39" s="167" t="s">
        <v>41</v>
      </c>
      <c r="AP39" s="217" t="s">
        <v>42</v>
      </c>
      <c r="AQ39" s="217"/>
      <c r="AR39" s="217"/>
      <c r="AS39" s="217"/>
      <c r="AT39" s="217"/>
    </row>
    <row r="40" spans="1:46" s="25" customFormat="1" ht="12" hidden="1" x14ac:dyDescent="0.2">
      <c r="A40" s="183">
        <v>32</v>
      </c>
      <c r="B40" s="254" t="s">
        <v>59</v>
      </c>
      <c r="C40" s="254"/>
      <c r="D40" s="254"/>
      <c r="E40" s="185"/>
      <c r="F40" s="167"/>
      <c r="G40" s="167" t="s">
        <v>41</v>
      </c>
      <c r="H40" s="167" t="s">
        <v>41</v>
      </c>
      <c r="I40" s="167" t="s">
        <v>41</v>
      </c>
      <c r="J40" s="167" t="s">
        <v>41</v>
      </c>
      <c r="K40" s="167" t="s">
        <v>41</v>
      </c>
      <c r="L40" s="167" t="s">
        <v>41</v>
      </c>
      <c r="M40" s="167" t="s">
        <v>41</v>
      </c>
      <c r="N40" s="167" t="s">
        <v>41</v>
      </c>
      <c r="O40" s="167" t="s">
        <v>41</v>
      </c>
      <c r="P40" s="167" t="s">
        <v>41</v>
      </c>
      <c r="Q40" s="167" t="s">
        <v>41</v>
      </c>
      <c r="R40" s="167" t="s">
        <v>41</v>
      </c>
      <c r="S40" s="167" t="s">
        <v>41</v>
      </c>
      <c r="T40" s="167" t="s">
        <v>41</v>
      </c>
      <c r="U40" s="167" t="s">
        <v>41</v>
      </c>
      <c r="V40" s="167" t="s">
        <v>41</v>
      </c>
      <c r="W40" s="167" t="s">
        <v>41</v>
      </c>
      <c r="X40" s="167" t="s">
        <v>41</v>
      </c>
      <c r="Y40" s="167" t="s">
        <v>41</v>
      </c>
      <c r="Z40" s="167" t="s">
        <v>41</v>
      </c>
      <c r="AA40" s="167" t="s">
        <v>41</v>
      </c>
      <c r="AB40" s="167" t="s">
        <v>41</v>
      </c>
      <c r="AC40" s="167" t="s">
        <v>41</v>
      </c>
      <c r="AD40" s="167" t="s">
        <v>41</v>
      </c>
      <c r="AE40" s="167" t="s">
        <v>41</v>
      </c>
      <c r="AF40" s="167" t="s">
        <v>41</v>
      </c>
      <c r="AG40" s="167" t="s">
        <v>41</v>
      </c>
      <c r="AH40" s="167" t="s">
        <v>41</v>
      </c>
      <c r="AI40" s="167" t="s">
        <v>41</v>
      </c>
      <c r="AJ40" s="167" t="s">
        <v>41</v>
      </c>
      <c r="AK40" s="167" t="s">
        <v>41</v>
      </c>
      <c r="AL40" s="167" t="s">
        <v>41</v>
      </c>
      <c r="AM40" s="167" t="s">
        <v>41</v>
      </c>
      <c r="AN40" s="167" t="s">
        <v>41</v>
      </c>
      <c r="AO40" s="167" t="s">
        <v>41</v>
      </c>
      <c r="AP40" s="186" t="s">
        <v>41</v>
      </c>
      <c r="AQ40" s="167" t="s">
        <v>41</v>
      </c>
      <c r="AR40" s="167" t="s">
        <v>41</v>
      </c>
      <c r="AS40" s="167" t="s">
        <v>41</v>
      </c>
      <c r="AT40" s="167" t="s">
        <v>41</v>
      </c>
    </row>
    <row r="41" spans="1:46" s="25" customFormat="1" ht="12" hidden="1" customHeight="1" x14ac:dyDescent="0.25">
      <c r="A41" s="183">
        <v>33</v>
      </c>
      <c r="B41" s="250" t="s">
        <v>60</v>
      </c>
      <c r="C41" s="252"/>
      <c r="D41" s="250" t="s">
        <v>61</v>
      </c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2"/>
    </row>
    <row r="42" spans="1:46" s="25" customFormat="1" ht="48" hidden="1" customHeight="1" x14ac:dyDescent="0.25">
      <c r="A42" s="183">
        <v>34</v>
      </c>
      <c r="B42" s="258" t="s">
        <v>62</v>
      </c>
      <c r="C42" s="259"/>
      <c r="D42" s="167" t="s">
        <v>94</v>
      </c>
      <c r="E42" s="167" t="s">
        <v>63</v>
      </c>
      <c r="F42" s="167" t="s">
        <v>92</v>
      </c>
      <c r="G42" s="167" t="s">
        <v>41</v>
      </c>
      <c r="H42" s="167" t="s">
        <v>41</v>
      </c>
      <c r="I42" s="167" t="s">
        <v>41</v>
      </c>
      <c r="J42" s="167" t="s">
        <v>41</v>
      </c>
      <c r="K42" s="167" t="s">
        <v>41</v>
      </c>
      <c r="L42" s="167" t="s">
        <v>41</v>
      </c>
      <c r="M42" s="167" t="s">
        <v>41</v>
      </c>
      <c r="N42" s="167" t="s">
        <v>41</v>
      </c>
      <c r="O42" s="167" t="s">
        <v>41</v>
      </c>
      <c r="P42" s="167" t="s">
        <v>41</v>
      </c>
      <c r="Q42" s="167" t="s">
        <v>41</v>
      </c>
      <c r="R42" s="167" t="s">
        <v>41</v>
      </c>
      <c r="S42" s="167" t="s">
        <v>41</v>
      </c>
      <c r="T42" s="167" t="s">
        <v>41</v>
      </c>
      <c r="U42" s="167" t="s">
        <v>41</v>
      </c>
      <c r="V42" s="167" t="s">
        <v>41</v>
      </c>
      <c r="W42" s="167" t="s">
        <v>41</v>
      </c>
      <c r="X42" s="167" t="s">
        <v>41</v>
      </c>
      <c r="Y42" s="167" t="s">
        <v>41</v>
      </c>
      <c r="Z42" s="167" t="s">
        <v>41</v>
      </c>
      <c r="AA42" s="167" t="s">
        <v>41</v>
      </c>
      <c r="AB42" s="167" t="s">
        <v>41</v>
      </c>
      <c r="AC42" s="167" t="s">
        <v>41</v>
      </c>
      <c r="AD42" s="167" t="s">
        <v>41</v>
      </c>
      <c r="AE42" s="167" t="s">
        <v>41</v>
      </c>
      <c r="AF42" s="167" t="s">
        <v>41</v>
      </c>
      <c r="AG42" s="167" t="s">
        <v>41</v>
      </c>
      <c r="AH42" s="167" t="s">
        <v>41</v>
      </c>
      <c r="AI42" s="167" t="s">
        <v>41</v>
      </c>
      <c r="AJ42" s="167" t="s">
        <v>41</v>
      </c>
      <c r="AK42" s="167" t="s">
        <v>41</v>
      </c>
      <c r="AL42" s="167" t="s">
        <v>41</v>
      </c>
      <c r="AM42" s="167" t="s">
        <v>41</v>
      </c>
      <c r="AN42" s="167" t="s">
        <v>41</v>
      </c>
      <c r="AO42" s="167" t="s">
        <v>41</v>
      </c>
      <c r="AP42" s="258" t="s">
        <v>64</v>
      </c>
      <c r="AQ42" s="260"/>
      <c r="AR42" s="260"/>
      <c r="AS42" s="260"/>
      <c r="AT42" s="259"/>
    </row>
    <row r="43" spans="1:46" s="25" customFormat="1" ht="36" hidden="1" customHeight="1" x14ac:dyDescent="0.25">
      <c r="A43" s="183">
        <v>35</v>
      </c>
      <c r="B43" s="258" t="s">
        <v>110</v>
      </c>
      <c r="C43" s="259"/>
      <c r="D43" s="167" t="s">
        <v>97</v>
      </c>
      <c r="E43" s="167" t="s">
        <v>156</v>
      </c>
      <c r="F43" s="167" t="s">
        <v>92</v>
      </c>
      <c r="G43" s="167" t="s">
        <v>41</v>
      </c>
      <c r="H43" s="167" t="s">
        <v>41</v>
      </c>
      <c r="I43" s="167" t="s">
        <v>41</v>
      </c>
      <c r="J43" s="167" t="s">
        <v>41</v>
      </c>
      <c r="K43" s="167" t="s">
        <v>41</v>
      </c>
      <c r="L43" s="167" t="s">
        <v>41</v>
      </c>
      <c r="M43" s="167" t="s">
        <v>41</v>
      </c>
      <c r="N43" s="167" t="s">
        <v>41</v>
      </c>
      <c r="O43" s="167" t="s">
        <v>41</v>
      </c>
      <c r="P43" s="167" t="s">
        <v>41</v>
      </c>
      <c r="Q43" s="167" t="s">
        <v>41</v>
      </c>
      <c r="R43" s="167" t="s">
        <v>41</v>
      </c>
      <c r="S43" s="167" t="s">
        <v>41</v>
      </c>
      <c r="T43" s="167" t="s">
        <v>41</v>
      </c>
      <c r="U43" s="167" t="s">
        <v>41</v>
      </c>
      <c r="V43" s="167" t="s">
        <v>41</v>
      </c>
      <c r="W43" s="167" t="s">
        <v>41</v>
      </c>
      <c r="X43" s="167" t="s">
        <v>41</v>
      </c>
      <c r="Y43" s="167" t="s">
        <v>41</v>
      </c>
      <c r="Z43" s="167" t="s">
        <v>41</v>
      </c>
      <c r="AA43" s="167" t="s">
        <v>41</v>
      </c>
      <c r="AB43" s="167" t="s">
        <v>41</v>
      </c>
      <c r="AC43" s="167" t="s">
        <v>41</v>
      </c>
      <c r="AD43" s="167" t="s">
        <v>41</v>
      </c>
      <c r="AE43" s="167" t="s">
        <v>41</v>
      </c>
      <c r="AF43" s="167" t="s">
        <v>41</v>
      </c>
      <c r="AG43" s="167" t="s">
        <v>41</v>
      </c>
      <c r="AH43" s="167" t="s">
        <v>41</v>
      </c>
      <c r="AI43" s="167" t="s">
        <v>41</v>
      </c>
      <c r="AJ43" s="167" t="s">
        <v>41</v>
      </c>
      <c r="AK43" s="167" t="s">
        <v>41</v>
      </c>
      <c r="AL43" s="167" t="s">
        <v>41</v>
      </c>
      <c r="AM43" s="167" t="s">
        <v>41</v>
      </c>
      <c r="AN43" s="167" t="s">
        <v>41</v>
      </c>
      <c r="AO43" s="167" t="s">
        <v>41</v>
      </c>
      <c r="AP43" s="258" t="s">
        <v>42</v>
      </c>
      <c r="AQ43" s="260"/>
      <c r="AR43" s="260"/>
      <c r="AS43" s="260"/>
      <c r="AT43" s="259"/>
    </row>
    <row r="44" spans="1:46" s="25" customFormat="1" ht="24" hidden="1" x14ac:dyDescent="0.25">
      <c r="A44" s="183">
        <v>36</v>
      </c>
      <c r="B44" s="167" t="s">
        <v>65</v>
      </c>
      <c r="C44" s="167"/>
      <c r="D44" s="167" t="s">
        <v>66</v>
      </c>
      <c r="E44" s="167" t="s">
        <v>27</v>
      </c>
      <c r="F44" s="167" t="s">
        <v>92</v>
      </c>
      <c r="G44" s="167" t="s">
        <v>41</v>
      </c>
      <c r="H44" s="167" t="s">
        <v>41</v>
      </c>
      <c r="I44" s="167" t="s">
        <v>41</v>
      </c>
      <c r="J44" s="167" t="s">
        <v>41</v>
      </c>
      <c r="K44" s="167" t="s">
        <v>41</v>
      </c>
      <c r="L44" s="167" t="s">
        <v>41</v>
      </c>
      <c r="M44" s="167" t="s">
        <v>41</v>
      </c>
      <c r="N44" s="167" t="s">
        <v>41</v>
      </c>
      <c r="O44" s="167" t="s">
        <v>41</v>
      </c>
      <c r="P44" s="167" t="s">
        <v>41</v>
      </c>
      <c r="Q44" s="167" t="s">
        <v>41</v>
      </c>
      <c r="R44" s="167" t="s">
        <v>41</v>
      </c>
      <c r="S44" s="167" t="s">
        <v>41</v>
      </c>
      <c r="T44" s="167" t="s">
        <v>41</v>
      </c>
      <c r="U44" s="167" t="s">
        <v>41</v>
      </c>
      <c r="V44" s="167" t="s">
        <v>41</v>
      </c>
      <c r="W44" s="167" t="s">
        <v>41</v>
      </c>
      <c r="X44" s="167" t="s">
        <v>41</v>
      </c>
      <c r="Y44" s="167" t="s">
        <v>41</v>
      </c>
      <c r="Z44" s="167" t="s">
        <v>41</v>
      </c>
      <c r="AA44" s="167" t="s">
        <v>41</v>
      </c>
      <c r="AB44" s="167" t="s">
        <v>41</v>
      </c>
      <c r="AC44" s="167" t="s">
        <v>41</v>
      </c>
      <c r="AD44" s="167" t="s">
        <v>41</v>
      </c>
      <c r="AE44" s="167" t="s">
        <v>41</v>
      </c>
      <c r="AF44" s="167" t="s">
        <v>41</v>
      </c>
      <c r="AG44" s="167" t="s">
        <v>41</v>
      </c>
      <c r="AH44" s="167" t="s">
        <v>41</v>
      </c>
      <c r="AI44" s="167" t="s">
        <v>41</v>
      </c>
      <c r="AJ44" s="167" t="s">
        <v>41</v>
      </c>
      <c r="AK44" s="167" t="s">
        <v>41</v>
      </c>
      <c r="AL44" s="167" t="s">
        <v>41</v>
      </c>
      <c r="AM44" s="167" t="s">
        <v>41</v>
      </c>
      <c r="AN44" s="167" t="s">
        <v>41</v>
      </c>
      <c r="AO44" s="167" t="s">
        <v>41</v>
      </c>
      <c r="AP44" s="217" t="s">
        <v>42</v>
      </c>
      <c r="AQ44" s="217"/>
      <c r="AR44" s="217"/>
      <c r="AS44" s="217"/>
      <c r="AT44" s="217"/>
    </row>
    <row r="45" spans="1:46" s="25" customFormat="1" ht="12" hidden="1" x14ac:dyDescent="0.2">
      <c r="A45" s="183">
        <v>37</v>
      </c>
      <c r="B45" s="254" t="s">
        <v>67</v>
      </c>
      <c r="C45" s="254"/>
      <c r="D45" s="254"/>
      <c r="E45" s="185"/>
      <c r="F45" s="167"/>
      <c r="G45" s="55" t="s">
        <v>41</v>
      </c>
      <c r="H45" s="55" t="s">
        <v>41</v>
      </c>
      <c r="I45" s="55" t="s">
        <v>41</v>
      </c>
      <c r="J45" s="55" t="s">
        <v>41</v>
      </c>
      <c r="K45" s="55" t="s">
        <v>41</v>
      </c>
      <c r="L45" s="55" t="s">
        <v>41</v>
      </c>
      <c r="M45" s="55" t="s">
        <v>41</v>
      </c>
      <c r="N45" s="55" t="s">
        <v>41</v>
      </c>
      <c r="O45" s="55" t="s">
        <v>41</v>
      </c>
      <c r="P45" s="55" t="s">
        <v>41</v>
      </c>
      <c r="Q45" s="55" t="s">
        <v>41</v>
      </c>
      <c r="R45" s="55" t="s">
        <v>41</v>
      </c>
      <c r="S45" s="55" t="s">
        <v>41</v>
      </c>
      <c r="T45" s="55" t="s">
        <v>41</v>
      </c>
      <c r="U45" s="55" t="s">
        <v>41</v>
      </c>
      <c r="V45" s="55" t="s">
        <v>41</v>
      </c>
      <c r="W45" s="55" t="s">
        <v>41</v>
      </c>
      <c r="X45" s="55" t="s">
        <v>41</v>
      </c>
      <c r="Y45" s="55" t="s">
        <v>41</v>
      </c>
      <c r="Z45" s="55" t="s">
        <v>41</v>
      </c>
      <c r="AA45" s="55" t="s">
        <v>41</v>
      </c>
      <c r="AB45" s="55" t="s">
        <v>41</v>
      </c>
      <c r="AC45" s="55" t="s">
        <v>41</v>
      </c>
      <c r="AD45" s="55" t="s">
        <v>41</v>
      </c>
      <c r="AE45" s="55" t="s">
        <v>41</v>
      </c>
      <c r="AF45" s="55" t="s">
        <v>41</v>
      </c>
      <c r="AG45" s="55" t="s">
        <v>41</v>
      </c>
      <c r="AH45" s="55" t="s">
        <v>41</v>
      </c>
      <c r="AI45" s="55" t="s">
        <v>41</v>
      </c>
      <c r="AJ45" s="55" t="s">
        <v>41</v>
      </c>
      <c r="AK45" s="55" t="s">
        <v>41</v>
      </c>
      <c r="AL45" s="55" t="s">
        <v>41</v>
      </c>
      <c r="AM45" s="55" t="s">
        <v>41</v>
      </c>
      <c r="AN45" s="55" t="s">
        <v>41</v>
      </c>
      <c r="AO45" s="55" t="s">
        <v>41</v>
      </c>
      <c r="AP45" s="55" t="s">
        <v>41</v>
      </c>
      <c r="AQ45" s="55" t="s">
        <v>41</v>
      </c>
      <c r="AR45" s="55" t="s">
        <v>41</v>
      </c>
      <c r="AS45" s="55" t="s">
        <v>41</v>
      </c>
      <c r="AT45" s="55" t="s">
        <v>41</v>
      </c>
    </row>
    <row r="46" spans="1:46" s="175" customFormat="1" ht="12" hidden="1" x14ac:dyDescent="0.25">
      <c r="A46" s="183">
        <v>38</v>
      </c>
      <c r="B46" s="248" t="s">
        <v>68</v>
      </c>
      <c r="C46" s="248"/>
      <c r="D46" s="248" t="s">
        <v>154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</row>
    <row r="47" spans="1:46" s="25" customFormat="1" ht="156" hidden="1" x14ac:dyDescent="0.25">
      <c r="A47" s="183">
        <v>39</v>
      </c>
      <c r="B47" s="217" t="s">
        <v>69</v>
      </c>
      <c r="C47" s="217"/>
      <c r="D47" s="167" t="s">
        <v>70</v>
      </c>
      <c r="E47" s="167" t="s">
        <v>138</v>
      </c>
      <c r="F47" s="167" t="s">
        <v>92</v>
      </c>
      <c r="G47" s="167" t="s">
        <v>41</v>
      </c>
      <c r="H47" s="167" t="s">
        <v>41</v>
      </c>
      <c r="I47" s="167" t="s">
        <v>41</v>
      </c>
      <c r="J47" s="167" t="s">
        <v>41</v>
      </c>
      <c r="K47" s="167" t="s">
        <v>41</v>
      </c>
      <c r="L47" s="167" t="s">
        <v>41</v>
      </c>
      <c r="M47" s="167" t="s">
        <v>41</v>
      </c>
      <c r="N47" s="167" t="s">
        <v>41</v>
      </c>
      <c r="O47" s="167" t="s">
        <v>41</v>
      </c>
      <c r="P47" s="167" t="s">
        <v>41</v>
      </c>
      <c r="Q47" s="167" t="s">
        <v>41</v>
      </c>
      <c r="R47" s="167" t="s">
        <v>41</v>
      </c>
      <c r="S47" s="167" t="s">
        <v>41</v>
      </c>
      <c r="T47" s="167" t="s">
        <v>41</v>
      </c>
      <c r="U47" s="167" t="s">
        <v>41</v>
      </c>
      <c r="V47" s="167" t="s">
        <v>41</v>
      </c>
      <c r="W47" s="167" t="s">
        <v>41</v>
      </c>
      <c r="X47" s="167" t="s">
        <v>41</v>
      </c>
      <c r="Y47" s="167" t="s">
        <v>41</v>
      </c>
      <c r="Z47" s="167" t="s">
        <v>41</v>
      </c>
      <c r="AA47" s="167" t="s">
        <v>41</v>
      </c>
      <c r="AB47" s="167" t="s">
        <v>41</v>
      </c>
      <c r="AC47" s="167" t="s">
        <v>41</v>
      </c>
      <c r="AD47" s="167" t="s">
        <v>41</v>
      </c>
      <c r="AE47" s="167" t="s">
        <v>41</v>
      </c>
      <c r="AF47" s="167" t="s">
        <v>41</v>
      </c>
      <c r="AG47" s="167" t="s">
        <v>41</v>
      </c>
      <c r="AH47" s="167" t="s">
        <v>41</v>
      </c>
      <c r="AI47" s="167" t="s">
        <v>41</v>
      </c>
      <c r="AJ47" s="167" t="s">
        <v>41</v>
      </c>
      <c r="AK47" s="167" t="s">
        <v>41</v>
      </c>
      <c r="AL47" s="167" t="s">
        <v>41</v>
      </c>
      <c r="AM47" s="167" t="s">
        <v>41</v>
      </c>
      <c r="AN47" s="167" t="s">
        <v>41</v>
      </c>
      <c r="AO47" s="167" t="s">
        <v>41</v>
      </c>
      <c r="AP47" s="217" t="s">
        <v>42</v>
      </c>
      <c r="AQ47" s="217"/>
      <c r="AR47" s="217"/>
      <c r="AS47" s="217"/>
      <c r="AT47" s="217"/>
    </row>
    <row r="48" spans="1:46" s="25" customFormat="1" ht="84" hidden="1" x14ac:dyDescent="0.25">
      <c r="A48" s="183">
        <v>40</v>
      </c>
      <c r="B48" s="217" t="s">
        <v>71</v>
      </c>
      <c r="C48" s="217"/>
      <c r="D48" s="167" t="s">
        <v>72</v>
      </c>
      <c r="E48" s="167" t="s">
        <v>160</v>
      </c>
      <c r="F48" s="167" t="s">
        <v>92</v>
      </c>
      <c r="G48" s="167" t="s">
        <v>41</v>
      </c>
      <c r="H48" s="167" t="s">
        <v>41</v>
      </c>
      <c r="I48" s="167" t="s">
        <v>41</v>
      </c>
      <c r="J48" s="167" t="s">
        <v>41</v>
      </c>
      <c r="K48" s="167" t="s">
        <v>41</v>
      </c>
      <c r="L48" s="167" t="s">
        <v>41</v>
      </c>
      <c r="M48" s="167" t="s">
        <v>41</v>
      </c>
      <c r="N48" s="167" t="s">
        <v>41</v>
      </c>
      <c r="O48" s="167" t="s">
        <v>41</v>
      </c>
      <c r="P48" s="167" t="s">
        <v>41</v>
      </c>
      <c r="Q48" s="167" t="s">
        <v>41</v>
      </c>
      <c r="R48" s="167" t="s">
        <v>41</v>
      </c>
      <c r="S48" s="167" t="s">
        <v>41</v>
      </c>
      <c r="T48" s="167" t="s">
        <v>41</v>
      </c>
      <c r="U48" s="167" t="s">
        <v>41</v>
      </c>
      <c r="V48" s="167" t="s">
        <v>41</v>
      </c>
      <c r="W48" s="167" t="s">
        <v>41</v>
      </c>
      <c r="X48" s="167" t="s">
        <v>41</v>
      </c>
      <c r="Y48" s="167" t="s">
        <v>41</v>
      </c>
      <c r="Z48" s="167" t="s">
        <v>41</v>
      </c>
      <c r="AA48" s="167" t="s">
        <v>41</v>
      </c>
      <c r="AB48" s="167" t="s">
        <v>41</v>
      </c>
      <c r="AC48" s="167" t="s">
        <v>41</v>
      </c>
      <c r="AD48" s="167" t="s">
        <v>41</v>
      </c>
      <c r="AE48" s="167" t="s">
        <v>41</v>
      </c>
      <c r="AF48" s="167" t="s">
        <v>41</v>
      </c>
      <c r="AG48" s="167" t="s">
        <v>41</v>
      </c>
      <c r="AH48" s="167" t="s">
        <v>41</v>
      </c>
      <c r="AI48" s="167" t="s">
        <v>41</v>
      </c>
      <c r="AJ48" s="167" t="s">
        <v>41</v>
      </c>
      <c r="AK48" s="167" t="s">
        <v>41</v>
      </c>
      <c r="AL48" s="167" t="s">
        <v>41</v>
      </c>
      <c r="AM48" s="167" t="s">
        <v>41</v>
      </c>
      <c r="AN48" s="167" t="s">
        <v>41</v>
      </c>
      <c r="AO48" s="167" t="s">
        <v>41</v>
      </c>
      <c r="AP48" s="217" t="s">
        <v>42</v>
      </c>
      <c r="AQ48" s="217"/>
      <c r="AR48" s="217"/>
      <c r="AS48" s="217"/>
      <c r="AT48" s="217"/>
    </row>
    <row r="49" spans="1:46" s="25" customFormat="1" ht="84" hidden="1" x14ac:dyDescent="0.25">
      <c r="A49" s="183">
        <v>41</v>
      </c>
      <c r="B49" s="217" t="s">
        <v>73</v>
      </c>
      <c r="C49" s="217"/>
      <c r="D49" s="167" t="s">
        <v>170</v>
      </c>
      <c r="E49" s="167" t="s">
        <v>160</v>
      </c>
      <c r="F49" s="167" t="s">
        <v>92</v>
      </c>
      <c r="G49" s="167" t="s">
        <v>41</v>
      </c>
      <c r="H49" s="167" t="s">
        <v>41</v>
      </c>
      <c r="I49" s="167" t="s">
        <v>41</v>
      </c>
      <c r="J49" s="167" t="s">
        <v>41</v>
      </c>
      <c r="K49" s="167" t="s">
        <v>41</v>
      </c>
      <c r="L49" s="167" t="s">
        <v>41</v>
      </c>
      <c r="M49" s="167" t="s">
        <v>41</v>
      </c>
      <c r="N49" s="167" t="s">
        <v>41</v>
      </c>
      <c r="O49" s="167" t="s">
        <v>41</v>
      </c>
      <c r="P49" s="167" t="s">
        <v>41</v>
      </c>
      <c r="Q49" s="167" t="s">
        <v>41</v>
      </c>
      <c r="R49" s="167" t="s">
        <v>41</v>
      </c>
      <c r="S49" s="167" t="s">
        <v>41</v>
      </c>
      <c r="T49" s="167" t="s">
        <v>41</v>
      </c>
      <c r="U49" s="167" t="s">
        <v>41</v>
      </c>
      <c r="V49" s="167" t="s">
        <v>41</v>
      </c>
      <c r="W49" s="167" t="s">
        <v>41</v>
      </c>
      <c r="X49" s="167" t="s">
        <v>41</v>
      </c>
      <c r="Y49" s="167" t="s">
        <v>41</v>
      </c>
      <c r="Z49" s="167" t="s">
        <v>41</v>
      </c>
      <c r="AA49" s="167" t="s">
        <v>41</v>
      </c>
      <c r="AB49" s="167" t="s">
        <v>41</v>
      </c>
      <c r="AC49" s="167" t="s">
        <v>41</v>
      </c>
      <c r="AD49" s="167" t="s">
        <v>41</v>
      </c>
      <c r="AE49" s="167" t="s">
        <v>41</v>
      </c>
      <c r="AF49" s="167" t="s">
        <v>41</v>
      </c>
      <c r="AG49" s="167" t="s">
        <v>41</v>
      </c>
      <c r="AH49" s="167" t="s">
        <v>41</v>
      </c>
      <c r="AI49" s="167" t="s">
        <v>41</v>
      </c>
      <c r="AJ49" s="167" t="s">
        <v>41</v>
      </c>
      <c r="AK49" s="167" t="s">
        <v>41</v>
      </c>
      <c r="AL49" s="167" t="s">
        <v>41</v>
      </c>
      <c r="AM49" s="167" t="s">
        <v>41</v>
      </c>
      <c r="AN49" s="167" t="s">
        <v>41</v>
      </c>
      <c r="AO49" s="167" t="s">
        <v>41</v>
      </c>
      <c r="AP49" s="217" t="s">
        <v>42</v>
      </c>
      <c r="AQ49" s="217"/>
      <c r="AR49" s="217"/>
      <c r="AS49" s="217"/>
      <c r="AT49" s="217"/>
    </row>
    <row r="50" spans="1:46" s="25" customFormat="1" ht="12" hidden="1" x14ac:dyDescent="0.2">
      <c r="A50" s="183">
        <v>42</v>
      </c>
      <c r="B50" s="254" t="s">
        <v>74</v>
      </c>
      <c r="C50" s="254"/>
      <c r="D50" s="254"/>
      <c r="E50" s="185"/>
      <c r="F50" s="167"/>
      <c r="G50" s="167" t="s">
        <v>41</v>
      </c>
      <c r="H50" s="167" t="s">
        <v>41</v>
      </c>
      <c r="I50" s="167" t="s">
        <v>41</v>
      </c>
      <c r="J50" s="167" t="s">
        <v>41</v>
      </c>
      <c r="K50" s="167" t="s">
        <v>41</v>
      </c>
      <c r="L50" s="167" t="s">
        <v>41</v>
      </c>
      <c r="M50" s="167" t="s">
        <v>41</v>
      </c>
      <c r="N50" s="167" t="s">
        <v>41</v>
      </c>
      <c r="O50" s="167" t="s">
        <v>41</v>
      </c>
      <c r="P50" s="167" t="s">
        <v>41</v>
      </c>
      <c r="Q50" s="167" t="s">
        <v>41</v>
      </c>
      <c r="R50" s="167" t="s">
        <v>41</v>
      </c>
      <c r="S50" s="167" t="s">
        <v>41</v>
      </c>
      <c r="T50" s="167" t="s">
        <v>41</v>
      </c>
      <c r="U50" s="167" t="s">
        <v>41</v>
      </c>
      <c r="V50" s="167" t="s">
        <v>41</v>
      </c>
      <c r="W50" s="167" t="s">
        <v>41</v>
      </c>
      <c r="X50" s="167" t="s">
        <v>41</v>
      </c>
      <c r="Y50" s="167" t="s">
        <v>41</v>
      </c>
      <c r="Z50" s="167" t="s">
        <v>41</v>
      </c>
      <c r="AA50" s="167" t="s">
        <v>41</v>
      </c>
      <c r="AB50" s="167" t="s">
        <v>41</v>
      </c>
      <c r="AC50" s="167" t="s">
        <v>41</v>
      </c>
      <c r="AD50" s="167" t="s">
        <v>41</v>
      </c>
      <c r="AE50" s="167" t="s">
        <v>41</v>
      </c>
      <c r="AF50" s="167" t="s">
        <v>41</v>
      </c>
      <c r="AG50" s="167" t="s">
        <v>41</v>
      </c>
      <c r="AH50" s="167" t="s">
        <v>41</v>
      </c>
      <c r="AI50" s="167" t="s">
        <v>41</v>
      </c>
      <c r="AJ50" s="167" t="s">
        <v>41</v>
      </c>
      <c r="AK50" s="167" t="s">
        <v>41</v>
      </c>
      <c r="AL50" s="167" t="s">
        <v>41</v>
      </c>
      <c r="AM50" s="167" t="s">
        <v>41</v>
      </c>
      <c r="AN50" s="167" t="s">
        <v>41</v>
      </c>
      <c r="AO50" s="167" t="s">
        <v>41</v>
      </c>
      <c r="AP50" s="186" t="s">
        <v>41</v>
      </c>
      <c r="AQ50" s="167" t="s">
        <v>41</v>
      </c>
      <c r="AR50" s="167" t="s">
        <v>41</v>
      </c>
      <c r="AS50" s="167" t="s">
        <v>41</v>
      </c>
      <c r="AT50" s="167" t="s">
        <v>41</v>
      </c>
    </row>
    <row r="51" spans="1:46" s="25" customFormat="1" ht="12" hidden="1" x14ac:dyDescent="0.25">
      <c r="A51" s="183">
        <v>43</v>
      </c>
      <c r="B51" s="248" t="s">
        <v>109</v>
      </c>
      <c r="C51" s="248"/>
      <c r="D51" s="250" t="s">
        <v>170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2"/>
    </row>
    <row r="52" spans="1:46" s="25" customFormat="1" ht="36" hidden="1" x14ac:dyDescent="0.25">
      <c r="A52" s="183">
        <v>44</v>
      </c>
      <c r="B52" s="167" t="s">
        <v>75</v>
      </c>
      <c r="C52" s="167"/>
      <c r="D52" s="167" t="s">
        <v>95</v>
      </c>
      <c r="E52" s="167" t="s">
        <v>96</v>
      </c>
      <c r="F52" s="167" t="s">
        <v>92</v>
      </c>
      <c r="G52" s="167" t="s">
        <v>41</v>
      </c>
      <c r="H52" s="167" t="s">
        <v>41</v>
      </c>
      <c r="I52" s="167" t="s">
        <v>41</v>
      </c>
      <c r="J52" s="167" t="s">
        <v>41</v>
      </c>
      <c r="K52" s="167" t="s">
        <v>41</v>
      </c>
      <c r="L52" s="167" t="s">
        <v>41</v>
      </c>
      <c r="M52" s="167" t="s">
        <v>41</v>
      </c>
      <c r="N52" s="167" t="s">
        <v>41</v>
      </c>
      <c r="O52" s="167" t="s">
        <v>41</v>
      </c>
      <c r="P52" s="167" t="s">
        <v>41</v>
      </c>
      <c r="Q52" s="167" t="s">
        <v>41</v>
      </c>
      <c r="R52" s="167" t="s">
        <v>41</v>
      </c>
      <c r="S52" s="167" t="s">
        <v>41</v>
      </c>
      <c r="T52" s="167" t="s">
        <v>41</v>
      </c>
      <c r="U52" s="167" t="s">
        <v>41</v>
      </c>
      <c r="V52" s="167" t="s">
        <v>41</v>
      </c>
      <c r="W52" s="167" t="s">
        <v>41</v>
      </c>
      <c r="X52" s="167" t="s">
        <v>41</v>
      </c>
      <c r="Y52" s="167" t="s">
        <v>41</v>
      </c>
      <c r="Z52" s="167" t="s">
        <v>41</v>
      </c>
      <c r="AA52" s="167" t="s">
        <v>41</v>
      </c>
      <c r="AB52" s="167" t="s">
        <v>41</v>
      </c>
      <c r="AC52" s="167" t="s">
        <v>41</v>
      </c>
      <c r="AD52" s="167" t="s">
        <v>41</v>
      </c>
      <c r="AE52" s="167" t="s">
        <v>41</v>
      </c>
      <c r="AF52" s="167" t="s">
        <v>41</v>
      </c>
      <c r="AG52" s="167" t="s">
        <v>41</v>
      </c>
      <c r="AH52" s="167" t="s">
        <v>41</v>
      </c>
      <c r="AI52" s="167" t="s">
        <v>41</v>
      </c>
      <c r="AJ52" s="167" t="s">
        <v>41</v>
      </c>
      <c r="AK52" s="167" t="s">
        <v>41</v>
      </c>
      <c r="AL52" s="167" t="s">
        <v>41</v>
      </c>
      <c r="AM52" s="167" t="s">
        <v>41</v>
      </c>
      <c r="AN52" s="167" t="s">
        <v>41</v>
      </c>
      <c r="AO52" s="167" t="s">
        <v>41</v>
      </c>
      <c r="AP52" s="217" t="s">
        <v>42</v>
      </c>
      <c r="AQ52" s="217"/>
      <c r="AR52" s="217"/>
      <c r="AS52" s="217"/>
      <c r="AT52" s="217"/>
    </row>
    <row r="53" spans="1:46" s="25" customFormat="1" ht="12" hidden="1" x14ac:dyDescent="0.25">
      <c r="A53" s="183">
        <v>45</v>
      </c>
      <c r="B53" s="167" t="s">
        <v>76</v>
      </c>
      <c r="C53" s="167"/>
      <c r="D53" s="187" t="s">
        <v>111</v>
      </c>
      <c r="E53" s="167" t="s">
        <v>96</v>
      </c>
      <c r="F53" s="167" t="s">
        <v>92</v>
      </c>
      <c r="G53" s="167" t="s">
        <v>41</v>
      </c>
      <c r="H53" s="167" t="s">
        <v>41</v>
      </c>
      <c r="I53" s="167" t="s">
        <v>41</v>
      </c>
      <c r="J53" s="167" t="s">
        <v>41</v>
      </c>
      <c r="K53" s="167" t="s">
        <v>41</v>
      </c>
      <c r="L53" s="167" t="s">
        <v>41</v>
      </c>
      <c r="M53" s="167" t="s">
        <v>41</v>
      </c>
      <c r="N53" s="167" t="s">
        <v>41</v>
      </c>
      <c r="O53" s="167" t="s">
        <v>41</v>
      </c>
      <c r="P53" s="167" t="s">
        <v>41</v>
      </c>
      <c r="Q53" s="167" t="s">
        <v>41</v>
      </c>
      <c r="R53" s="167" t="s">
        <v>41</v>
      </c>
      <c r="S53" s="167" t="s">
        <v>41</v>
      </c>
      <c r="T53" s="167" t="s">
        <v>41</v>
      </c>
      <c r="U53" s="167" t="s">
        <v>41</v>
      </c>
      <c r="V53" s="167" t="s">
        <v>41</v>
      </c>
      <c r="W53" s="167" t="s">
        <v>41</v>
      </c>
      <c r="X53" s="167" t="s">
        <v>41</v>
      </c>
      <c r="Y53" s="167" t="s">
        <v>41</v>
      </c>
      <c r="Z53" s="167" t="s">
        <v>41</v>
      </c>
      <c r="AA53" s="167" t="s">
        <v>41</v>
      </c>
      <c r="AB53" s="167" t="s">
        <v>41</v>
      </c>
      <c r="AC53" s="167" t="s">
        <v>41</v>
      </c>
      <c r="AD53" s="167" t="s">
        <v>41</v>
      </c>
      <c r="AE53" s="167" t="s">
        <v>41</v>
      </c>
      <c r="AF53" s="167" t="s">
        <v>41</v>
      </c>
      <c r="AG53" s="167" t="s">
        <v>41</v>
      </c>
      <c r="AH53" s="167" t="s">
        <v>41</v>
      </c>
      <c r="AI53" s="167" t="s">
        <v>41</v>
      </c>
      <c r="AJ53" s="167" t="s">
        <v>41</v>
      </c>
      <c r="AK53" s="167" t="s">
        <v>41</v>
      </c>
      <c r="AL53" s="167" t="s">
        <v>41</v>
      </c>
      <c r="AM53" s="167" t="s">
        <v>41</v>
      </c>
      <c r="AN53" s="167" t="s">
        <v>41</v>
      </c>
      <c r="AO53" s="167" t="s">
        <v>41</v>
      </c>
      <c r="AP53" s="217" t="s">
        <v>42</v>
      </c>
      <c r="AQ53" s="217"/>
      <c r="AR53" s="217"/>
      <c r="AS53" s="217"/>
      <c r="AT53" s="217"/>
    </row>
    <row r="54" spans="1:46" s="25" customFormat="1" ht="60" hidden="1" x14ac:dyDescent="0.25">
      <c r="A54" s="183">
        <v>46</v>
      </c>
      <c r="B54" s="167" t="s">
        <v>78</v>
      </c>
      <c r="C54" s="167"/>
      <c r="D54" s="167" t="s">
        <v>112</v>
      </c>
      <c r="E54" s="167" t="s">
        <v>96</v>
      </c>
      <c r="F54" s="167" t="s">
        <v>92</v>
      </c>
      <c r="G54" s="167" t="s">
        <v>41</v>
      </c>
      <c r="H54" s="167" t="s">
        <v>41</v>
      </c>
      <c r="I54" s="167" t="s">
        <v>41</v>
      </c>
      <c r="J54" s="167" t="s">
        <v>41</v>
      </c>
      <c r="K54" s="167" t="s">
        <v>41</v>
      </c>
      <c r="L54" s="167" t="s">
        <v>41</v>
      </c>
      <c r="M54" s="167" t="s">
        <v>41</v>
      </c>
      <c r="N54" s="167" t="s">
        <v>41</v>
      </c>
      <c r="O54" s="167" t="s">
        <v>41</v>
      </c>
      <c r="P54" s="167" t="s">
        <v>41</v>
      </c>
      <c r="Q54" s="167" t="s">
        <v>41</v>
      </c>
      <c r="R54" s="167" t="s">
        <v>41</v>
      </c>
      <c r="S54" s="167" t="s">
        <v>41</v>
      </c>
      <c r="T54" s="167" t="s">
        <v>41</v>
      </c>
      <c r="U54" s="167" t="s">
        <v>41</v>
      </c>
      <c r="V54" s="167" t="s">
        <v>41</v>
      </c>
      <c r="W54" s="167" t="s">
        <v>41</v>
      </c>
      <c r="X54" s="167" t="s">
        <v>41</v>
      </c>
      <c r="Y54" s="167" t="s">
        <v>41</v>
      </c>
      <c r="Z54" s="167" t="s">
        <v>41</v>
      </c>
      <c r="AA54" s="167" t="s">
        <v>41</v>
      </c>
      <c r="AB54" s="167" t="s">
        <v>41</v>
      </c>
      <c r="AC54" s="167" t="s">
        <v>41</v>
      </c>
      <c r="AD54" s="167" t="s">
        <v>41</v>
      </c>
      <c r="AE54" s="167" t="s">
        <v>41</v>
      </c>
      <c r="AF54" s="167" t="s">
        <v>41</v>
      </c>
      <c r="AG54" s="167" t="s">
        <v>41</v>
      </c>
      <c r="AH54" s="167" t="s">
        <v>41</v>
      </c>
      <c r="AI54" s="167" t="s">
        <v>41</v>
      </c>
      <c r="AJ54" s="167" t="s">
        <v>41</v>
      </c>
      <c r="AK54" s="167" t="s">
        <v>41</v>
      </c>
      <c r="AL54" s="167" t="s">
        <v>41</v>
      </c>
      <c r="AM54" s="167" t="s">
        <v>41</v>
      </c>
      <c r="AN54" s="167" t="s">
        <v>41</v>
      </c>
      <c r="AO54" s="167" t="s">
        <v>41</v>
      </c>
      <c r="AP54" s="217" t="s">
        <v>42</v>
      </c>
      <c r="AQ54" s="217"/>
      <c r="AR54" s="217"/>
      <c r="AS54" s="217"/>
      <c r="AT54" s="217"/>
    </row>
    <row r="55" spans="1:46" s="25" customFormat="1" ht="12" hidden="1" x14ac:dyDescent="0.2">
      <c r="A55" s="183">
        <v>47</v>
      </c>
      <c r="B55" s="254" t="s">
        <v>113</v>
      </c>
      <c r="C55" s="254"/>
      <c r="D55" s="254"/>
      <c r="E55" s="185"/>
      <c r="F55" s="167"/>
      <c r="G55" s="167" t="s">
        <v>41</v>
      </c>
      <c r="H55" s="167" t="s">
        <v>41</v>
      </c>
      <c r="I55" s="167" t="s">
        <v>41</v>
      </c>
      <c r="J55" s="167" t="s">
        <v>41</v>
      </c>
      <c r="K55" s="167" t="s">
        <v>41</v>
      </c>
      <c r="L55" s="167" t="s">
        <v>41</v>
      </c>
      <c r="M55" s="167" t="s">
        <v>41</v>
      </c>
      <c r="N55" s="167" t="s">
        <v>41</v>
      </c>
      <c r="O55" s="167" t="s">
        <v>41</v>
      </c>
      <c r="P55" s="167" t="s">
        <v>41</v>
      </c>
      <c r="Q55" s="167" t="s">
        <v>41</v>
      </c>
      <c r="R55" s="167" t="s">
        <v>41</v>
      </c>
      <c r="S55" s="167" t="s">
        <v>41</v>
      </c>
      <c r="T55" s="167" t="s">
        <v>41</v>
      </c>
      <c r="U55" s="167" t="s">
        <v>41</v>
      </c>
      <c r="V55" s="167" t="s">
        <v>41</v>
      </c>
      <c r="W55" s="167" t="s">
        <v>41</v>
      </c>
      <c r="X55" s="167" t="s">
        <v>41</v>
      </c>
      <c r="Y55" s="167" t="s">
        <v>41</v>
      </c>
      <c r="Z55" s="167" t="s">
        <v>41</v>
      </c>
      <c r="AA55" s="167" t="s">
        <v>41</v>
      </c>
      <c r="AB55" s="167" t="s">
        <v>41</v>
      </c>
      <c r="AC55" s="167" t="s">
        <v>41</v>
      </c>
      <c r="AD55" s="167" t="s">
        <v>41</v>
      </c>
      <c r="AE55" s="167" t="s">
        <v>41</v>
      </c>
      <c r="AF55" s="167" t="s">
        <v>41</v>
      </c>
      <c r="AG55" s="167" t="s">
        <v>41</v>
      </c>
      <c r="AH55" s="167" t="s">
        <v>41</v>
      </c>
      <c r="AI55" s="167" t="s">
        <v>41</v>
      </c>
      <c r="AJ55" s="167" t="s">
        <v>41</v>
      </c>
      <c r="AK55" s="167" t="s">
        <v>41</v>
      </c>
      <c r="AL55" s="167" t="s">
        <v>41</v>
      </c>
      <c r="AM55" s="167" t="s">
        <v>41</v>
      </c>
      <c r="AN55" s="167" t="s">
        <v>41</v>
      </c>
      <c r="AO55" s="167" t="s">
        <v>41</v>
      </c>
      <c r="AP55" s="186" t="s">
        <v>41</v>
      </c>
      <c r="AQ55" s="167" t="s">
        <v>41</v>
      </c>
      <c r="AR55" s="167" t="s">
        <v>41</v>
      </c>
      <c r="AS55" s="167" t="s">
        <v>41</v>
      </c>
      <c r="AT55" s="167" t="s">
        <v>41</v>
      </c>
    </row>
    <row r="56" spans="1:46" s="175" customFormat="1" ht="15" customHeight="1" x14ac:dyDescent="0.25">
      <c r="A56" s="167">
        <v>48</v>
      </c>
      <c r="B56" s="248" t="s">
        <v>114</v>
      </c>
      <c r="C56" s="248"/>
      <c r="D56" s="248" t="s">
        <v>115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</row>
    <row r="57" spans="1:46" s="25" customFormat="1" ht="16.5" customHeight="1" x14ac:dyDescent="0.25">
      <c r="A57" s="167">
        <v>49</v>
      </c>
      <c r="B57" s="253" t="s">
        <v>116</v>
      </c>
      <c r="C57" s="253"/>
      <c r="D57" s="167" t="s">
        <v>155</v>
      </c>
      <c r="E57" s="167" t="s">
        <v>100</v>
      </c>
      <c r="F57" s="167" t="s">
        <v>92</v>
      </c>
      <c r="G57" s="131">
        <f>H57+I57</f>
        <v>41730</v>
      </c>
      <c r="H57" s="49">
        <f>(23832-300)-14567-1-2+193-2-100</f>
        <v>9053</v>
      </c>
      <c r="I57" s="131">
        <f>31564-31564+31564+1113</f>
        <v>32677</v>
      </c>
      <c r="J57" s="49">
        <v>0</v>
      </c>
      <c r="K57" s="49">
        <v>0</v>
      </c>
      <c r="L57" s="63">
        <f>M57+N57</f>
        <v>12288</v>
      </c>
      <c r="M57" s="63">
        <v>12288</v>
      </c>
      <c r="N57" s="49">
        <f>31564-31564</f>
        <v>0</v>
      </c>
      <c r="O57" s="49">
        <v>0</v>
      </c>
      <c r="P57" s="49">
        <v>0</v>
      </c>
      <c r="Q57" s="63">
        <f>R57+S57</f>
        <v>12288</v>
      </c>
      <c r="R57" s="63">
        <v>12288</v>
      </c>
      <c r="S57" s="49">
        <v>0</v>
      </c>
      <c r="T57" s="49">
        <v>0</v>
      </c>
      <c r="U57" s="49">
        <v>0</v>
      </c>
      <c r="V57" s="63">
        <f>W57+X57</f>
        <v>12288</v>
      </c>
      <c r="W57" s="63">
        <v>12288</v>
      </c>
      <c r="X57" s="49">
        <v>0</v>
      </c>
      <c r="Y57" s="49">
        <v>0</v>
      </c>
      <c r="Z57" s="49">
        <v>0</v>
      </c>
      <c r="AA57" s="49">
        <v>23532</v>
      </c>
      <c r="AB57" s="49">
        <v>23532</v>
      </c>
      <c r="AC57" s="49">
        <v>0</v>
      </c>
      <c r="AD57" s="49">
        <v>0</v>
      </c>
      <c r="AE57" s="49">
        <v>0</v>
      </c>
      <c r="AF57" s="49">
        <v>23532</v>
      </c>
      <c r="AG57" s="49">
        <v>23532</v>
      </c>
      <c r="AH57" s="49">
        <v>0</v>
      </c>
      <c r="AI57" s="49">
        <v>0</v>
      </c>
      <c r="AJ57" s="49">
        <v>0</v>
      </c>
      <c r="AK57" s="49">
        <v>23532</v>
      </c>
      <c r="AL57" s="49">
        <v>23532</v>
      </c>
      <c r="AM57" s="49">
        <v>0</v>
      </c>
      <c r="AN57" s="49">
        <v>0</v>
      </c>
      <c r="AO57" s="49">
        <v>0</v>
      </c>
      <c r="AP57" s="188">
        <f>AQ57+AR57+AS57+AT57</f>
        <v>149190</v>
      </c>
      <c r="AQ57" s="189">
        <f t="shared" ref="AQ57:AT61" si="12">H57+M57+R57+W57+AB57+AG57+AL57</f>
        <v>116513</v>
      </c>
      <c r="AR57" s="136">
        <f t="shared" si="12"/>
        <v>32677</v>
      </c>
      <c r="AS57" s="55">
        <f t="shared" si="12"/>
        <v>0</v>
      </c>
      <c r="AT57" s="55">
        <f t="shared" si="12"/>
        <v>0</v>
      </c>
    </row>
    <row r="58" spans="1:46" s="25" customFormat="1" ht="51.75" customHeight="1" x14ac:dyDescent="0.25">
      <c r="A58" s="167">
        <v>50</v>
      </c>
      <c r="B58" s="179" t="s">
        <v>117</v>
      </c>
      <c r="C58" s="179" t="s">
        <v>77</v>
      </c>
      <c r="D58" s="167" t="s">
        <v>130</v>
      </c>
      <c r="E58" s="167" t="s">
        <v>77</v>
      </c>
      <c r="F58" s="167" t="s">
        <v>92</v>
      </c>
      <c r="G58" s="131">
        <v>93</v>
      </c>
      <c r="H58" s="49">
        <v>93</v>
      </c>
      <c r="I58" s="131">
        <v>0</v>
      </c>
      <c r="J58" s="49">
        <v>0</v>
      </c>
      <c r="K58" s="49">
        <v>0</v>
      </c>
      <c r="L58" s="49">
        <v>93</v>
      </c>
      <c r="M58" s="49">
        <v>93</v>
      </c>
      <c r="N58" s="49">
        <v>0</v>
      </c>
      <c r="O58" s="49">
        <v>0</v>
      </c>
      <c r="P58" s="49">
        <v>0</v>
      </c>
      <c r="Q58" s="49">
        <v>93</v>
      </c>
      <c r="R58" s="49">
        <v>93</v>
      </c>
      <c r="S58" s="49">
        <v>0</v>
      </c>
      <c r="T58" s="49">
        <v>0</v>
      </c>
      <c r="U58" s="49">
        <v>0</v>
      </c>
      <c r="V58" s="49">
        <v>93</v>
      </c>
      <c r="W58" s="49">
        <v>93</v>
      </c>
      <c r="X58" s="49">
        <v>0</v>
      </c>
      <c r="Y58" s="49">
        <v>0</v>
      </c>
      <c r="Z58" s="49">
        <v>0</v>
      </c>
      <c r="AA58" s="49">
        <v>93</v>
      </c>
      <c r="AB58" s="49">
        <v>93</v>
      </c>
      <c r="AC58" s="49">
        <v>0</v>
      </c>
      <c r="AD58" s="49">
        <v>0</v>
      </c>
      <c r="AE58" s="49">
        <v>0</v>
      </c>
      <c r="AF58" s="49">
        <v>93</v>
      </c>
      <c r="AG58" s="49">
        <v>93</v>
      </c>
      <c r="AH58" s="49">
        <v>0</v>
      </c>
      <c r="AI58" s="49">
        <v>0</v>
      </c>
      <c r="AJ58" s="49">
        <v>0</v>
      </c>
      <c r="AK58" s="49">
        <v>93</v>
      </c>
      <c r="AL58" s="49">
        <v>93</v>
      </c>
      <c r="AM58" s="49">
        <v>0</v>
      </c>
      <c r="AN58" s="49">
        <v>0</v>
      </c>
      <c r="AO58" s="49">
        <v>0</v>
      </c>
      <c r="AP58" s="131">
        <f>AQ58+AR58+AS58+AT58</f>
        <v>651</v>
      </c>
      <c r="AQ58" s="55">
        <f t="shared" si="12"/>
        <v>651</v>
      </c>
      <c r="AR58" s="136">
        <f t="shared" si="12"/>
        <v>0</v>
      </c>
      <c r="AS58" s="55">
        <f t="shared" si="12"/>
        <v>0</v>
      </c>
      <c r="AT58" s="55">
        <f t="shared" si="12"/>
        <v>0</v>
      </c>
    </row>
    <row r="59" spans="1:46" s="25" customFormat="1" ht="49.5" customHeight="1" x14ac:dyDescent="0.25">
      <c r="A59" s="167">
        <v>51</v>
      </c>
      <c r="B59" s="179" t="s">
        <v>118</v>
      </c>
      <c r="C59" s="179" t="s">
        <v>77</v>
      </c>
      <c r="D59" s="167" t="s">
        <v>79</v>
      </c>
      <c r="E59" s="167" t="s">
        <v>159</v>
      </c>
      <c r="F59" s="167" t="s">
        <v>92</v>
      </c>
      <c r="G59" s="131">
        <f>185-85</f>
        <v>100</v>
      </c>
      <c r="H59" s="49">
        <f>185-85</f>
        <v>100</v>
      </c>
      <c r="I59" s="131">
        <v>0</v>
      </c>
      <c r="J59" s="49">
        <v>0</v>
      </c>
      <c r="K59" s="49">
        <v>0</v>
      </c>
      <c r="L59" s="49">
        <f>185-85</f>
        <v>100</v>
      </c>
      <c r="M59" s="49">
        <f>185-85</f>
        <v>100</v>
      </c>
      <c r="N59" s="49">
        <v>0</v>
      </c>
      <c r="O59" s="49">
        <v>0</v>
      </c>
      <c r="P59" s="49">
        <v>0</v>
      </c>
      <c r="Q59" s="49">
        <f>185-85</f>
        <v>100</v>
      </c>
      <c r="R59" s="49">
        <f>185-85</f>
        <v>100</v>
      </c>
      <c r="S59" s="49">
        <v>0</v>
      </c>
      <c r="T59" s="49">
        <v>0</v>
      </c>
      <c r="U59" s="49">
        <v>0</v>
      </c>
      <c r="V59" s="63">
        <f>185-85</f>
        <v>100</v>
      </c>
      <c r="W59" s="63">
        <f>185-85</f>
        <v>100</v>
      </c>
      <c r="X59" s="49">
        <v>0</v>
      </c>
      <c r="Y59" s="49">
        <v>0</v>
      </c>
      <c r="Z59" s="49">
        <v>0</v>
      </c>
      <c r="AA59" s="49">
        <v>185</v>
      </c>
      <c r="AB59" s="49">
        <v>185</v>
      </c>
      <c r="AC59" s="49">
        <v>0</v>
      </c>
      <c r="AD59" s="49">
        <v>0</v>
      </c>
      <c r="AE59" s="49">
        <v>0</v>
      </c>
      <c r="AF59" s="49">
        <v>185</v>
      </c>
      <c r="AG59" s="49">
        <v>185</v>
      </c>
      <c r="AH59" s="49">
        <v>0</v>
      </c>
      <c r="AI59" s="49">
        <v>0</v>
      </c>
      <c r="AJ59" s="49">
        <v>0</v>
      </c>
      <c r="AK59" s="49">
        <v>185</v>
      </c>
      <c r="AL59" s="49">
        <v>185</v>
      </c>
      <c r="AM59" s="49">
        <v>0</v>
      </c>
      <c r="AN59" s="49">
        <v>0</v>
      </c>
      <c r="AO59" s="49">
        <v>0</v>
      </c>
      <c r="AP59" s="190">
        <f t="shared" ref="AP59:AP69" si="13">AQ59+AR59+AS59+AT59</f>
        <v>955</v>
      </c>
      <c r="AQ59" s="86">
        <f t="shared" si="12"/>
        <v>955</v>
      </c>
      <c r="AR59" s="136">
        <f t="shared" si="12"/>
        <v>0</v>
      </c>
      <c r="AS59" s="55">
        <f t="shared" si="12"/>
        <v>0</v>
      </c>
      <c r="AT59" s="55">
        <f t="shared" si="12"/>
        <v>0</v>
      </c>
    </row>
    <row r="60" spans="1:46" s="25" customFormat="1" ht="38.25" customHeight="1" x14ac:dyDescent="0.25">
      <c r="A60" s="167">
        <v>52</v>
      </c>
      <c r="B60" s="179" t="s">
        <v>119</v>
      </c>
      <c r="C60" s="179" t="s">
        <v>77</v>
      </c>
      <c r="D60" s="167" t="s">
        <v>184</v>
      </c>
      <c r="E60" s="167" t="s">
        <v>77</v>
      </c>
      <c r="F60" s="167" t="s">
        <v>92</v>
      </c>
      <c r="G60" s="131">
        <v>6</v>
      </c>
      <c r="H60" s="49">
        <v>6</v>
      </c>
      <c r="I60" s="131">
        <v>0</v>
      </c>
      <c r="J60" s="49">
        <v>0</v>
      </c>
      <c r="K60" s="49">
        <v>0</v>
      </c>
      <c r="L60" s="49">
        <v>6</v>
      </c>
      <c r="M60" s="49">
        <v>6</v>
      </c>
      <c r="N60" s="49">
        <v>0</v>
      </c>
      <c r="O60" s="49">
        <v>0</v>
      </c>
      <c r="P60" s="49">
        <v>0</v>
      </c>
      <c r="Q60" s="49">
        <v>6</v>
      </c>
      <c r="R60" s="49">
        <v>6</v>
      </c>
      <c r="S60" s="49">
        <v>0</v>
      </c>
      <c r="T60" s="49">
        <v>0</v>
      </c>
      <c r="U60" s="49">
        <v>0</v>
      </c>
      <c r="V60" s="49">
        <v>6</v>
      </c>
      <c r="W60" s="49">
        <v>6</v>
      </c>
      <c r="X60" s="49">
        <v>0</v>
      </c>
      <c r="Y60" s="49">
        <v>0</v>
      </c>
      <c r="Z60" s="49">
        <v>0</v>
      </c>
      <c r="AA60" s="49">
        <v>6</v>
      </c>
      <c r="AB60" s="49">
        <v>6</v>
      </c>
      <c r="AC60" s="49">
        <v>0</v>
      </c>
      <c r="AD60" s="49">
        <v>0</v>
      </c>
      <c r="AE60" s="49">
        <v>0</v>
      </c>
      <c r="AF60" s="49">
        <v>6</v>
      </c>
      <c r="AG60" s="49">
        <v>6</v>
      </c>
      <c r="AH60" s="49">
        <v>0</v>
      </c>
      <c r="AI60" s="49">
        <v>0</v>
      </c>
      <c r="AJ60" s="49">
        <v>0</v>
      </c>
      <c r="AK60" s="49">
        <v>6</v>
      </c>
      <c r="AL60" s="49">
        <v>6</v>
      </c>
      <c r="AM60" s="49">
        <v>0</v>
      </c>
      <c r="AN60" s="49">
        <v>0</v>
      </c>
      <c r="AO60" s="49">
        <v>0</v>
      </c>
      <c r="AP60" s="131">
        <f t="shared" si="13"/>
        <v>42</v>
      </c>
      <c r="AQ60" s="55">
        <f t="shared" si="12"/>
        <v>42</v>
      </c>
      <c r="AR60" s="136">
        <f t="shared" si="12"/>
        <v>0</v>
      </c>
      <c r="AS60" s="55">
        <f t="shared" si="12"/>
        <v>0</v>
      </c>
      <c r="AT60" s="55">
        <f t="shared" si="12"/>
        <v>0</v>
      </c>
    </row>
    <row r="61" spans="1:46" s="25" customFormat="1" ht="38.25" customHeight="1" x14ac:dyDescent="0.25">
      <c r="A61" s="167">
        <v>53</v>
      </c>
      <c r="B61" s="179" t="s">
        <v>120</v>
      </c>
      <c r="C61" s="179" t="s">
        <v>77</v>
      </c>
      <c r="D61" s="167" t="s">
        <v>80</v>
      </c>
      <c r="E61" s="167" t="s">
        <v>77</v>
      </c>
      <c r="F61" s="167" t="s">
        <v>92</v>
      </c>
      <c r="G61" s="131">
        <f>60-28</f>
        <v>32</v>
      </c>
      <c r="H61" s="49">
        <f>60-28</f>
        <v>32</v>
      </c>
      <c r="I61" s="131">
        <v>0</v>
      </c>
      <c r="J61" s="49">
        <v>0</v>
      </c>
      <c r="K61" s="49">
        <v>0</v>
      </c>
      <c r="L61" s="49">
        <f>60-28</f>
        <v>32</v>
      </c>
      <c r="M61" s="49">
        <f>60-28</f>
        <v>32</v>
      </c>
      <c r="N61" s="49">
        <v>0</v>
      </c>
      <c r="O61" s="49">
        <v>0</v>
      </c>
      <c r="P61" s="49">
        <v>0</v>
      </c>
      <c r="Q61" s="49">
        <f>60-28</f>
        <v>32</v>
      </c>
      <c r="R61" s="49">
        <f>60-28</f>
        <v>32</v>
      </c>
      <c r="S61" s="49">
        <v>0</v>
      </c>
      <c r="T61" s="49">
        <v>0</v>
      </c>
      <c r="U61" s="49">
        <v>0</v>
      </c>
      <c r="V61" s="63">
        <f>60-28</f>
        <v>32</v>
      </c>
      <c r="W61" s="63">
        <f>60-28</f>
        <v>32</v>
      </c>
      <c r="X61" s="49">
        <v>0</v>
      </c>
      <c r="Y61" s="49">
        <v>0</v>
      </c>
      <c r="Z61" s="49">
        <v>0</v>
      </c>
      <c r="AA61" s="49">
        <v>60</v>
      </c>
      <c r="AB61" s="49">
        <v>60</v>
      </c>
      <c r="AC61" s="49">
        <v>0</v>
      </c>
      <c r="AD61" s="49">
        <v>0</v>
      </c>
      <c r="AE61" s="49">
        <v>0</v>
      </c>
      <c r="AF61" s="49">
        <v>60</v>
      </c>
      <c r="AG61" s="49">
        <v>60</v>
      </c>
      <c r="AH61" s="49">
        <v>0</v>
      </c>
      <c r="AI61" s="49">
        <v>0</v>
      </c>
      <c r="AJ61" s="49">
        <v>0</v>
      </c>
      <c r="AK61" s="49">
        <v>60</v>
      </c>
      <c r="AL61" s="49">
        <v>60</v>
      </c>
      <c r="AM61" s="49">
        <v>0</v>
      </c>
      <c r="AN61" s="49">
        <v>0</v>
      </c>
      <c r="AO61" s="49">
        <v>0</v>
      </c>
      <c r="AP61" s="190">
        <f t="shared" si="13"/>
        <v>308</v>
      </c>
      <c r="AQ61" s="86">
        <f>H61+M61+R61+W61+AB61+AG61+AL61</f>
        <v>308</v>
      </c>
      <c r="AR61" s="136">
        <f t="shared" si="12"/>
        <v>0</v>
      </c>
      <c r="AS61" s="55">
        <f t="shared" si="12"/>
        <v>0</v>
      </c>
      <c r="AT61" s="55">
        <f t="shared" si="12"/>
        <v>0</v>
      </c>
    </row>
    <row r="62" spans="1:46" s="25" customFormat="1" ht="37.5" customHeight="1" x14ac:dyDescent="0.25">
      <c r="A62" s="167">
        <v>54</v>
      </c>
      <c r="B62" s="179" t="s">
        <v>122</v>
      </c>
      <c r="C62" s="179"/>
      <c r="D62" s="167" t="s">
        <v>81</v>
      </c>
      <c r="E62" s="167" t="s">
        <v>77</v>
      </c>
      <c r="F62" s="167" t="s">
        <v>92</v>
      </c>
      <c r="G62" s="131">
        <v>360</v>
      </c>
      <c r="H62" s="49">
        <v>360</v>
      </c>
      <c r="I62" s="131">
        <v>0</v>
      </c>
      <c r="J62" s="49">
        <v>0</v>
      </c>
      <c r="K62" s="49">
        <v>0</v>
      </c>
      <c r="L62" s="49">
        <v>360</v>
      </c>
      <c r="M62" s="49">
        <v>360</v>
      </c>
      <c r="N62" s="49">
        <v>0</v>
      </c>
      <c r="O62" s="49">
        <v>0</v>
      </c>
      <c r="P62" s="49">
        <v>0</v>
      </c>
      <c r="Q62" s="49">
        <v>360</v>
      </c>
      <c r="R62" s="49">
        <v>360</v>
      </c>
      <c r="S62" s="49">
        <v>0</v>
      </c>
      <c r="T62" s="49">
        <v>0</v>
      </c>
      <c r="U62" s="49">
        <v>0</v>
      </c>
      <c r="V62" s="49">
        <v>360</v>
      </c>
      <c r="W62" s="49">
        <v>360</v>
      </c>
      <c r="X62" s="49">
        <v>0</v>
      </c>
      <c r="Y62" s="49">
        <v>0</v>
      </c>
      <c r="Z62" s="49">
        <v>0</v>
      </c>
      <c r="AA62" s="49">
        <v>360</v>
      </c>
      <c r="AB62" s="49">
        <v>360</v>
      </c>
      <c r="AC62" s="49">
        <v>0</v>
      </c>
      <c r="AD62" s="49">
        <v>0</v>
      </c>
      <c r="AE62" s="49">
        <v>0</v>
      </c>
      <c r="AF62" s="49">
        <v>360</v>
      </c>
      <c r="AG62" s="49">
        <v>360</v>
      </c>
      <c r="AH62" s="49">
        <v>0</v>
      </c>
      <c r="AI62" s="49">
        <v>0</v>
      </c>
      <c r="AJ62" s="49">
        <v>0</v>
      </c>
      <c r="AK62" s="49">
        <v>360</v>
      </c>
      <c r="AL62" s="49">
        <v>360</v>
      </c>
      <c r="AM62" s="49">
        <v>0</v>
      </c>
      <c r="AN62" s="49">
        <v>0</v>
      </c>
      <c r="AO62" s="49">
        <v>0</v>
      </c>
      <c r="AP62" s="131">
        <f t="shared" si="13"/>
        <v>2520</v>
      </c>
      <c r="AQ62" s="55">
        <f>H62+M62+R62+W62+AB62+AG62+AL62</f>
        <v>2520</v>
      </c>
      <c r="AR62" s="136">
        <f>I62+N62+S62+X62+AC62+AH62+AM62</f>
        <v>0</v>
      </c>
      <c r="AS62" s="55">
        <f>J62+O62+T62+Y62+AD62+AI62+AN62</f>
        <v>0</v>
      </c>
      <c r="AT62" s="55">
        <f>K62+P62+U62+Z62+AE62+AJ62+AO62</f>
        <v>0</v>
      </c>
    </row>
    <row r="63" spans="1:46" s="25" customFormat="1" ht="24" customHeight="1" x14ac:dyDescent="0.25">
      <c r="A63" s="167">
        <v>55</v>
      </c>
      <c r="B63" s="179" t="s">
        <v>123</v>
      </c>
      <c r="C63" s="179"/>
      <c r="D63" s="167" t="s">
        <v>121</v>
      </c>
      <c r="E63" s="167" t="s">
        <v>77</v>
      </c>
      <c r="F63" s="167" t="s">
        <v>182</v>
      </c>
      <c r="G63" s="131">
        <f>10-10</f>
        <v>0</v>
      </c>
      <c r="H63" s="49">
        <f>10-10</f>
        <v>0</v>
      </c>
      <c r="I63" s="131">
        <v>0</v>
      </c>
      <c r="J63" s="49">
        <v>0</v>
      </c>
      <c r="K63" s="49">
        <v>0</v>
      </c>
      <c r="L63" s="49">
        <f>10-10</f>
        <v>0</v>
      </c>
      <c r="M63" s="49">
        <f>10-10</f>
        <v>0</v>
      </c>
      <c r="N63" s="49">
        <v>0</v>
      </c>
      <c r="O63" s="49">
        <v>0</v>
      </c>
      <c r="P63" s="49">
        <v>0</v>
      </c>
      <c r="Q63" s="49">
        <f>10-10</f>
        <v>0</v>
      </c>
      <c r="R63" s="49">
        <f>10-10</f>
        <v>0</v>
      </c>
      <c r="S63" s="49">
        <v>0</v>
      </c>
      <c r="T63" s="49">
        <v>0</v>
      </c>
      <c r="U63" s="49">
        <v>0</v>
      </c>
      <c r="V63" s="63">
        <f>10-10</f>
        <v>0</v>
      </c>
      <c r="W63" s="63">
        <f>10-10</f>
        <v>0</v>
      </c>
      <c r="X63" s="49">
        <v>0</v>
      </c>
      <c r="Y63" s="49">
        <v>0</v>
      </c>
      <c r="Z63" s="49">
        <v>0</v>
      </c>
      <c r="AA63" s="49">
        <v>10</v>
      </c>
      <c r="AB63" s="49">
        <v>10</v>
      </c>
      <c r="AC63" s="49">
        <v>0</v>
      </c>
      <c r="AD63" s="49">
        <v>0</v>
      </c>
      <c r="AE63" s="49">
        <v>0</v>
      </c>
      <c r="AF63" s="49">
        <v>10</v>
      </c>
      <c r="AG63" s="49">
        <v>10</v>
      </c>
      <c r="AH63" s="49">
        <v>0</v>
      </c>
      <c r="AI63" s="49">
        <v>0</v>
      </c>
      <c r="AJ63" s="49">
        <v>0</v>
      </c>
      <c r="AK63" s="49">
        <v>10</v>
      </c>
      <c r="AL63" s="49">
        <v>10</v>
      </c>
      <c r="AM63" s="49">
        <v>0</v>
      </c>
      <c r="AN63" s="49">
        <v>0</v>
      </c>
      <c r="AO63" s="49">
        <v>0</v>
      </c>
      <c r="AP63" s="190">
        <f t="shared" si="13"/>
        <v>30</v>
      </c>
      <c r="AQ63" s="86">
        <f>H63+M63+R63+W63+AB63+AG63+AL63</f>
        <v>30</v>
      </c>
      <c r="AR63" s="131">
        <v>0</v>
      </c>
      <c r="AS63" s="49">
        <v>0</v>
      </c>
      <c r="AT63" s="49">
        <v>0</v>
      </c>
    </row>
    <row r="64" spans="1:46" s="25" customFormat="1" ht="60.75" customHeight="1" x14ac:dyDescent="0.25">
      <c r="A64" s="167">
        <v>56</v>
      </c>
      <c r="B64" s="179" t="s">
        <v>124</v>
      </c>
      <c r="C64" s="179"/>
      <c r="D64" s="167" t="s">
        <v>185</v>
      </c>
      <c r="E64" s="167" t="s">
        <v>77</v>
      </c>
      <c r="F64" s="167" t="s">
        <v>182</v>
      </c>
      <c r="G64" s="131">
        <f>76.2-76.2</f>
        <v>0</v>
      </c>
      <c r="H64" s="49">
        <f>76.2-76.2</f>
        <v>0</v>
      </c>
      <c r="I64" s="131">
        <v>0</v>
      </c>
      <c r="J64" s="49">
        <v>0</v>
      </c>
      <c r="K64" s="49">
        <v>0</v>
      </c>
      <c r="L64" s="49">
        <f>76.2-76.2</f>
        <v>0</v>
      </c>
      <c r="M64" s="49">
        <f>76.2-76.2</f>
        <v>0</v>
      </c>
      <c r="N64" s="49">
        <v>0</v>
      </c>
      <c r="O64" s="49">
        <v>0</v>
      </c>
      <c r="P64" s="49">
        <v>0</v>
      </c>
      <c r="Q64" s="49">
        <f>76.2-76.2</f>
        <v>0</v>
      </c>
      <c r="R64" s="49">
        <f>76.2-76.2</f>
        <v>0</v>
      </c>
      <c r="S64" s="49">
        <v>0</v>
      </c>
      <c r="T64" s="49">
        <v>0</v>
      </c>
      <c r="U64" s="49">
        <v>0</v>
      </c>
      <c r="V64" s="63">
        <f>76.2-76.2</f>
        <v>0</v>
      </c>
      <c r="W64" s="63">
        <f>76.2-76.2</f>
        <v>0</v>
      </c>
      <c r="X64" s="49">
        <v>0</v>
      </c>
      <c r="Y64" s="49">
        <v>0</v>
      </c>
      <c r="Z64" s="49">
        <v>0</v>
      </c>
      <c r="AA64" s="49">
        <v>76.2</v>
      </c>
      <c r="AB64" s="49">
        <v>76.2</v>
      </c>
      <c r="AC64" s="49">
        <v>0</v>
      </c>
      <c r="AD64" s="49">
        <v>0</v>
      </c>
      <c r="AE64" s="49">
        <v>0</v>
      </c>
      <c r="AF64" s="49">
        <v>76.2</v>
      </c>
      <c r="AG64" s="49">
        <v>76.2</v>
      </c>
      <c r="AH64" s="49">
        <v>0</v>
      </c>
      <c r="AI64" s="49">
        <v>0</v>
      </c>
      <c r="AJ64" s="49">
        <v>0</v>
      </c>
      <c r="AK64" s="49">
        <v>76.2</v>
      </c>
      <c r="AL64" s="49">
        <v>76.2</v>
      </c>
      <c r="AM64" s="49">
        <v>0</v>
      </c>
      <c r="AN64" s="49">
        <v>0</v>
      </c>
      <c r="AO64" s="49">
        <v>0</v>
      </c>
      <c r="AP64" s="190">
        <f t="shared" si="13"/>
        <v>228.60000000000002</v>
      </c>
      <c r="AQ64" s="86">
        <f t="shared" ref="AQ64:AQ69" si="14">H64+M64+R64+W64+AB64+AG64+AL64</f>
        <v>228.60000000000002</v>
      </c>
      <c r="AR64" s="131">
        <v>0</v>
      </c>
      <c r="AS64" s="49">
        <v>0</v>
      </c>
      <c r="AT64" s="49">
        <v>0</v>
      </c>
    </row>
    <row r="65" spans="1:47" s="25" customFormat="1" ht="22.5" customHeight="1" x14ac:dyDescent="0.25">
      <c r="A65" s="167">
        <v>57</v>
      </c>
      <c r="B65" s="179" t="s">
        <v>129</v>
      </c>
      <c r="C65" s="179"/>
      <c r="D65" s="167" t="s">
        <v>126</v>
      </c>
      <c r="E65" s="167" t="s">
        <v>158</v>
      </c>
      <c r="F65" s="167" t="s">
        <v>182</v>
      </c>
      <c r="G65" s="131">
        <f>56-56</f>
        <v>0</v>
      </c>
      <c r="H65" s="49">
        <f>56-56</f>
        <v>0</v>
      </c>
      <c r="I65" s="131">
        <v>0</v>
      </c>
      <c r="J65" s="49">
        <v>0</v>
      </c>
      <c r="K65" s="49">
        <v>0</v>
      </c>
      <c r="L65" s="49">
        <f>56-56</f>
        <v>0</v>
      </c>
      <c r="M65" s="49">
        <f>56-56</f>
        <v>0</v>
      </c>
      <c r="N65" s="49">
        <v>0</v>
      </c>
      <c r="O65" s="49">
        <v>0</v>
      </c>
      <c r="P65" s="49">
        <v>0</v>
      </c>
      <c r="Q65" s="49">
        <f>56-56</f>
        <v>0</v>
      </c>
      <c r="R65" s="49">
        <f>56-56</f>
        <v>0</v>
      </c>
      <c r="S65" s="49">
        <v>0</v>
      </c>
      <c r="T65" s="49">
        <v>0</v>
      </c>
      <c r="U65" s="49">
        <v>0</v>
      </c>
      <c r="V65" s="63">
        <f>56-56</f>
        <v>0</v>
      </c>
      <c r="W65" s="63">
        <f>56-56</f>
        <v>0</v>
      </c>
      <c r="X65" s="49">
        <v>0</v>
      </c>
      <c r="Y65" s="49">
        <v>0</v>
      </c>
      <c r="Z65" s="49">
        <v>0</v>
      </c>
      <c r="AA65" s="49">
        <v>56</v>
      </c>
      <c r="AB65" s="49">
        <v>56</v>
      </c>
      <c r="AC65" s="49">
        <v>0</v>
      </c>
      <c r="AD65" s="49">
        <v>0</v>
      </c>
      <c r="AE65" s="49">
        <v>0</v>
      </c>
      <c r="AF65" s="49">
        <v>56</v>
      </c>
      <c r="AG65" s="49">
        <v>56</v>
      </c>
      <c r="AH65" s="49">
        <v>0</v>
      </c>
      <c r="AI65" s="49">
        <v>0</v>
      </c>
      <c r="AJ65" s="49">
        <v>0</v>
      </c>
      <c r="AK65" s="49">
        <v>56</v>
      </c>
      <c r="AL65" s="49">
        <v>56</v>
      </c>
      <c r="AM65" s="49">
        <v>0</v>
      </c>
      <c r="AN65" s="49">
        <v>0</v>
      </c>
      <c r="AO65" s="49">
        <v>0</v>
      </c>
      <c r="AP65" s="190">
        <f t="shared" si="13"/>
        <v>168</v>
      </c>
      <c r="AQ65" s="86">
        <f t="shared" si="14"/>
        <v>168</v>
      </c>
      <c r="AR65" s="131">
        <v>0</v>
      </c>
      <c r="AS65" s="49">
        <v>0</v>
      </c>
      <c r="AT65" s="49">
        <v>0</v>
      </c>
    </row>
    <row r="66" spans="1:47" s="25" customFormat="1" ht="37.5" customHeight="1" x14ac:dyDescent="0.25">
      <c r="A66" s="167">
        <v>58</v>
      </c>
      <c r="B66" s="179" t="s">
        <v>177</v>
      </c>
      <c r="C66" s="179"/>
      <c r="D66" s="167" t="s">
        <v>128</v>
      </c>
      <c r="E66" s="167" t="s">
        <v>77</v>
      </c>
      <c r="F66" s="167" t="s">
        <v>182</v>
      </c>
      <c r="G66" s="131">
        <f>16.6-16.6</f>
        <v>0</v>
      </c>
      <c r="H66" s="49">
        <f>16.6-16.6</f>
        <v>0</v>
      </c>
      <c r="I66" s="131">
        <v>0</v>
      </c>
      <c r="J66" s="49">
        <v>0</v>
      </c>
      <c r="K66" s="49">
        <v>0</v>
      </c>
      <c r="L66" s="49">
        <f>16.6-16.6</f>
        <v>0</v>
      </c>
      <c r="M66" s="49">
        <f>16.6-16.6</f>
        <v>0</v>
      </c>
      <c r="N66" s="49">
        <v>0</v>
      </c>
      <c r="O66" s="49">
        <v>0</v>
      </c>
      <c r="P66" s="49">
        <v>0</v>
      </c>
      <c r="Q66" s="49">
        <f>16.6-16.6</f>
        <v>0</v>
      </c>
      <c r="R66" s="49">
        <f>16.6-16.6</f>
        <v>0</v>
      </c>
      <c r="S66" s="49">
        <v>0</v>
      </c>
      <c r="T66" s="49">
        <v>0</v>
      </c>
      <c r="U66" s="49">
        <v>0</v>
      </c>
      <c r="V66" s="63">
        <f>16.6-16.6</f>
        <v>0</v>
      </c>
      <c r="W66" s="63">
        <f>16.6-16.6</f>
        <v>0</v>
      </c>
      <c r="X66" s="49">
        <v>0</v>
      </c>
      <c r="Y66" s="49">
        <v>0</v>
      </c>
      <c r="Z66" s="49">
        <v>0</v>
      </c>
      <c r="AA66" s="49">
        <v>16.600000000000001</v>
      </c>
      <c r="AB66" s="49">
        <v>16.600000000000001</v>
      </c>
      <c r="AC66" s="49">
        <v>0</v>
      </c>
      <c r="AD66" s="49">
        <v>0</v>
      </c>
      <c r="AE66" s="49">
        <v>0</v>
      </c>
      <c r="AF66" s="49">
        <v>16.600000000000001</v>
      </c>
      <c r="AG66" s="49">
        <v>16.600000000000001</v>
      </c>
      <c r="AH66" s="49">
        <v>0</v>
      </c>
      <c r="AI66" s="49">
        <v>0</v>
      </c>
      <c r="AJ66" s="49">
        <v>0</v>
      </c>
      <c r="AK66" s="49">
        <v>16.600000000000001</v>
      </c>
      <c r="AL66" s="49">
        <v>16.600000000000001</v>
      </c>
      <c r="AM66" s="49">
        <v>0</v>
      </c>
      <c r="AN66" s="49">
        <v>0</v>
      </c>
      <c r="AO66" s="49">
        <v>0</v>
      </c>
      <c r="AP66" s="190">
        <f t="shared" si="13"/>
        <v>49.800000000000004</v>
      </c>
      <c r="AQ66" s="86">
        <f t="shared" si="14"/>
        <v>49.800000000000004</v>
      </c>
      <c r="AR66" s="131">
        <v>0</v>
      </c>
      <c r="AS66" s="49">
        <v>0</v>
      </c>
      <c r="AT66" s="49">
        <v>0</v>
      </c>
    </row>
    <row r="67" spans="1:47" s="25" customFormat="1" ht="40.5" customHeight="1" x14ac:dyDescent="0.25">
      <c r="A67" s="167">
        <v>59</v>
      </c>
      <c r="B67" s="191" t="s">
        <v>178</v>
      </c>
      <c r="C67" s="179"/>
      <c r="D67" s="167" t="s">
        <v>127</v>
      </c>
      <c r="E67" s="167" t="s">
        <v>158</v>
      </c>
      <c r="F67" s="167" t="s">
        <v>182</v>
      </c>
      <c r="G67" s="131">
        <f>150-150</f>
        <v>0</v>
      </c>
      <c r="H67" s="49">
        <f>150-150</f>
        <v>0</v>
      </c>
      <c r="I67" s="131">
        <v>0</v>
      </c>
      <c r="J67" s="49">
        <v>0</v>
      </c>
      <c r="K67" s="49">
        <v>0</v>
      </c>
      <c r="L67" s="49">
        <f>150-150</f>
        <v>0</v>
      </c>
      <c r="M67" s="49">
        <f>150-150</f>
        <v>0</v>
      </c>
      <c r="N67" s="49">
        <v>0</v>
      </c>
      <c r="O67" s="49">
        <v>0</v>
      </c>
      <c r="P67" s="49">
        <v>0</v>
      </c>
      <c r="Q67" s="49">
        <f>150-150</f>
        <v>0</v>
      </c>
      <c r="R67" s="49">
        <f>150-150</f>
        <v>0</v>
      </c>
      <c r="S67" s="49">
        <v>0</v>
      </c>
      <c r="T67" s="49">
        <v>0</v>
      </c>
      <c r="U67" s="49">
        <v>0</v>
      </c>
      <c r="V67" s="63">
        <f>150-150</f>
        <v>0</v>
      </c>
      <c r="W67" s="63">
        <f>150-150</f>
        <v>0</v>
      </c>
      <c r="X67" s="49">
        <v>0</v>
      </c>
      <c r="Y67" s="49">
        <v>0</v>
      </c>
      <c r="Z67" s="49">
        <v>0</v>
      </c>
      <c r="AA67" s="49">
        <v>150</v>
      </c>
      <c r="AB67" s="49">
        <v>150</v>
      </c>
      <c r="AC67" s="49">
        <v>0</v>
      </c>
      <c r="AD67" s="49">
        <v>0</v>
      </c>
      <c r="AE67" s="49">
        <v>0</v>
      </c>
      <c r="AF67" s="49">
        <v>150</v>
      </c>
      <c r="AG67" s="49">
        <v>150</v>
      </c>
      <c r="AH67" s="49">
        <v>0</v>
      </c>
      <c r="AI67" s="49">
        <v>0</v>
      </c>
      <c r="AJ67" s="49">
        <v>0</v>
      </c>
      <c r="AK67" s="49">
        <v>150</v>
      </c>
      <c r="AL67" s="49">
        <v>150</v>
      </c>
      <c r="AM67" s="49">
        <v>0</v>
      </c>
      <c r="AN67" s="49">
        <v>0</v>
      </c>
      <c r="AO67" s="49">
        <v>0</v>
      </c>
      <c r="AP67" s="190">
        <f>AQ67+AR67+AS67+AT67</f>
        <v>450</v>
      </c>
      <c r="AQ67" s="86">
        <f>H67+M67+R67+W67+AB67+AG67+AL67</f>
        <v>450</v>
      </c>
      <c r="AR67" s="131">
        <v>0</v>
      </c>
      <c r="AS67" s="49">
        <v>0</v>
      </c>
      <c r="AT67" s="49">
        <v>0</v>
      </c>
    </row>
    <row r="68" spans="1:47" s="25" customFormat="1" ht="31.5" customHeight="1" x14ac:dyDescent="0.25">
      <c r="A68" s="167">
        <v>60</v>
      </c>
      <c r="B68" s="179" t="s">
        <v>179</v>
      </c>
      <c r="C68" s="179"/>
      <c r="D68" s="167" t="s">
        <v>143</v>
      </c>
      <c r="E68" s="167" t="s">
        <v>158</v>
      </c>
      <c r="F68" s="167" t="s">
        <v>182</v>
      </c>
      <c r="G68" s="131">
        <f>200-200</f>
        <v>0</v>
      </c>
      <c r="H68" s="49">
        <f>200-200</f>
        <v>0</v>
      </c>
      <c r="I68" s="131">
        <v>0</v>
      </c>
      <c r="J68" s="49">
        <v>0</v>
      </c>
      <c r="K68" s="49">
        <v>0</v>
      </c>
      <c r="L68" s="49">
        <f>200-200</f>
        <v>0</v>
      </c>
      <c r="M68" s="49">
        <f>200-200</f>
        <v>0</v>
      </c>
      <c r="N68" s="49">
        <v>0</v>
      </c>
      <c r="O68" s="49">
        <v>0</v>
      </c>
      <c r="P68" s="49">
        <v>0</v>
      </c>
      <c r="Q68" s="49">
        <f>200-200</f>
        <v>0</v>
      </c>
      <c r="R68" s="49">
        <f>200-200</f>
        <v>0</v>
      </c>
      <c r="S68" s="49">
        <v>0</v>
      </c>
      <c r="T68" s="49">
        <v>0</v>
      </c>
      <c r="U68" s="49">
        <v>0</v>
      </c>
      <c r="V68" s="63">
        <f>200-200</f>
        <v>0</v>
      </c>
      <c r="W68" s="63">
        <f>200-200</f>
        <v>0</v>
      </c>
      <c r="X68" s="49">
        <v>0</v>
      </c>
      <c r="Y68" s="49">
        <v>0</v>
      </c>
      <c r="Z68" s="49">
        <v>0</v>
      </c>
      <c r="AA68" s="49">
        <v>200</v>
      </c>
      <c r="AB68" s="49">
        <v>200</v>
      </c>
      <c r="AC68" s="49">
        <v>0</v>
      </c>
      <c r="AD68" s="49">
        <v>0</v>
      </c>
      <c r="AE68" s="49">
        <v>0</v>
      </c>
      <c r="AF68" s="49">
        <v>200</v>
      </c>
      <c r="AG68" s="49">
        <v>200</v>
      </c>
      <c r="AH68" s="49">
        <v>0</v>
      </c>
      <c r="AI68" s="49">
        <v>0</v>
      </c>
      <c r="AJ68" s="49">
        <v>0</v>
      </c>
      <c r="AK68" s="49">
        <v>200</v>
      </c>
      <c r="AL68" s="49">
        <v>200</v>
      </c>
      <c r="AM68" s="49">
        <v>0</v>
      </c>
      <c r="AN68" s="49">
        <v>0</v>
      </c>
      <c r="AO68" s="49">
        <v>0</v>
      </c>
      <c r="AP68" s="190">
        <f t="shared" ref="AP68" si="15">AQ68+AR68+AS68+AT68</f>
        <v>600</v>
      </c>
      <c r="AQ68" s="86">
        <f t="shared" ref="AQ68" si="16">H68+M68+R68+W68+AB68+AG68+AL68</f>
        <v>600</v>
      </c>
      <c r="AR68" s="131">
        <v>0</v>
      </c>
      <c r="AS68" s="49">
        <v>0</v>
      </c>
      <c r="AT68" s="49">
        <v>0</v>
      </c>
    </row>
    <row r="69" spans="1:47" s="25" customFormat="1" ht="38.25" customHeight="1" x14ac:dyDescent="0.25">
      <c r="A69" s="168">
        <v>61</v>
      </c>
      <c r="B69" s="179" t="s">
        <v>180</v>
      </c>
      <c r="C69" s="179"/>
      <c r="D69" s="168" t="s">
        <v>140</v>
      </c>
      <c r="E69" s="168" t="s">
        <v>158</v>
      </c>
      <c r="F69" s="168" t="s">
        <v>176</v>
      </c>
      <c r="G69" s="131">
        <f>130-130</f>
        <v>0</v>
      </c>
      <c r="H69" s="49">
        <f>130-130</f>
        <v>0</v>
      </c>
      <c r="I69" s="131">
        <v>0</v>
      </c>
      <c r="J69" s="49">
        <v>0</v>
      </c>
      <c r="K69" s="49">
        <v>0</v>
      </c>
      <c r="L69" s="63">
        <f>130-130+94</f>
        <v>94</v>
      </c>
      <c r="M69" s="63">
        <f>130-130+94</f>
        <v>94</v>
      </c>
      <c r="N69" s="49">
        <v>0</v>
      </c>
      <c r="O69" s="49">
        <v>0</v>
      </c>
      <c r="P69" s="49">
        <v>0</v>
      </c>
      <c r="Q69" s="63">
        <f t="shared" ref="Q69:R69" si="17">130-130+94</f>
        <v>94</v>
      </c>
      <c r="R69" s="63">
        <f t="shared" si="17"/>
        <v>94</v>
      </c>
      <c r="S69" s="49">
        <v>0</v>
      </c>
      <c r="T69" s="49">
        <v>0</v>
      </c>
      <c r="U69" s="49">
        <v>0</v>
      </c>
      <c r="V69" s="63">
        <f t="shared" ref="V69:W69" si="18">130-130+94</f>
        <v>94</v>
      </c>
      <c r="W69" s="63">
        <f t="shared" si="18"/>
        <v>94</v>
      </c>
      <c r="X69" s="49">
        <v>0</v>
      </c>
      <c r="Y69" s="49">
        <v>0</v>
      </c>
      <c r="Z69" s="49">
        <v>0</v>
      </c>
      <c r="AA69" s="49">
        <v>130</v>
      </c>
      <c r="AB69" s="49">
        <v>130</v>
      </c>
      <c r="AC69" s="49">
        <v>0</v>
      </c>
      <c r="AD69" s="49">
        <v>0</v>
      </c>
      <c r="AE69" s="49">
        <v>0</v>
      </c>
      <c r="AF69" s="49">
        <v>130</v>
      </c>
      <c r="AG69" s="49">
        <v>130</v>
      </c>
      <c r="AH69" s="49">
        <v>0</v>
      </c>
      <c r="AI69" s="49">
        <v>0</v>
      </c>
      <c r="AJ69" s="49">
        <v>0</v>
      </c>
      <c r="AK69" s="49">
        <v>130</v>
      </c>
      <c r="AL69" s="49">
        <v>130</v>
      </c>
      <c r="AM69" s="49">
        <v>0</v>
      </c>
      <c r="AN69" s="49">
        <v>0</v>
      </c>
      <c r="AO69" s="49">
        <v>0</v>
      </c>
      <c r="AP69" s="190">
        <f t="shared" si="13"/>
        <v>672</v>
      </c>
      <c r="AQ69" s="86">
        <f t="shared" si="14"/>
        <v>672</v>
      </c>
      <c r="AR69" s="131">
        <v>0</v>
      </c>
      <c r="AS69" s="49">
        <v>0</v>
      </c>
      <c r="AT69" s="49">
        <v>0</v>
      </c>
    </row>
    <row r="70" spans="1:47" s="175" customFormat="1" ht="51.75" customHeight="1" x14ac:dyDescent="0.25">
      <c r="A70" s="183">
        <v>62</v>
      </c>
      <c r="B70" s="193" t="s">
        <v>181</v>
      </c>
      <c r="C70" s="192"/>
      <c r="D70" s="183" t="s">
        <v>187</v>
      </c>
      <c r="E70" s="183" t="s">
        <v>175</v>
      </c>
      <c r="F70" s="183" t="s">
        <v>188</v>
      </c>
      <c r="G70" s="131">
        <v>0</v>
      </c>
      <c r="H70" s="49">
        <v>0</v>
      </c>
      <c r="I70" s="131">
        <v>0</v>
      </c>
      <c r="J70" s="49">
        <v>0</v>
      </c>
      <c r="K70" s="49">
        <v>0</v>
      </c>
      <c r="L70" s="63">
        <v>1100</v>
      </c>
      <c r="M70" s="63">
        <v>1100</v>
      </c>
      <c r="N70" s="63">
        <v>0</v>
      </c>
      <c r="O70" s="63">
        <v>0</v>
      </c>
      <c r="P70" s="63">
        <v>0</v>
      </c>
      <c r="Q70" s="63">
        <v>1100</v>
      </c>
      <c r="R70" s="63">
        <v>1100</v>
      </c>
      <c r="S70" s="63">
        <v>0</v>
      </c>
      <c r="T70" s="63">
        <v>0</v>
      </c>
      <c r="U70" s="63">
        <v>0</v>
      </c>
      <c r="V70" s="63">
        <v>1100</v>
      </c>
      <c r="W70" s="63">
        <v>1100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140">
        <f>AQ70+AR70+AS70+AT70</f>
        <v>3300</v>
      </c>
      <c r="AQ70" s="83">
        <f>H70+M70+R70+W70+AB70+AG70+AL70</f>
        <v>3300</v>
      </c>
      <c r="AR70" s="152">
        <f t="shared" ref="AR70" si="19">I70+N70+S70+X70+AC70+AH70+AM70</f>
        <v>0</v>
      </c>
      <c r="AS70" s="39">
        <f t="shared" ref="AS70" si="20">J70+O70+T70+Y70+AD70+AI70+AN70</f>
        <v>0</v>
      </c>
      <c r="AT70" s="39">
        <f t="shared" ref="AT70" si="21">K70+P70+U70+Z70+AE70+AJ70+AO70</f>
        <v>0</v>
      </c>
    </row>
    <row r="71" spans="1:47" s="198" customFormat="1" ht="12" x14ac:dyDescent="0.25">
      <c r="A71" s="194">
        <v>63</v>
      </c>
      <c r="B71" s="255" t="s">
        <v>139</v>
      </c>
      <c r="C71" s="255"/>
      <c r="D71" s="255"/>
      <c r="E71" s="186"/>
      <c r="F71" s="186"/>
      <c r="G71" s="195">
        <f t="shared" ref="G71:K71" si="22">G57+SUM(G58:G70)</f>
        <v>42321</v>
      </c>
      <c r="H71" s="57">
        <f t="shared" si="22"/>
        <v>9644</v>
      </c>
      <c r="I71" s="195">
        <f t="shared" si="22"/>
        <v>32677</v>
      </c>
      <c r="J71" s="57">
        <f t="shared" si="22"/>
        <v>0</v>
      </c>
      <c r="K71" s="57">
        <f t="shared" si="22"/>
        <v>0</v>
      </c>
      <c r="L71" s="196">
        <f>L57+SUM(L58:L70)</f>
        <v>14073</v>
      </c>
      <c r="M71" s="196">
        <f t="shared" ref="M71:AT71" si="23">M57+SUM(M58:M70)</f>
        <v>14073</v>
      </c>
      <c r="N71" s="57">
        <f t="shared" si="23"/>
        <v>0</v>
      </c>
      <c r="O71" s="57">
        <f t="shared" si="23"/>
        <v>0</v>
      </c>
      <c r="P71" s="57">
        <f t="shared" si="23"/>
        <v>0</v>
      </c>
      <c r="Q71" s="196">
        <f t="shared" si="23"/>
        <v>14073</v>
      </c>
      <c r="R71" s="196">
        <f t="shared" si="23"/>
        <v>14073</v>
      </c>
      <c r="S71" s="57">
        <f t="shared" si="23"/>
        <v>0</v>
      </c>
      <c r="T71" s="57">
        <f t="shared" si="23"/>
        <v>0</v>
      </c>
      <c r="U71" s="57">
        <f t="shared" si="23"/>
        <v>0</v>
      </c>
      <c r="V71" s="196">
        <f t="shared" si="23"/>
        <v>14073</v>
      </c>
      <c r="W71" s="196">
        <f t="shared" si="23"/>
        <v>14073</v>
      </c>
      <c r="X71" s="57">
        <f t="shared" si="23"/>
        <v>0</v>
      </c>
      <c r="Y71" s="57">
        <f t="shared" si="23"/>
        <v>0</v>
      </c>
      <c r="Z71" s="57">
        <f t="shared" si="23"/>
        <v>0</v>
      </c>
      <c r="AA71" s="57">
        <f t="shared" si="23"/>
        <v>24874.799999999999</v>
      </c>
      <c r="AB71" s="57">
        <f t="shared" si="23"/>
        <v>24874.799999999999</v>
      </c>
      <c r="AC71" s="57">
        <f t="shared" si="23"/>
        <v>0</v>
      </c>
      <c r="AD71" s="57">
        <f t="shared" si="23"/>
        <v>0</v>
      </c>
      <c r="AE71" s="57">
        <f t="shared" si="23"/>
        <v>0</v>
      </c>
      <c r="AF71" s="57">
        <f t="shared" si="23"/>
        <v>24874.799999999999</v>
      </c>
      <c r="AG71" s="57">
        <f t="shared" si="23"/>
        <v>24874.799999999999</v>
      </c>
      <c r="AH71" s="57">
        <f t="shared" si="23"/>
        <v>0</v>
      </c>
      <c r="AI71" s="57">
        <f t="shared" si="23"/>
        <v>0</v>
      </c>
      <c r="AJ71" s="57">
        <f t="shared" si="23"/>
        <v>0</v>
      </c>
      <c r="AK71" s="57">
        <f t="shared" si="23"/>
        <v>24874.799999999999</v>
      </c>
      <c r="AL71" s="57">
        <f t="shared" si="23"/>
        <v>24874.799999999999</v>
      </c>
      <c r="AM71" s="57">
        <f t="shared" si="23"/>
        <v>0</v>
      </c>
      <c r="AN71" s="57">
        <f t="shared" si="23"/>
        <v>0</v>
      </c>
      <c r="AO71" s="57">
        <f t="shared" si="23"/>
        <v>0</v>
      </c>
      <c r="AP71" s="197">
        <f t="shared" si="23"/>
        <v>159164.4</v>
      </c>
      <c r="AQ71" s="197">
        <f t="shared" si="23"/>
        <v>126487.4</v>
      </c>
      <c r="AR71" s="195">
        <f t="shared" si="23"/>
        <v>32677</v>
      </c>
      <c r="AS71" s="57">
        <f t="shared" si="23"/>
        <v>0</v>
      </c>
      <c r="AT71" s="57">
        <f t="shared" si="23"/>
        <v>0</v>
      </c>
    </row>
    <row r="72" spans="1:47" s="25" customFormat="1" ht="13.5" customHeight="1" x14ac:dyDescent="0.25">
      <c r="A72" s="199">
        <v>64</v>
      </c>
      <c r="B72" s="217" t="s">
        <v>98</v>
      </c>
      <c r="C72" s="217"/>
      <c r="D72" s="217"/>
      <c r="E72" s="167"/>
      <c r="F72" s="167"/>
      <c r="G72" s="136">
        <f t="shared" ref="G72:K72" si="24">G57+SUM(G58:G70)</f>
        <v>42321</v>
      </c>
      <c r="H72" s="55">
        <f t="shared" si="24"/>
        <v>9644</v>
      </c>
      <c r="I72" s="136">
        <f t="shared" si="24"/>
        <v>32677</v>
      </c>
      <c r="J72" s="55">
        <f t="shared" si="24"/>
        <v>0</v>
      </c>
      <c r="K72" s="55">
        <f t="shared" si="24"/>
        <v>0</v>
      </c>
      <c r="L72" s="86">
        <f t="shared" ref="L72:P72" si="25">L57+SUM(L58:L70)</f>
        <v>14073</v>
      </c>
      <c r="M72" s="86">
        <f t="shared" si="25"/>
        <v>14073</v>
      </c>
      <c r="N72" s="55">
        <f t="shared" si="25"/>
        <v>0</v>
      </c>
      <c r="O72" s="55">
        <f t="shared" si="25"/>
        <v>0</v>
      </c>
      <c r="P72" s="55">
        <f t="shared" si="25"/>
        <v>0</v>
      </c>
      <c r="Q72" s="86">
        <f>Q57+SUM(Q58:Q70)</f>
        <v>14073</v>
      </c>
      <c r="R72" s="86">
        <f t="shared" ref="R72:AT72" si="26">R57+SUM(R58:R70)</f>
        <v>14073</v>
      </c>
      <c r="S72" s="55">
        <f t="shared" si="26"/>
        <v>0</v>
      </c>
      <c r="T72" s="55">
        <f t="shared" si="26"/>
        <v>0</v>
      </c>
      <c r="U72" s="55">
        <f t="shared" si="26"/>
        <v>0</v>
      </c>
      <c r="V72" s="86">
        <f t="shared" si="26"/>
        <v>14073</v>
      </c>
      <c r="W72" s="86">
        <f t="shared" si="26"/>
        <v>14073</v>
      </c>
      <c r="X72" s="55">
        <f t="shared" si="26"/>
        <v>0</v>
      </c>
      <c r="Y72" s="55">
        <f t="shared" si="26"/>
        <v>0</v>
      </c>
      <c r="Z72" s="55">
        <f t="shared" si="26"/>
        <v>0</v>
      </c>
      <c r="AA72" s="55">
        <f t="shared" si="26"/>
        <v>24874.799999999999</v>
      </c>
      <c r="AB72" s="55">
        <f t="shared" si="26"/>
        <v>24874.799999999999</v>
      </c>
      <c r="AC72" s="55">
        <f t="shared" si="26"/>
        <v>0</v>
      </c>
      <c r="AD72" s="55">
        <f t="shared" si="26"/>
        <v>0</v>
      </c>
      <c r="AE72" s="55">
        <f t="shared" si="26"/>
        <v>0</v>
      </c>
      <c r="AF72" s="55">
        <f t="shared" si="26"/>
        <v>24874.799999999999</v>
      </c>
      <c r="AG72" s="55">
        <f t="shared" si="26"/>
        <v>24874.799999999999</v>
      </c>
      <c r="AH72" s="55">
        <f t="shared" si="26"/>
        <v>0</v>
      </c>
      <c r="AI72" s="55">
        <f t="shared" si="26"/>
        <v>0</v>
      </c>
      <c r="AJ72" s="55">
        <f t="shared" si="26"/>
        <v>0</v>
      </c>
      <c r="AK72" s="55">
        <f t="shared" si="26"/>
        <v>24874.799999999999</v>
      </c>
      <c r="AL72" s="55">
        <f t="shared" si="26"/>
        <v>24874.799999999999</v>
      </c>
      <c r="AM72" s="55">
        <f t="shared" si="26"/>
        <v>0</v>
      </c>
      <c r="AN72" s="55">
        <f t="shared" si="26"/>
        <v>0</v>
      </c>
      <c r="AO72" s="55">
        <f t="shared" si="26"/>
        <v>0</v>
      </c>
      <c r="AP72" s="200">
        <f t="shared" si="26"/>
        <v>159164.4</v>
      </c>
      <c r="AQ72" s="200">
        <f t="shared" si="26"/>
        <v>126487.4</v>
      </c>
      <c r="AR72" s="136">
        <f t="shared" si="26"/>
        <v>32677</v>
      </c>
      <c r="AS72" s="55">
        <f t="shared" si="26"/>
        <v>0</v>
      </c>
      <c r="AT72" s="55">
        <f t="shared" si="26"/>
        <v>0</v>
      </c>
    </row>
    <row r="73" spans="1:47" s="25" customFormat="1" ht="15.75" customHeight="1" x14ac:dyDescent="0.25">
      <c r="A73" s="199">
        <v>65</v>
      </c>
      <c r="B73" s="217" t="s">
        <v>99</v>
      </c>
      <c r="C73" s="217"/>
      <c r="D73" s="217"/>
      <c r="E73" s="167"/>
      <c r="F73" s="186"/>
      <c r="G73" s="136">
        <f t="shared" ref="G73:AT73" si="27">G21+G72</f>
        <v>52394.06</v>
      </c>
      <c r="H73" s="55">
        <f>H21+H72</f>
        <v>17794</v>
      </c>
      <c r="I73" s="136">
        <f t="shared" si="27"/>
        <v>34600.06</v>
      </c>
      <c r="J73" s="55">
        <f t="shared" si="27"/>
        <v>0</v>
      </c>
      <c r="K73" s="55">
        <f t="shared" si="27"/>
        <v>0</v>
      </c>
      <c r="L73" s="86">
        <f t="shared" si="27"/>
        <v>19383</v>
      </c>
      <c r="M73" s="86">
        <f t="shared" si="27"/>
        <v>19383</v>
      </c>
      <c r="N73" s="55">
        <f t="shared" si="27"/>
        <v>0</v>
      </c>
      <c r="O73" s="55">
        <f t="shared" si="27"/>
        <v>0</v>
      </c>
      <c r="P73" s="55">
        <f t="shared" si="27"/>
        <v>0</v>
      </c>
      <c r="Q73" s="86">
        <f t="shared" si="27"/>
        <v>19383</v>
      </c>
      <c r="R73" s="86">
        <f t="shared" si="27"/>
        <v>19383</v>
      </c>
      <c r="S73" s="55">
        <f t="shared" si="27"/>
        <v>0</v>
      </c>
      <c r="T73" s="55">
        <f t="shared" si="27"/>
        <v>0</v>
      </c>
      <c r="U73" s="55">
        <f t="shared" si="27"/>
        <v>0</v>
      </c>
      <c r="V73" s="86">
        <f t="shared" si="27"/>
        <v>19383</v>
      </c>
      <c r="W73" s="86">
        <f t="shared" si="27"/>
        <v>19383</v>
      </c>
      <c r="X73" s="55">
        <f t="shared" si="27"/>
        <v>0</v>
      </c>
      <c r="Y73" s="55">
        <f t="shared" si="27"/>
        <v>0</v>
      </c>
      <c r="Z73" s="55">
        <f t="shared" si="27"/>
        <v>0</v>
      </c>
      <c r="AA73" s="55">
        <f t="shared" si="27"/>
        <v>37024.800000000003</v>
      </c>
      <c r="AB73" s="55">
        <f t="shared" si="27"/>
        <v>37024.800000000003</v>
      </c>
      <c r="AC73" s="55">
        <f t="shared" si="27"/>
        <v>0</v>
      </c>
      <c r="AD73" s="55">
        <f t="shared" si="27"/>
        <v>0</v>
      </c>
      <c r="AE73" s="55">
        <f t="shared" si="27"/>
        <v>0</v>
      </c>
      <c r="AF73" s="55">
        <f t="shared" si="27"/>
        <v>37024.800000000003</v>
      </c>
      <c r="AG73" s="55">
        <f t="shared" si="27"/>
        <v>37024.800000000003</v>
      </c>
      <c r="AH73" s="55">
        <f t="shared" si="27"/>
        <v>0</v>
      </c>
      <c r="AI73" s="55">
        <f t="shared" si="27"/>
        <v>0</v>
      </c>
      <c r="AJ73" s="55">
        <f t="shared" si="27"/>
        <v>0</v>
      </c>
      <c r="AK73" s="55">
        <f t="shared" si="27"/>
        <v>37024.800000000003</v>
      </c>
      <c r="AL73" s="55">
        <f t="shared" si="27"/>
        <v>37024.800000000003</v>
      </c>
      <c r="AM73" s="55">
        <f>AM21+AM72</f>
        <v>0</v>
      </c>
      <c r="AN73" s="55">
        <f t="shared" si="27"/>
        <v>0</v>
      </c>
      <c r="AO73" s="55">
        <f t="shared" si="27"/>
        <v>0</v>
      </c>
      <c r="AP73" s="200">
        <f>AP21+AP72</f>
        <v>221617.46</v>
      </c>
      <c r="AQ73" s="200">
        <f>AQ21+AQ72</f>
        <v>187017.4</v>
      </c>
      <c r="AR73" s="136">
        <f t="shared" si="27"/>
        <v>34600.06</v>
      </c>
      <c r="AS73" s="55">
        <f t="shared" si="27"/>
        <v>0</v>
      </c>
      <c r="AT73" s="55">
        <f t="shared" si="27"/>
        <v>0</v>
      </c>
      <c r="AU73" s="201"/>
    </row>
    <row r="74" spans="1:47" s="25" customFormat="1" ht="15" customHeight="1" x14ac:dyDescent="0.25">
      <c r="A74" s="199">
        <v>66</v>
      </c>
      <c r="B74" s="217" t="s">
        <v>82</v>
      </c>
      <c r="C74" s="217"/>
      <c r="D74" s="217"/>
      <c r="E74" s="167"/>
      <c r="F74" s="186"/>
      <c r="G74" s="136">
        <f t="shared" ref="G74:AQ74" si="28">G22</f>
        <v>0</v>
      </c>
      <c r="H74" s="55">
        <f t="shared" si="28"/>
        <v>0</v>
      </c>
      <c r="I74" s="136">
        <f t="shared" si="28"/>
        <v>0</v>
      </c>
      <c r="J74" s="55">
        <f t="shared" si="28"/>
        <v>0</v>
      </c>
      <c r="K74" s="55">
        <f t="shared" si="28"/>
        <v>0</v>
      </c>
      <c r="L74" s="55">
        <f t="shared" si="28"/>
        <v>0</v>
      </c>
      <c r="M74" s="55">
        <f t="shared" si="28"/>
        <v>0</v>
      </c>
      <c r="N74" s="55">
        <f t="shared" si="28"/>
        <v>0</v>
      </c>
      <c r="O74" s="55">
        <f t="shared" si="28"/>
        <v>0</v>
      </c>
      <c r="P74" s="55">
        <f t="shared" si="28"/>
        <v>0</v>
      </c>
      <c r="Q74" s="55">
        <f t="shared" si="28"/>
        <v>0</v>
      </c>
      <c r="R74" s="55">
        <f t="shared" si="28"/>
        <v>0</v>
      </c>
      <c r="S74" s="55">
        <f t="shared" si="28"/>
        <v>0</v>
      </c>
      <c r="T74" s="55">
        <f t="shared" si="28"/>
        <v>0</v>
      </c>
      <c r="U74" s="55">
        <f t="shared" si="28"/>
        <v>0</v>
      </c>
      <c r="V74" s="86">
        <f t="shared" si="28"/>
        <v>0</v>
      </c>
      <c r="W74" s="86">
        <f t="shared" si="28"/>
        <v>0</v>
      </c>
      <c r="X74" s="55">
        <f t="shared" si="28"/>
        <v>0</v>
      </c>
      <c r="Y74" s="55">
        <f t="shared" si="28"/>
        <v>0</v>
      </c>
      <c r="Z74" s="55">
        <f t="shared" si="28"/>
        <v>0</v>
      </c>
      <c r="AA74" s="55">
        <f t="shared" si="28"/>
        <v>325</v>
      </c>
      <c r="AB74" s="55">
        <f t="shared" si="28"/>
        <v>325</v>
      </c>
      <c r="AC74" s="55">
        <f t="shared" si="28"/>
        <v>0</v>
      </c>
      <c r="AD74" s="55">
        <f t="shared" si="28"/>
        <v>0</v>
      </c>
      <c r="AE74" s="55">
        <f t="shared" si="28"/>
        <v>0</v>
      </c>
      <c r="AF74" s="55">
        <f t="shared" si="28"/>
        <v>325</v>
      </c>
      <c r="AG74" s="55">
        <f t="shared" si="28"/>
        <v>325</v>
      </c>
      <c r="AH74" s="55">
        <f t="shared" si="28"/>
        <v>0</v>
      </c>
      <c r="AI74" s="55">
        <f t="shared" si="28"/>
        <v>0</v>
      </c>
      <c r="AJ74" s="55">
        <f t="shared" si="28"/>
        <v>0</v>
      </c>
      <c r="AK74" s="55">
        <f t="shared" si="28"/>
        <v>325</v>
      </c>
      <c r="AL74" s="55">
        <f t="shared" si="28"/>
        <v>325</v>
      </c>
      <c r="AM74" s="55">
        <f t="shared" si="28"/>
        <v>0</v>
      </c>
      <c r="AN74" s="55">
        <f t="shared" si="28"/>
        <v>0</v>
      </c>
      <c r="AO74" s="55">
        <f t="shared" si="28"/>
        <v>0</v>
      </c>
      <c r="AP74" s="202">
        <f t="shared" si="28"/>
        <v>975</v>
      </c>
      <c r="AQ74" s="86">
        <f t="shared" si="28"/>
        <v>975</v>
      </c>
      <c r="AR74" s="136">
        <f t="shared" ref="AR74:AT76" si="29">I74+N74+S74+X74+AC74+AH74</f>
        <v>0</v>
      </c>
      <c r="AS74" s="55">
        <f t="shared" si="29"/>
        <v>0</v>
      </c>
      <c r="AT74" s="55">
        <f t="shared" si="29"/>
        <v>0</v>
      </c>
    </row>
    <row r="75" spans="1:47" s="25" customFormat="1" ht="12" x14ac:dyDescent="0.25">
      <c r="A75" s="199">
        <v>67</v>
      </c>
      <c r="B75" s="217" t="s">
        <v>83</v>
      </c>
      <c r="C75" s="217"/>
      <c r="D75" s="217"/>
      <c r="E75" s="167"/>
      <c r="F75" s="186"/>
      <c r="G75" s="136">
        <f t="shared" ref="G75:AQ75" si="30">G23</f>
        <v>0</v>
      </c>
      <c r="H75" s="55">
        <f t="shared" si="30"/>
        <v>0</v>
      </c>
      <c r="I75" s="136">
        <f t="shared" si="30"/>
        <v>0</v>
      </c>
      <c r="J75" s="55">
        <f t="shared" si="30"/>
        <v>0</v>
      </c>
      <c r="K75" s="55">
        <f t="shared" si="30"/>
        <v>0</v>
      </c>
      <c r="L75" s="55">
        <f t="shared" si="30"/>
        <v>0</v>
      </c>
      <c r="M75" s="55">
        <f t="shared" si="30"/>
        <v>0</v>
      </c>
      <c r="N75" s="55">
        <f t="shared" si="30"/>
        <v>0</v>
      </c>
      <c r="O75" s="55">
        <f t="shared" si="30"/>
        <v>0</v>
      </c>
      <c r="P75" s="55">
        <f t="shared" si="30"/>
        <v>0</v>
      </c>
      <c r="Q75" s="55">
        <f t="shared" si="30"/>
        <v>0</v>
      </c>
      <c r="R75" s="55">
        <f t="shared" si="30"/>
        <v>0</v>
      </c>
      <c r="S75" s="55">
        <f t="shared" si="30"/>
        <v>0</v>
      </c>
      <c r="T75" s="55">
        <f t="shared" si="30"/>
        <v>0</v>
      </c>
      <c r="U75" s="55">
        <f t="shared" si="30"/>
        <v>0</v>
      </c>
      <c r="V75" s="86">
        <f t="shared" si="30"/>
        <v>0</v>
      </c>
      <c r="W75" s="86">
        <f t="shared" si="30"/>
        <v>0</v>
      </c>
      <c r="X75" s="55">
        <f t="shared" si="30"/>
        <v>0</v>
      </c>
      <c r="Y75" s="55">
        <f t="shared" si="30"/>
        <v>0</v>
      </c>
      <c r="Z75" s="55">
        <f t="shared" si="30"/>
        <v>0</v>
      </c>
      <c r="AA75" s="55">
        <f t="shared" si="30"/>
        <v>1000</v>
      </c>
      <c r="AB75" s="55">
        <f t="shared" si="30"/>
        <v>1000</v>
      </c>
      <c r="AC75" s="55">
        <f t="shared" si="30"/>
        <v>0</v>
      </c>
      <c r="AD75" s="55">
        <f t="shared" si="30"/>
        <v>0</v>
      </c>
      <c r="AE75" s="55">
        <f t="shared" si="30"/>
        <v>0</v>
      </c>
      <c r="AF75" s="55">
        <f t="shared" si="30"/>
        <v>1000</v>
      </c>
      <c r="AG75" s="55">
        <f t="shared" si="30"/>
        <v>1000</v>
      </c>
      <c r="AH75" s="55">
        <f t="shared" si="30"/>
        <v>0</v>
      </c>
      <c r="AI75" s="55">
        <f t="shared" si="30"/>
        <v>0</v>
      </c>
      <c r="AJ75" s="55">
        <f t="shared" si="30"/>
        <v>0</v>
      </c>
      <c r="AK75" s="55">
        <f t="shared" si="30"/>
        <v>1000</v>
      </c>
      <c r="AL75" s="55">
        <f t="shared" si="30"/>
        <v>1000</v>
      </c>
      <c r="AM75" s="55">
        <f t="shared" si="30"/>
        <v>0</v>
      </c>
      <c r="AN75" s="55">
        <f t="shared" si="30"/>
        <v>0</v>
      </c>
      <c r="AO75" s="55">
        <f t="shared" si="30"/>
        <v>0</v>
      </c>
      <c r="AP75" s="202">
        <f t="shared" si="30"/>
        <v>3000</v>
      </c>
      <c r="AQ75" s="86">
        <f t="shared" si="30"/>
        <v>3000</v>
      </c>
      <c r="AR75" s="136">
        <f t="shared" si="29"/>
        <v>0</v>
      </c>
      <c r="AS75" s="55">
        <f t="shared" si="29"/>
        <v>0</v>
      </c>
      <c r="AT75" s="55">
        <f t="shared" si="29"/>
        <v>0</v>
      </c>
    </row>
    <row r="76" spans="1:47" s="25" customFormat="1" ht="12" x14ac:dyDescent="0.25">
      <c r="A76" s="199">
        <v>68</v>
      </c>
      <c r="B76" s="217" t="s">
        <v>84</v>
      </c>
      <c r="C76" s="217"/>
      <c r="D76" s="217"/>
      <c r="E76" s="167"/>
      <c r="F76" s="186"/>
      <c r="G76" s="136">
        <f t="shared" ref="G76:AQ76" si="31">G24</f>
        <v>2000</v>
      </c>
      <c r="H76" s="55">
        <f t="shared" si="31"/>
        <v>2000</v>
      </c>
      <c r="I76" s="136">
        <f t="shared" si="31"/>
        <v>0</v>
      </c>
      <c r="J76" s="55">
        <f t="shared" si="31"/>
        <v>0</v>
      </c>
      <c r="K76" s="55">
        <f t="shared" si="31"/>
        <v>0</v>
      </c>
      <c r="L76" s="86">
        <f t="shared" si="31"/>
        <v>2000</v>
      </c>
      <c r="M76" s="86">
        <f t="shared" si="31"/>
        <v>2000</v>
      </c>
      <c r="N76" s="55">
        <f t="shared" si="31"/>
        <v>0</v>
      </c>
      <c r="O76" s="55">
        <f t="shared" si="31"/>
        <v>0</v>
      </c>
      <c r="P76" s="55">
        <f t="shared" si="31"/>
        <v>0</v>
      </c>
      <c r="Q76" s="86">
        <f t="shared" si="31"/>
        <v>2000</v>
      </c>
      <c r="R76" s="86">
        <f t="shared" si="31"/>
        <v>2000</v>
      </c>
      <c r="S76" s="55">
        <f t="shared" si="31"/>
        <v>0</v>
      </c>
      <c r="T76" s="55">
        <f t="shared" si="31"/>
        <v>0</v>
      </c>
      <c r="U76" s="55">
        <f t="shared" si="31"/>
        <v>0</v>
      </c>
      <c r="V76" s="55">
        <f t="shared" si="31"/>
        <v>2000</v>
      </c>
      <c r="W76" s="55">
        <f t="shared" si="31"/>
        <v>2000</v>
      </c>
      <c r="X76" s="55">
        <f t="shared" si="31"/>
        <v>0</v>
      </c>
      <c r="Y76" s="55">
        <f t="shared" si="31"/>
        <v>0</v>
      </c>
      <c r="Z76" s="55">
        <f t="shared" si="31"/>
        <v>0</v>
      </c>
      <c r="AA76" s="55">
        <f t="shared" si="31"/>
        <v>2000</v>
      </c>
      <c r="AB76" s="55">
        <f t="shared" si="31"/>
        <v>2000</v>
      </c>
      <c r="AC76" s="55">
        <f t="shared" si="31"/>
        <v>0</v>
      </c>
      <c r="AD76" s="55">
        <f t="shared" si="31"/>
        <v>0</v>
      </c>
      <c r="AE76" s="55">
        <f t="shared" si="31"/>
        <v>0</v>
      </c>
      <c r="AF76" s="55">
        <f t="shared" si="31"/>
        <v>2000</v>
      </c>
      <c r="AG76" s="55">
        <f t="shared" si="31"/>
        <v>2000</v>
      </c>
      <c r="AH76" s="55">
        <f t="shared" si="31"/>
        <v>0</v>
      </c>
      <c r="AI76" s="55">
        <f t="shared" si="31"/>
        <v>0</v>
      </c>
      <c r="AJ76" s="55">
        <f t="shared" si="31"/>
        <v>0</v>
      </c>
      <c r="AK76" s="55">
        <f t="shared" si="31"/>
        <v>2000</v>
      </c>
      <c r="AL76" s="55">
        <f t="shared" si="31"/>
        <v>2000</v>
      </c>
      <c r="AM76" s="55">
        <f t="shared" si="31"/>
        <v>0</v>
      </c>
      <c r="AN76" s="55">
        <f t="shared" si="31"/>
        <v>0</v>
      </c>
      <c r="AO76" s="55">
        <f t="shared" si="31"/>
        <v>0</v>
      </c>
      <c r="AP76" s="202">
        <f t="shared" si="31"/>
        <v>14000</v>
      </c>
      <c r="AQ76" s="86">
        <f t="shared" si="31"/>
        <v>14000</v>
      </c>
      <c r="AR76" s="136">
        <f t="shared" si="29"/>
        <v>0</v>
      </c>
      <c r="AS76" s="55">
        <f t="shared" si="29"/>
        <v>0</v>
      </c>
      <c r="AT76" s="55">
        <f t="shared" si="29"/>
        <v>0</v>
      </c>
    </row>
    <row r="77" spans="1:47" s="25" customFormat="1" ht="12" customHeight="1" x14ac:dyDescent="0.25">
      <c r="A77" s="199">
        <v>69</v>
      </c>
      <c r="B77" s="217" t="s">
        <v>164</v>
      </c>
      <c r="C77" s="217"/>
      <c r="D77" s="217"/>
      <c r="E77" s="167"/>
      <c r="F77" s="186"/>
      <c r="G77" s="136">
        <f t="shared" ref="G77:AQ77" si="32">G25</f>
        <v>1500</v>
      </c>
      <c r="H77" s="55">
        <f t="shared" si="32"/>
        <v>1500</v>
      </c>
      <c r="I77" s="136">
        <f t="shared" si="32"/>
        <v>0</v>
      </c>
      <c r="J77" s="55">
        <f t="shared" si="32"/>
        <v>0</v>
      </c>
      <c r="K77" s="55">
        <f t="shared" si="32"/>
        <v>0</v>
      </c>
      <c r="L77" s="55">
        <f t="shared" si="32"/>
        <v>0</v>
      </c>
      <c r="M77" s="55">
        <f t="shared" si="32"/>
        <v>0</v>
      </c>
      <c r="N77" s="55">
        <f t="shared" si="32"/>
        <v>0</v>
      </c>
      <c r="O77" s="55">
        <f t="shared" si="32"/>
        <v>0</v>
      </c>
      <c r="P77" s="55">
        <f t="shared" si="32"/>
        <v>0</v>
      </c>
      <c r="Q77" s="55">
        <f t="shared" si="32"/>
        <v>0</v>
      </c>
      <c r="R77" s="55">
        <f t="shared" si="32"/>
        <v>0</v>
      </c>
      <c r="S77" s="55">
        <f t="shared" si="32"/>
        <v>0</v>
      </c>
      <c r="T77" s="55">
        <f t="shared" si="32"/>
        <v>0</v>
      </c>
      <c r="U77" s="55">
        <f t="shared" si="32"/>
        <v>0</v>
      </c>
      <c r="V77" s="55">
        <f t="shared" si="32"/>
        <v>0</v>
      </c>
      <c r="W77" s="55">
        <f t="shared" si="32"/>
        <v>0</v>
      </c>
      <c r="X77" s="55">
        <f t="shared" si="32"/>
        <v>0</v>
      </c>
      <c r="Y77" s="55">
        <f t="shared" si="32"/>
        <v>0</v>
      </c>
      <c r="Z77" s="55">
        <f t="shared" si="32"/>
        <v>0</v>
      </c>
      <c r="AA77" s="55">
        <f t="shared" si="32"/>
        <v>0</v>
      </c>
      <c r="AB77" s="55">
        <f t="shared" si="32"/>
        <v>0</v>
      </c>
      <c r="AC77" s="55">
        <f t="shared" si="32"/>
        <v>0</v>
      </c>
      <c r="AD77" s="55">
        <f t="shared" si="32"/>
        <v>0</v>
      </c>
      <c r="AE77" s="55">
        <f t="shared" si="32"/>
        <v>0</v>
      </c>
      <c r="AF77" s="55">
        <f t="shared" si="32"/>
        <v>0</v>
      </c>
      <c r="AG77" s="55">
        <f t="shared" si="32"/>
        <v>0</v>
      </c>
      <c r="AH77" s="55">
        <f t="shared" si="32"/>
        <v>0</v>
      </c>
      <c r="AI77" s="55">
        <f t="shared" si="32"/>
        <v>0</v>
      </c>
      <c r="AJ77" s="55">
        <f t="shared" si="32"/>
        <v>0</v>
      </c>
      <c r="AK77" s="55">
        <f t="shared" si="32"/>
        <v>0</v>
      </c>
      <c r="AL77" s="55">
        <f t="shared" si="32"/>
        <v>0</v>
      </c>
      <c r="AM77" s="55">
        <f t="shared" si="32"/>
        <v>0</v>
      </c>
      <c r="AN77" s="55">
        <f t="shared" si="32"/>
        <v>0</v>
      </c>
      <c r="AO77" s="55">
        <f t="shared" si="32"/>
        <v>0</v>
      </c>
      <c r="AP77" s="136">
        <f t="shared" si="32"/>
        <v>1500</v>
      </c>
      <c r="AQ77" s="55">
        <f t="shared" si="32"/>
        <v>1500</v>
      </c>
      <c r="AR77" s="136">
        <f t="shared" ref="AR77" si="33">AR25</f>
        <v>0</v>
      </c>
      <c r="AS77" s="55"/>
      <c r="AT77" s="55"/>
    </row>
    <row r="78" spans="1:47" s="204" customFormat="1" ht="15" customHeight="1" x14ac:dyDescent="0.25">
      <c r="A78" s="199">
        <v>70</v>
      </c>
      <c r="B78" s="248" t="s">
        <v>141</v>
      </c>
      <c r="C78" s="248"/>
      <c r="D78" s="248"/>
      <c r="E78" s="186"/>
      <c r="F78" s="186"/>
      <c r="G78" s="195">
        <f>SUM(G73:G77)</f>
        <v>55894.06</v>
      </c>
      <c r="H78" s="57">
        <f>SUM(H73:H77)</f>
        <v>21294</v>
      </c>
      <c r="I78" s="195">
        <f>SUM(I73:I77)</f>
        <v>34600.06</v>
      </c>
      <c r="J78" s="57" t="s">
        <v>41</v>
      </c>
      <c r="K78" s="57" t="s">
        <v>41</v>
      </c>
      <c r="L78" s="196">
        <f t="shared" ref="L78:M78" si="34">SUM(L73:L77)</f>
        <v>21383</v>
      </c>
      <c r="M78" s="196">
        <f t="shared" si="34"/>
        <v>21383</v>
      </c>
      <c r="N78" s="57">
        <f>SUM(N73:N77)</f>
        <v>0</v>
      </c>
      <c r="O78" s="57" t="s">
        <v>41</v>
      </c>
      <c r="P78" s="57" t="s">
        <v>41</v>
      </c>
      <c r="Q78" s="196">
        <f t="shared" ref="Q78:S78" si="35">SUM(Q73:Q77)</f>
        <v>21383</v>
      </c>
      <c r="R78" s="196">
        <f t="shared" si="35"/>
        <v>21383</v>
      </c>
      <c r="S78" s="57">
        <f t="shared" si="35"/>
        <v>0</v>
      </c>
      <c r="T78" s="57" t="s">
        <v>41</v>
      </c>
      <c r="U78" s="57" t="s">
        <v>41</v>
      </c>
      <c r="V78" s="196">
        <f t="shared" ref="V78:X78" si="36">SUM(V73:V77)</f>
        <v>21383</v>
      </c>
      <c r="W78" s="196">
        <f t="shared" si="36"/>
        <v>21383</v>
      </c>
      <c r="X78" s="57">
        <f t="shared" si="36"/>
        <v>0</v>
      </c>
      <c r="Y78" s="57" t="s">
        <v>41</v>
      </c>
      <c r="Z78" s="57" t="s">
        <v>41</v>
      </c>
      <c r="AA78" s="57">
        <f t="shared" ref="AA78:AC78" si="37">SUM(AA73:AA77)</f>
        <v>40349.800000000003</v>
      </c>
      <c r="AB78" s="57">
        <f t="shared" si="37"/>
        <v>40349.800000000003</v>
      </c>
      <c r="AC78" s="57">
        <f t="shared" si="37"/>
        <v>0</v>
      </c>
      <c r="AD78" s="57" t="s">
        <v>41</v>
      </c>
      <c r="AE78" s="57" t="s">
        <v>41</v>
      </c>
      <c r="AF78" s="57">
        <f t="shared" ref="AF78:AH78" si="38">SUM(AF73:AF77)</f>
        <v>40349.800000000003</v>
      </c>
      <c r="AG78" s="57">
        <f t="shared" si="38"/>
        <v>40349.800000000003</v>
      </c>
      <c r="AH78" s="57">
        <f t="shared" si="38"/>
        <v>0</v>
      </c>
      <c r="AI78" s="57" t="s">
        <v>41</v>
      </c>
      <c r="AJ78" s="57" t="s">
        <v>41</v>
      </c>
      <c r="AK78" s="57">
        <f>SUM(AK73:AK76)</f>
        <v>40349.800000000003</v>
      </c>
      <c r="AL78" s="57">
        <f>SUM(AL73:AL76)</f>
        <v>40349.800000000003</v>
      </c>
      <c r="AM78" s="57">
        <f>SUM(AM73:AM76)</f>
        <v>0</v>
      </c>
      <c r="AN78" s="57" t="s">
        <v>41</v>
      </c>
      <c r="AO78" s="57" t="s">
        <v>41</v>
      </c>
      <c r="AP78" s="197">
        <f>AP71+AP20</f>
        <v>241092.46</v>
      </c>
      <c r="AQ78" s="203">
        <f>AQ71+AQ20</f>
        <v>206492.4</v>
      </c>
      <c r="AR78" s="195">
        <f>AR71+AR20</f>
        <v>34600.06</v>
      </c>
      <c r="AS78" s="57">
        <f>AS71+AS20</f>
        <v>0</v>
      </c>
      <c r="AT78" s="57">
        <f>AT71+AT20</f>
        <v>0</v>
      </c>
    </row>
    <row r="79" spans="1:47" s="25" customFormat="1" ht="15" hidden="1" customHeight="1" x14ac:dyDescent="0.25">
      <c r="A79" s="257" t="s">
        <v>106</v>
      </c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7"/>
      <c r="AQ79" s="169"/>
      <c r="AR79" s="169"/>
      <c r="AS79" s="169"/>
      <c r="AT79" s="169"/>
    </row>
    <row r="80" spans="1:47" s="169" customFormat="1" ht="15" hidden="1" customHeight="1" x14ac:dyDescent="0.25">
      <c r="A80" s="256" t="s">
        <v>101</v>
      </c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</row>
    <row r="81" spans="1:50" s="169" customFormat="1" ht="15" hidden="1" customHeight="1" x14ac:dyDescent="0.25">
      <c r="A81" s="256" t="s">
        <v>102</v>
      </c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</row>
    <row r="82" spans="1:50" s="169" customFormat="1" ht="15" hidden="1" customHeight="1" x14ac:dyDescent="0.25">
      <c r="A82" s="256" t="s">
        <v>103</v>
      </c>
      <c r="B82" s="256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56"/>
      <c r="AM82" s="256"/>
      <c r="AN82" s="256"/>
      <c r="AO82" s="256"/>
      <c r="AP82" s="256"/>
    </row>
    <row r="83" spans="1:50" s="169" customFormat="1" ht="15" hidden="1" customHeight="1" x14ac:dyDescent="0.25">
      <c r="A83" s="256" t="s">
        <v>104</v>
      </c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</row>
    <row r="84" spans="1:50" s="169" customFormat="1" ht="15" hidden="1" customHeight="1" x14ac:dyDescent="0.25">
      <c r="A84" s="256" t="s">
        <v>157</v>
      </c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</row>
    <row r="85" spans="1:50" s="169" customFormat="1" ht="15" hidden="1" customHeight="1" x14ac:dyDescent="0.25">
      <c r="A85" s="256" t="s">
        <v>105</v>
      </c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</row>
    <row r="86" spans="1:50" s="169" customFormat="1" ht="15" hidden="1" customHeight="1" x14ac:dyDescent="0.25">
      <c r="A86" s="256" t="s">
        <v>85</v>
      </c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</row>
    <row r="87" spans="1:50" s="169" customFormat="1" ht="15" hidden="1" customHeight="1" x14ac:dyDescent="0.25">
      <c r="A87" s="256" t="s">
        <v>165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</row>
    <row r="88" spans="1:50" s="169" customFormat="1" ht="12" hidden="1" x14ac:dyDescent="0.25"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256"/>
      <c r="AO88" s="256"/>
      <c r="AP88" s="256"/>
    </row>
    <row r="89" spans="1:50" s="169" customFormat="1" ht="12" hidden="1" x14ac:dyDescent="0.2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</row>
    <row r="90" spans="1:50" ht="48.75" hidden="1" customHeight="1" x14ac:dyDescent="0.25"/>
    <row r="91" spans="1:50" ht="48.75" customHeight="1" x14ac:dyDescent="0.25">
      <c r="AP91" s="206"/>
      <c r="AQ91" s="206"/>
      <c r="AR91" s="206"/>
    </row>
    <row r="92" spans="1:50" ht="48.75" customHeight="1" x14ac:dyDescent="0.25">
      <c r="L92" s="207"/>
      <c r="AX92" s="8">
        <f>249</f>
        <v>249</v>
      </c>
    </row>
  </sheetData>
  <mergeCells count="104">
    <mergeCell ref="B88:AP88"/>
    <mergeCell ref="A82:AP82"/>
    <mergeCell ref="A83:AP83"/>
    <mergeCell ref="A84:AP84"/>
    <mergeCell ref="A85:AP85"/>
    <mergeCell ref="A86:AP86"/>
    <mergeCell ref="A87:AP87"/>
    <mergeCell ref="B76:D76"/>
    <mergeCell ref="B77:D77"/>
    <mergeCell ref="B78:D78"/>
    <mergeCell ref="A79:AP79"/>
    <mergeCell ref="A80:AP80"/>
    <mergeCell ref="A81:AP81"/>
    <mergeCell ref="B57:C57"/>
    <mergeCell ref="B71:D71"/>
    <mergeCell ref="B72:D72"/>
    <mergeCell ref="B73:D73"/>
    <mergeCell ref="B74:D74"/>
    <mergeCell ref="B75:D75"/>
    <mergeCell ref="AP52:AT52"/>
    <mergeCell ref="AP53:AT53"/>
    <mergeCell ref="AP54:AT54"/>
    <mergeCell ref="B55:D55"/>
    <mergeCell ref="B56:C56"/>
    <mergeCell ref="D56:AT56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</mergeCells>
  <phoneticPr fontId="8" type="noConversion"/>
  <pageMargins left="0.31496062992125984" right="0.31496062992125984" top="0.35433070866141736" bottom="0.35433070866141736" header="0.31496062992125984" footer="0.19685039370078741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19.03.2020 первонач </vt:lpstr>
      <vt:lpstr>1изм 23 12 20</vt:lpstr>
      <vt:lpstr>2изм 24 03 21</vt:lpstr>
      <vt:lpstr>3изм 19и28 05 21</vt:lpstr>
      <vt:lpstr>4изм   07 07 21</vt:lpstr>
      <vt:lpstr>5изм  10 11 21</vt:lpstr>
      <vt:lpstr>6изм  22 12 21 </vt:lpstr>
      <vt:lpstr>На 2022год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mamadeleeva.ed</cp:lastModifiedBy>
  <cp:lastPrinted>2022-01-10T10:46:53Z</cp:lastPrinted>
  <dcterms:created xsi:type="dcterms:W3CDTF">2020-01-17T05:51:58Z</dcterms:created>
  <dcterms:modified xsi:type="dcterms:W3CDTF">2022-01-17T12:31:52Z</dcterms:modified>
</cp:coreProperties>
</file>