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440" windowHeight="116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Лист1!$A$13:$BD$42</definedName>
    <definedName name="_xlnm.Print_Titles" localSheetId="0">Лист1!$8:$13</definedName>
  </definedNames>
  <calcPr calcId="125725"/>
</workbook>
</file>

<file path=xl/calcChain.xml><?xml version="1.0" encoding="utf-8"?>
<calcChain xmlns="http://schemas.openxmlformats.org/spreadsheetml/2006/main">
  <c r="AD42" i="1"/>
  <c r="Z42"/>
  <c r="T21"/>
  <c r="N24"/>
  <c r="J23"/>
  <c r="Y31" l="1"/>
  <c r="T31"/>
  <c r="Z27"/>
  <c r="AD22"/>
  <c r="AD23"/>
  <c r="AD19"/>
  <c r="AD16"/>
  <c r="P33"/>
  <c r="O19"/>
  <c r="O21" l="1"/>
  <c r="P19"/>
  <c r="L24"/>
  <c r="J17"/>
  <c r="K24"/>
  <c r="T17"/>
  <c r="O32"/>
  <c r="O31"/>
  <c r="U27"/>
  <c r="O26"/>
  <c r="K31" l="1"/>
  <c r="T29"/>
  <c r="O29"/>
  <c r="J30" l="1"/>
  <c r="J31"/>
  <c r="J32"/>
  <c r="J29"/>
  <c r="J22"/>
  <c r="J21"/>
  <c r="J24" s="1"/>
  <c r="I33" l="1"/>
  <c r="J33"/>
  <c r="K33"/>
  <c r="L33"/>
  <c r="M33"/>
  <c r="N33"/>
  <c r="O33"/>
  <c r="Q33"/>
  <c r="R33"/>
  <c r="S33"/>
  <c r="T33"/>
  <c r="U33"/>
  <c r="V33"/>
  <c r="W33"/>
  <c r="X33"/>
  <c r="Y33"/>
  <c r="Z33"/>
  <c r="AA33"/>
  <c r="AB33"/>
  <c r="AC33"/>
  <c r="H33"/>
  <c r="G33"/>
  <c r="E32" l="1"/>
  <c r="AD32" s="1"/>
  <c r="E31"/>
  <c r="AD31" s="1"/>
  <c r="E26"/>
  <c r="E21"/>
  <c r="F22" l="1"/>
  <c r="E22" s="1"/>
  <c r="E30"/>
  <c r="E17" l="1"/>
  <c r="E16"/>
  <c r="AD30"/>
  <c r="F29"/>
  <c r="E29" l="1"/>
  <c r="E33" s="1"/>
  <c r="F33"/>
  <c r="E27"/>
  <c r="K27"/>
  <c r="L27"/>
  <c r="P27"/>
  <c r="O27" s="1"/>
  <c r="X27"/>
  <c r="T27" s="1"/>
  <c r="AC27"/>
  <c r="Y27" s="1"/>
  <c r="AD21"/>
  <c r="T19"/>
  <c r="AD17"/>
  <c r="F24"/>
  <c r="G24"/>
  <c r="H24"/>
  <c r="I24"/>
  <c r="M24"/>
  <c r="O24"/>
  <c r="P24"/>
  <c r="Q24"/>
  <c r="R24"/>
  <c r="S24"/>
  <c r="T24"/>
  <c r="U24"/>
  <c r="V24"/>
  <c r="W24"/>
  <c r="X24"/>
  <c r="Y24"/>
  <c r="Z24"/>
  <c r="AA24"/>
  <c r="AB24"/>
  <c r="AC24"/>
  <c r="E24"/>
  <c r="F19"/>
  <c r="G19"/>
  <c r="H19"/>
  <c r="I19"/>
  <c r="K19"/>
  <c r="L19"/>
  <c r="M19"/>
  <c r="N19"/>
  <c r="Q19"/>
  <c r="R19"/>
  <c r="S19"/>
  <c r="U19"/>
  <c r="V19"/>
  <c r="W19"/>
  <c r="X19"/>
  <c r="Z19"/>
  <c r="AA19"/>
  <c r="AB19"/>
  <c r="AB42" s="1"/>
  <c r="AC19"/>
  <c r="AD29"/>
  <c r="AD33" s="1"/>
  <c r="Y26"/>
  <c r="T26"/>
  <c r="J26"/>
  <c r="S27"/>
  <c r="N27"/>
  <c r="I27"/>
  <c r="G27"/>
  <c r="H27"/>
  <c r="F27"/>
  <c r="AD24" l="1"/>
  <c r="K42"/>
  <c r="V42"/>
  <c r="T42"/>
  <c r="P42"/>
  <c r="J27"/>
  <c r="G42"/>
  <c r="H42"/>
  <c r="W42"/>
  <c r="U42"/>
  <c r="Q42"/>
  <c r="L42"/>
  <c r="E19"/>
  <c r="E42" s="1"/>
  <c r="F42"/>
  <c r="AA42"/>
  <c r="M42"/>
  <c r="AD27"/>
  <c r="AD26"/>
  <c r="Y19"/>
  <c r="Y42" s="1"/>
  <c r="J19"/>
  <c r="J42" s="1"/>
  <c r="O42"/>
</calcChain>
</file>

<file path=xl/sharedStrings.xml><?xml version="1.0" encoding="utf-8"?>
<sst xmlns="http://schemas.openxmlformats.org/spreadsheetml/2006/main" count="121" uniqueCount="76">
  <si>
    <t>№ п/п</t>
  </si>
  <si>
    <t>Наименование целей, задач и мероприятий муниципальной программы</t>
  </si>
  <si>
    <t>Финансовое обеспечение реализации муниципальной программы, тыс.руб.</t>
  </si>
  <si>
    <t>План на 2018 год</t>
  </si>
  <si>
    <t>План на 2019 год</t>
  </si>
  <si>
    <t>План на 2020 год</t>
  </si>
  <si>
    <t>План на 2021 год</t>
  </si>
  <si>
    <t>План на 2022 год</t>
  </si>
  <si>
    <t>ИТОГО:</t>
  </si>
  <si>
    <t>Всего</t>
  </si>
  <si>
    <t>Местный бюджет</t>
  </si>
  <si>
    <t>Областной бюджет</t>
  </si>
  <si>
    <t>Федеральный бюджет</t>
  </si>
  <si>
    <t>Цель: Создание благоприятных условий для развития малого и среднего предпринимательства на территории городского округа Тольятти.</t>
  </si>
  <si>
    <t>1.1.</t>
  </si>
  <si>
    <t>Субсидирование части затрат субъектов малого и среднего предпринимательства, связанных с приобретением оборудования в целях создания и (или) развития, и (или) модернизации производства товаров (работ, услуг)</t>
  </si>
  <si>
    <t>1.2.</t>
  </si>
  <si>
    <t>Итого по Задаче 1:</t>
  </si>
  <si>
    <t>Задача 2. Развитие инфраструктуры поддержки субъектов МСП.</t>
  </si>
  <si>
    <t>2.1.</t>
  </si>
  <si>
    <t>Обеспечение функционирования бизнес-инкубатора</t>
  </si>
  <si>
    <t>Итого по Задаче 2:</t>
  </si>
  <si>
    <t>Задача 3. Подготовка, переподготовка, повышение квалификации кадров для субъектов МСП</t>
  </si>
  <si>
    <t>3.1.</t>
  </si>
  <si>
    <t>Итого по Задаче 3:</t>
  </si>
  <si>
    <t>Задача 4. Оказание информационной и консультационной поддержки субъектам МСП.</t>
  </si>
  <si>
    <t>4.1.</t>
  </si>
  <si>
    <t>Оказание консультационной поддержки и содействия в подготовке заявок на получение статуса резидента Территории опережающего социально-экономического развития субъектам малого и среднего предпринимательства</t>
  </si>
  <si>
    <t>Итого по Задаче 4:</t>
  </si>
  <si>
    <t>Задача 5. Содействие развитию субъектов МСП и выявление административных ограничений, возникающих в деятельности субъектов МСП.</t>
  </si>
  <si>
    <t>5.1.</t>
  </si>
  <si>
    <t>Предоставление в аренду, безвозмездное пользование объектов муниципального имущества, включенных в Перечень муниципального имущества городского округа Тольятти, предназначенного для предоставления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</si>
  <si>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5.2.</t>
  </si>
  <si>
    <t xml:space="preserve">Проведение оценки регулирующего воздействия проектов муниципальных нормативных правовых актов городского округа Тольятти, затрагивающих вопросы осуществления предпринимательской и инвестиционной деятельности, и экспертизы муниципальных нормативных правовых актов городского округа Тольятти, затрагивающих вопросы осуществления предпринимательской и инвестиционной деятельности </t>
  </si>
  <si>
    <t>Итого по Задаче 5:</t>
  </si>
  <si>
    <t>ИТОГО по муниципальной программе:</t>
  </si>
  <si>
    <t>Ответственный исполнитель</t>
  </si>
  <si>
    <t>Сроки реализации</t>
  </si>
  <si>
    <t>2018-2022гг.</t>
  </si>
  <si>
    <t>Департамент экономического развития администрации</t>
  </si>
  <si>
    <t>Внебюджетные средства</t>
  </si>
  <si>
    <t>Департамен по управлению муниципальным имуществом администрации</t>
  </si>
  <si>
    <t>Перечень</t>
  </si>
  <si>
    <t>Приложение № 1</t>
  </si>
  <si>
    <t>мероприятий муниципальной программы городского округа Тольятти "Развитие малого и среднего предпринимательства городского округа Тольятти на 2018-2022 годы"</t>
  </si>
  <si>
    <t>5.3.</t>
  </si>
  <si>
    <t>Департамент экономического развития администрации, департамент по управлению муниципальным имуществом администрации</t>
  </si>
  <si>
    <t>Предоставление в безвозмездное пользование ИП Лушниковой Зухре Наильевне объекта муниципального имущества, расположенного по адресу: г. Тольятти, ул.Лесная, 62 (163,4 м2)</t>
  </si>
  <si>
    <t>5.4.</t>
  </si>
  <si>
    <t>МАУ городского округа Тольятти "Агентство экономического развития" (департамент экономического развития администрации)</t>
  </si>
  <si>
    <t>2.2.</t>
  </si>
  <si>
    <t>2018г.</t>
  </si>
  <si>
    <t>Предоставление в безвозмездное пользование Союзу "Торгово-промышленная палата г. Тольятти" объекта муниципального имущества, расположенного по адресу: г. Тольятти, ул.Победы, 19а (1249,3 м2)</t>
  </si>
  <si>
    <t>Задача 1. Содействие субъектам МСП в доступе к финансовой поддержки.</t>
  </si>
  <si>
    <t>4.2.</t>
  </si>
  <si>
    <t>Проведение ежегодного форума "Тольятти-город будущего"</t>
  </si>
  <si>
    <t>4.3.</t>
  </si>
  <si>
    <t>к постановлению администрации городского округа Тольятти от ____________________№_____________________</t>
  </si>
  <si>
    <t>Приложение №1 к муниципальной программе городского округа Тольятти "Развитие малого и среднего предпринимательства городского округа Тольятти на 2018-2022 годы", утвержденной постановлением администрации городского округа Тольятти от 28.08.2017 №2917-П/1</t>
  </si>
  <si>
    <t>5.5.</t>
  </si>
  <si>
    <t>Предоставление в безвозмездное пользование обществу с ограниченной ответственностью «Региональный центр образования и развития» объекта муниципального имущества, расположенного по адресу: г. Тольятти, ул. Лесная, д.46.  (109,5 кв.м)</t>
  </si>
  <si>
    <t>4.4.</t>
  </si>
  <si>
    <t>5.6.</t>
  </si>
  <si>
    <t>Реконстукция 3-ей очереди бизнес-инкубатора, в том числе приобретение оборудования (объект капитального строительства "Бизнес-инкубатор. Реконструкция. Третий пусковой комплекс")</t>
  </si>
  <si>
    <t xml:space="preserve">Предоставление субсидии Муниципальному автономному учреждению "Агентство экономического развития" на реализацию мероприятий, связанных с поддержкой программы обеспечения деятельности бизнес-инкубаторов, в том числе обеспечение предоставления субъектам малого предпринимательства образовательных услуг (в том числе семинаров, тренингов, курсов подготовки, переподготовки, повышения квалификации) </t>
  </si>
  <si>
    <t>Субсидирование части затрат субъектов малого и среднего предпринимательства, связанных с осуществлением социально значимых видов деятельности, созданием и (или) развитием центров времяпрепровождения детей</t>
  </si>
  <si>
    <t>Предоставление в безвозмездное пользование обществу с ограниченной ответственностью Центр сценического творческого развития «КРЕАТИВ» объекта муниципального имущества, расположенного по адресу: г. Тольятти, ул. Лизы Чайкиной , д.79.  (154,2 кв.м)</t>
  </si>
  <si>
    <t>Оказание консультационной поддержки субъектам малого и среднего предпринимательства и физическим лицам - потенциальным предпринимателям по вопросам ведения предпринимательской деятельности. Обеспечение работы портала для малого и среднего предпринимательства городского округа Тольятти (biznes-63.ru)</t>
  </si>
  <si>
    <t>2019-2022гг.</t>
  </si>
  <si>
    <t>1.3.</t>
  </si>
  <si>
    <t>2019г.</t>
  </si>
  <si>
    <t>2.3.</t>
  </si>
  <si>
    <t>Муниципальный фонд поддержки и развития субъектов малого и среднего предпринимательства микрокредитная компания городского округа Тольятти (непосредственный исполнитель)</t>
  </si>
  <si>
    <t>Предоставление субсидии Муниципальному автономному учреждению городского округа Тольятти "Агентство экономического развития"  на ремонт помещений бизнес-инкубатора, расположенного по адресу: Самарская область, г. Тольятти, б-р Королева, д.13</t>
  </si>
  <si>
    <t>Предоставление субсидии Муниципальному фонду поддержки и развития субъектов малого и среднего предпринимательства микрокредитная компания городского округа Тольятти для выдачи займов субъектам малого и среднего предпринимательства</t>
  </si>
  <si>
    <t>Предоставление субсидии Муниципальному автономному учреждению "Агентство экономического развития" на оказание консультационных услуг в области бухгалтерского учета, законодательства о налогах и сборах, а также оказание услуг по сервисному сопровождению субъектов МСП, в том числе по подготовке, передаче по ТКС (телекоммуникационным каналам связи) и (или) предоставлению отчетных форм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</si>
</sst>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"/>
    <numFmt numFmtId="166" formatCode="#,##0.0"/>
    <numFmt numFmtId="167" formatCode="#,##0.0_р_.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00">
    <xf numFmtId="0" fontId="0" fillId="0" borderId="0" xfId="0"/>
    <xf numFmtId="0" fontId="0" fillId="2" borderId="0" xfId="0" applyFill="1"/>
    <xf numFmtId="0" fontId="10" fillId="2" borderId="0" xfId="0" applyFont="1" applyFill="1"/>
    <xf numFmtId="0" fontId="9" fillId="2" borderId="0" xfId="0" applyFont="1" applyFill="1"/>
    <xf numFmtId="165" fontId="2" fillId="2" borderId="0" xfId="0" applyNumberFormat="1" applyFont="1" applyFill="1"/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Border="1"/>
    <xf numFmtId="0" fontId="8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166" fontId="2" fillId="0" borderId="3" xfId="1" applyNumberFormat="1" applyFont="1" applyFill="1" applyBorder="1" applyAlignment="1" applyProtection="1">
      <alignment horizontal="center" vertical="center" wrapText="1"/>
    </xf>
    <xf numFmtId="166" fontId="6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 applyProtection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vertical="center" wrapText="1"/>
    </xf>
    <xf numFmtId="0" fontId="2" fillId="0" borderId="3" xfId="2" applyFont="1" applyFill="1" applyBorder="1" applyAlignment="1">
      <alignment vertical="top" wrapText="1"/>
    </xf>
    <xf numFmtId="166" fontId="7" fillId="0" borderId="3" xfId="1" applyNumberFormat="1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>
      <alignment horizontal="left" vertical="top" wrapText="1"/>
    </xf>
    <xf numFmtId="0" fontId="6" fillId="0" borderId="3" xfId="2" applyFont="1" applyFill="1" applyBorder="1" applyAlignment="1">
      <alignment horizontal="left" vertical="center" wrapText="1"/>
    </xf>
    <xf numFmtId="165" fontId="6" fillId="0" borderId="3" xfId="1" applyNumberFormat="1" applyFont="1" applyFill="1" applyBorder="1" applyAlignment="1" applyProtection="1">
      <alignment horizontal="right" vertical="center" wrapText="1"/>
    </xf>
    <xf numFmtId="165" fontId="6" fillId="0" borderId="3" xfId="1" applyNumberFormat="1" applyFont="1" applyFill="1" applyBorder="1" applyAlignment="1" applyProtection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/>
    </xf>
    <xf numFmtId="16" fontId="2" fillId="0" borderId="3" xfId="0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 vertical="center" wrapText="1"/>
    </xf>
    <xf numFmtId="166" fontId="6" fillId="2" borderId="3" xfId="1" applyNumberFormat="1" applyFont="1" applyFill="1" applyBorder="1" applyAlignment="1" applyProtection="1">
      <alignment horizontal="center" vertical="center" wrapText="1"/>
    </xf>
    <xf numFmtId="166" fontId="7" fillId="2" borderId="3" xfId="1" applyNumberFormat="1" applyFont="1" applyFill="1" applyBorder="1" applyAlignment="1" applyProtection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166" fontId="0" fillId="2" borderId="0" xfId="0" applyNumberFormat="1" applyFill="1"/>
    <xf numFmtId="0" fontId="11" fillId="2" borderId="0" xfId="0" applyFont="1" applyFill="1" applyAlignment="1">
      <alignment horizontal="right" vertical="center" wrapText="1"/>
    </xf>
    <xf numFmtId="0" fontId="0" fillId="2" borderId="0" xfId="0" applyFill="1" applyAlignment="1"/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D44"/>
  <sheetViews>
    <sheetView tabSelected="1" topLeftCell="A43" zoomScale="60" zoomScaleNormal="60" workbookViewId="0">
      <pane ySplit="915" activePane="bottomLeft"/>
      <selection activeCell="Z10" sqref="Z1:Z1048576"/>
      <selection pane="bottomLeft" activeCell="AD19" sqref="AD19"/>
    </sheetView>
  </sheetViews>
  <sheetFormatPr defaultRowHeight="15"/>
  <cols>
    <col min="1" max="1" width="5.42578125" style="1" customWidth="1"/>
    <col min="2" max="2" width="30" style="1" customWidth="1"/>
    <col min="3" max="3" width="18.42578125" style="1" customWidth="1"/>
    <col min="4" max="4" width="12.42578125" style="1" customWidth="1"/>
    <col min="5" max="5" width="12" style="1" customWidth="1"/>
    <col min="6" max="6" width="10.42578125" style="1" customWidth="1"/>
    <col min="7" max="7" width="11.42578125" style="1" customWidth="1"/>
    <col min="8" max="11" width="9.7109375" style="1" customWidth="1"/>
    <col min="12" max="12" width="10" style="1" customWidth="1"/>
    <col min="13" max="13" width="10.85546875" style="1" customWidth="1"/>
    <col min="14" max="14" width="10.140625" style="1" customWidth="1"/>
    <col min="15" max="15" width="11.85546875" style="1" customWidth="1"/>
    <col min="16" max="16" width="12" style="1" customWidth="1"/>
    <col min="17" max="17" width="9.85546875" style="1" customWidth="1"/>
    <col min="18" max="18" width="8.85546875" style="1" customWidth="1"/>
    <col min="19" max="19" width="11.140625" style="1" customWidth="1"/>
    <col min="20" max="20" width="10" style="1" customWidth="1"/>
    <col min="21" max="23" width="9.7109375" style="1" customWidth="1"/>
    <col min="24" max="24" width="10.28515625" style="1" customWidth="1"/>
    <col min="25" max="25" width="9.7109375" style="1" customWidth="1"/>
    <col min="26" max="26" width="9.85546875" style="1" customWidth="1"/>
    <col min="27" max="28" width="9.28515625" style="1" bestFit="1" customWidth="1"/>
    <col min="29" max="29" width="10" style="1" customWidth="1"/>
    <col min="30" max="30" width="11.42578125" style="1" customWidth="1"/>
    <col min="31" max="16384" width="9.140625" style="1"/>
  </cols>
  <sheetData>
    <row r="2" spans="1:56" ht="15.75">
      <c r="AC2" s="2" t="s">
        <v>43</v>
      </c>
    </row>
    <row r="3" spans="1:56" ht="47.25" customHeight="1">
      <c r="V3" s="44" t="s">
        <v>57</v>
      </c>
      <c r="W3" s="45"/>
      <c r="X3" s="45"/>
      <c r="Y3" s="45"/>
      <c r="Z3" s="45"/>
      <c r="AA3" s="45"/>
      <c r="AB3" s="45"/>
      <c r="AC3" s="45"/>
      <c r="AD3" s="45"/>
    </row>
    <row r="4" spans="1:56" ht="76.5" customHeight="1">
      <c r="V4" s="44" t="s">
        <v>58</v>
      </c>
      <c r="W4" s="45"/>
      <c r="X4" s="45"/>
      <c r="Y4" s="45"/>
      <c r="Z4" s="45"/>
      <c r="AA4" s="45"/>
      <c r="AB4" s="45"/>
      <c r="AC4" s="45"/>
      <c r="AD4" s="45"/>
    </row>
    <row r="5" spans="1:56" ht="18.75">
      <c r="M5" s="3"/>
      <c r="N5" s="3"/>
      <c r="O5" s="48" t="s">
        <v>42</v>
      </c>
      <c r="P5" s="49"/>
      <c r="Q5" s="3"/>
      <c r="R5" s="3"/>
    </row>
    <row r="6" spans="1:56" ht="45.75" customHeight="1">
      <c r="I6" s="46" t="s">
        <v>44</v>
      </c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8" spans="1:56" s="6" customFormat="1" ht="20.25" customHeight="1">
      <c r="A8" s="86" t="s">
        <v>0</v>
      </c>
      <c r="B8" s="88" t="s">
        <v>1</v>
      </c>
      <c r="C8" s="50" t="s">
        <v>36</v>
      </c>
      <c r="D8" s="74" t="s">
        <v>37</v>
      </c>
      <c r="E8" s="57" t="s">
        <v>2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4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6" s="6" customFormat="1" ht="20.25" customHeight="1">
      <c r="A9" s="86"/>
      <c r="B9" s="89"/>
      <c r="C9" s="51"/>
      <c r="D9" s="75"/>
      <c r="E9" s="78" t="s">
        <v>3</v>
      </c>
      <c r="F9" s="79"/>
      <c r="G9" s="79"/>
      <c r="H9" s="79"/>
      <c r="I9" s="80"/>
      <c r="J9" s="64" t="s">
        <v>4</v>
      </c>
      <c r="K9" s="65"/>
      <c r="L9" s="65"/>
      <c r="M9" s="65"/>
      <c r="N9" s="66"/>
      <c r="O9" s="52" t="s">
        <v>5</v>
      </c>
      <c r="P9" s="53"/>
      <c r="Q9" s="53"/>
      <c r="R9" s="53"/>
      <c r="S9" s="54"/>
      <c r="T9" s="52" t="s">
        <v>6</v>
      </c>
      <c r="U9" s="53"/>
      <c r="V9" s="53"/>
      <c r="W9" s="53"/>
      <c r="X9" s="54"/>
      <c r="Y9" s="52" t="s">
        <v>7</v>
      </c>
      <c r="Z9" s="53"/>
      <c r="AA9" s="53"/>
      <c r="AB9" s="53"/>
      <c r="AC9" s="54"/>
      <c r="AD9" s="59" t="s">
        <v>8</v>
      </c>
      <c r="AE9" s="4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spans="1:56" s="6" customFormat="1" ht="20.25" customHeight="1">
      <c r="A10" s="86"/>
      <c r="B10" s="89"/>
      <c r="C10" s="51"/>
      <c r="D10" s="75"/>
      <c r="E10" s="61" t="s">
        <v>9</v>
      </c>
      <c r="F10" s="70" t="s">
        <v>10</v>
      </c>
      <c r="G10" s="85" t="s">
        <v>11</v>
      </c>
      <c r="H10" s="85" t="s">
        <v>12</v>
      </c>
      <c r="I10" s="76" t="s">
        <v>40</v>
      </c>
      <c r="J10" s="61" t="s">
        <v>9</v>
      </c>
      <c r="K10" s="70" t="s">
        <v>10</v>
      </c>
      <c r="L10" s="85" t="s">
        <v>11</v>
      </c>
      <c r="M10" s="85" t="s">
        <v>12</v>
      </c>
      <c r="N10" s="76" t="s">
        <v>40</v>
      </c>
      <c r="O10" s="61" t="s">
        <v>9</v>
      </c>
      <c r="P10" s="97" t="s">
        <v>10</v>
      </c>
      <c r="Q10" s="85" t="s">
        <v>11</v>
      </c>
      <c r="R10" s="94" t="s">
        <v>12</v>
      </c>
      <c r="S10" s="50" t="s">
        <v>40</v>
      </c>
      <c r="T10" s="50" t="s">
        <v>9</v>
      </c>
      <c r="U10" s="81" t="s">
        <v>10</v>
      </c>
      <c r="V10" s="50" t="s">
        <v>11</v>
      </c>
      <c r="W10" s="67" t="s">
        <v>12</v>
      </c>
      <c r="X10" s="67" t="s">
        <v>40</v>
      </c>
      <c r="Y10" s="50" t="s">
        <v>9</v>
      </c>
      <c r="Z10" s="81" t="s">
        <v>10</v>
      </c>
      <c r="AA10" s="83" t="s">
        <v>11</v>
      </c>
      <c r="AB10" s="83" t="s">
        <v>12</v>
      </c>
      <c r="AC10" s="50" t="s">
        <v>40</v>
      </c>
      <c r="AD10" s="59"/>
      <c r="AE10" s="7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90"/>
      <c r="AX10" s="90"/>
      <c r="AY10" s="5"/>
      <c r="AZ10" s="5"/>
      <c r="BA10" s="5"/>
      <c r="BB10" s="5"/>
      <c r="BC10" s="5"/>
      <c r="BD10" s="5"/>
    </row>
    <row r="11" spans="1:56" s="6" customFormat="1" ht="20.25" customHeight="1">
      <c r="A11" s="86"/>
      <c r="B11" s="89"/>
      <c r="C11" s="51"/>
      <c r="D11" s="75"/>
      <c r="E11" s="62"/>
      <c r="F11" s="71"/>
      <c r="G11" s="86"/>
      <c r="H11" s="86"/>
      <c r="I11" s="77"/>
      <c r="J11" s="62"/>
      <c r="K11" s="71"/>
      <c r="L11" s="86"/>
      <c r="M11" s="86"/>
      <c r="N11" s="77"/>
      <c r="O11" s="62"/>
      <c r="P11" s="98"/>
      <c r="Q11" s="86"/>
      <c r="R11" s="95"/>
      <c r="S11" s="51"/>
      <c r="T11" s="96"/>
      <c r="U11" s="82"/>
      <c r="V11" s="96"/>
      <c r="W11" s="67"/>
      <c r="X11" s="68"/>
      <c r="Y11" s="96"/>
      <c r="Z11" s="82"/>
      <c r="AA11" s="84"/>
      <c r="AB11" s="84"/>
      <c r="AC11" s="51"/>
      <c r="AD11" s="59"/>
      <c r="AE11" s="7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90"/>
      <c r="AX11" s="90"/>
      <c r="AY11" s="5"/>
      <c r="AZ11" s="5"/>
      <c r="BA11" s="5"/>
      <c r="BB11" s="5"/>
      <c r="BC11" s="5"/>
      <c r="BD11" s="5"/>
    </row>
    <row r="12" spans="1:56" s="6" customFormat="1" ht="20.25" customHeight="1">
      <c r="A12" s="87"/>
      <c r="B12" s="89"/>
      <c r="C12" s="51"/>
      <c r="D12" s="75"/>
      <c r="E12" s="63"/>
      <c r="F12" s="72"/>
      <c r="G12" s="87"/>
      <c r="H12" s="87"/>
      <c r="I12" s="77"/>
      <c r="J12" s="63"/>
      <c r="K12" s="72"/>
      <c r="L12" s="87"/>
      <c r="M12" s="87"/>
      <c r="N12" s="77"/>
      <c r="O12" s="63"/>
      <c r="P12" s="99"/>
      <c r="Q12" s="87"/>
      <c r="R12" s="88"/>
      <c r="S12" s="51"/>
      <c r="T12" s="96"/>
      <c r="U12" s="82"/>
      <c r="V12" s="96"/>
      <c r="W12" s="50"/>
      <c r="X12" s="69"/>
      <c r="Y12" s="96"/>
      <c r="Z12" s="82"/>
      <c r="AA12" s="84"/>
      <c r="AB12" s="84"/>
      <c r="AC12" s="51"/>
      <c r="AD12" s="60"/>
      <c r="AE12" s="7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90"/>
      <c r="AX12" s="90"/>
      <c r="AY12" s="5"/>
      <c r="AZ12" s="5"/>
      <c r="BA12" s="5"/>
      <c r="BB12" s="5"/>
      <c r="BC12" s="5"/>
      <c r="BD12" s="5"/>
    </row>
    <row r="13" spans="1:56" s="6" customFormat="1" ht="20.25" customHeight="1">
      <c r="A13" s="18">
        <v>1</v>
      </c>
      <c r="B13" s="18">
        <v>2</v>
      </c>
      <c r="C13" s="19">
        <v>3</v>
      </c>
      <c r="D13" s="19">
        <v>4</v>
      </c>
      <c r="E13" s="20">
        <v>5</v>
      </c>
      <c r="F13" s="18">
        <v>6</v>
      </c>
      <c r="G13" s="18">
        <v>7</v>
      </c>
      <c r="H13" s="18">
        <v>8</v>
      </c>
      <c r="I13" s="19">
        <v>9</v>
      </c>
      <c r="J13" s="20">
        <v>10</v>
      </c>
      <c r="K13" s="18">
        <v>11</v>
      </c>
      <c r="L13" s="18">
        <v>12</v>
      </c>
      <c r="M13" s="18">
        <v>13</v>
      </c>
      <c r="N13" s="19">
        <v>14</v>
      </c>
      <c r="O13" s="20">
        <v>15</v>
      </c>
      <c r="P13" s="41">
        <v>16</v>
      </c>
      <c r="Q13" s="18">
        <v>17</v>
      </c>
      <c r="R13" s="18">
        <v>18</v>
      </c>
      <c r="S13" s="19">
        <v>19</v>
      </c>
      <c r="T13" s="18">
        <v>20</v>
      </c>
      <c r="U13" s="41">
        <v>21</v>
      </c>
      <c r="V13" s="18">
        <v>22</v>
      </c>
      <c r="W13" s="18">
        <v>23</v>
      </c>
      <c r="X13" s="19">
        <v>24</v>
      </c>
      <c r="Y13" s="18">
        <v>25</v>
      </c>
      <c r="Z13" s="41">
        <v>26</v>
      </c>
      <c r="AA13" s="18">
        <v>27</v>
      </c>
      <c r="AB13" s="18">
        <v>28</v>
      </c>
      <c r="AC13" s="19">
        <v>29</v>
      </c>
      <c r="AD13" s="21">
        <v>30</v>
      </c>
      <c r="AE13" s="7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5"/>
      <c r="AX13" s="15"/>
      <c r="AY13" s="5"/>
      <c r="AZ13" s="5"/>
      <c r="BA13" s="5"/>
      <c r="BB13" s="5"/>
      <c r="BC13" s="5"/>
      <c r="BD13" s="5"/>
    </row>
    <row r="14" spans="1:56" s="6" customFormat="1" ht="32.25" customHeight="1">
      <c r="A14" s="91" t="s">
        <v>13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3"/>
      <c r="AE14" s="9"/>
      <c r="AF14" s="9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</row>
    <row r="15" spans="1:56" s="6" customFormat="1" ht="36.75" customHeight="1">
      <c r="A15" s="55" t="s">
        <v>53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</row>
    <row r="16" spans="1:56" s="6" customFormat="1" ht="168.75" customHeight="1">
      <c r="A16" s="18" t="s">
        <v>14</v>
      </c>
      <c r="B16" s="22" t="s">
        <v>15</v>
      </c>
      <c r="C16" s="23" t="s">
        <v>39</v>
      </c>
      <c r="D16" s="23" t="s">
        <v>38</v>
      </c>
      <c r="E16" s="16">
        <f>F16+G16+H16</f>
        <v>13198.5</v>
      </c>
      <c r="F16" s="16">
        <v>13198.5</v>
      </c>
      <c r="G16" s="24">
        <v>0</v>
      </c>
      <c r="H16" s="24">
        <v>0</v>
      </c>
      <c r="I16" s="24">
        <v>0</v>
      </c>
      <c r="J16" s="16">
        <v>7904.9</v>
      </c>
      <c r="K16" s="16">
        <v>7904.9</v>
      </c>
      <c r="L16" s="16">
        <v>0</v>
      </c>
      <c r="M16" s="16">
        <v>0</v>
      </c>
      <c r="N16" s="16">
        <v>0</v>
      </c>
      <c r="O16" s="16">
        <v>0</v>
      </c>
      <c r="P16" s="37">
        <v>0</v>
      </c>
      <c r="Q16" s="16">
        <v>0</v>
      </c>
      <c r="R16" s="16">
        <v>0</v>
      </c>
      <c r="S16" s="16">
        <v>0</v>
      </c>
      <c r="T16" s="16">
        <v>0</v>
      </c>
      <c r="U16" s="37">
        <v>0</v>
      </c>
      <c r="V16" s="16">
        <v>0</v>
      </c>
      <c r="W16" s="16">
        <v>0</v>
      </c>
      <c r="X16" s="16">
        <v>0</v>
      </c>
      <c r="Y16" s="16">
        <v>0</v>
      </c>
      <c r="Z16" s="37">
        <v>0</v>
      </c>
      <c r="AA16" s="16">
        <v>0</v>
      </c>
      <c r="AB16" s="16">
        <v>0</v>
      </c>
      <c r="AC16" s="16">
        <v>0</v>
      </c>
      <c r="AD16" s="25">
        <f>E16+J16+O16+T16+Y16</f>
        <v>21103.4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</row>
    <row r="17" spans="1:56" s="6" customFormat="1" ht="168.75" customHeight="1">
      <c r="A17" s="18" t="s">
        <v>16</v>
      </c>
      <c r="B17" s="22" t="s">
        <v>65</v>
      </c>
      <c r="C17" s="23" t="s">
        <v>39</v>
      </c>
      <c r="D17" s="23" t="s">
        <v>38</v>
      </c>
      <c r="E17" s="16">
        <f>F17+G17+H17+I17</f>
        <v>12508.400000000001</v>
      </c>
      <c r="F17" s="16">
        <v>1876.3</v>
      </c>
      <c r="G17" s="24">
        <v>4900</v>
      </c>
      <c r="H17" s="24">
        <v>5732.1</v>
      </c>
      <c r="I17" s="24">
        <v>0</v>
      </c>
      <c r="J17" s="37">
        <f>K17+L17+M17</f>
        <v>23529.4</v>
      </c>
      <c r="K17" s="16">
        <v>3529.4</v>
      </c>
      <c r="L17" s="37">
        <v>2800</v>
      </c>
      <c r="M17" s="37">
        <v>17200</v>
      </c>
      <c r="N17" s="16">
        <v>0</v>
      </c>
      <c r="O17" s="16">
        <v>0</v>
      </c>
      <c r="P17" s="37">
        <v>0</v>
      </c>
      <c r="Q17" s="16">
        <v>0</v>
      </c>
      <c r="R17" s="16">
        <v>0</v>
      </c>
      <c r="S17" s="16">
        <v>0</v>
      </c>
      <c r="T17" s="16">
        <f>U17+V17+W17+X17</f>
        <v>0</v>
      </c>
      <c r="U17" s="37">
        <v>0</v>
      </c>
      <c r="V17" s="16">
        <v>0</v>
      </c>
      <c r="W17" s="16">
        <v>0</v>
      </c>
      <c r="X17" s="16">
        <v>0</v>
      </c>
      <c r="Y17" s="16">
        <v>0</v>
      </c>
      <c r="Z17" s="37">
        <v>0</v>
      </c>
      <c r="AA17" s="16">
        <v>0</v>
      </c>
      <c r="AB17" s="16">
        <v>0</v>
      </c>
      <c r="AC17" s="16">
        <v>0</v>
      </c>
      <c r="AD17" s="25">
        <f>SUM(E17+J17+O17+T17+Y17)</f>
        <v>36037.800000000003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</row>
    <row r="18" spans="1:56" s="6" customFormat="1" ht="229.5" customHeight="1">
      <c r="A18" s="18" t="s">
        <v>69</v>
      </c>
      <c r="B18" s="22" t="s">
        <v>74</v>
      </c>
      <c r="C18" s="23" t="s">
        <v>72</v>
      </c>
      <c r="D18" s="23" t="s">
        <v>68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10000</v>
      </c>
      <c r="P18" s="37">
        <v>10000</v>
      </c>
      <c r="Q18" s="16">
        <v>0</v>
      </c>
      <c r="R18" s="16">
        <v>0</v>
      </c>
      <c r="S18" s="16">
        <v>0</v>
      </c>
      <c r="T18" s="16">
        <v>0</v>
      </c>
      <c r="U18" s="37">
        <v>0</v>
      </c>
      <c r="V18" s="16">
        <v>0</v>
      </c>
      <c r="W18" s="16">
        <v>0</v>
      </c>
      <c r="X18" s="16">
        <v>0</v>
      </c>
      <c r="Y18" s="16">
        <v>0</v>
      </c>
      <c r="Z18" s="37">
        <v>0</v>
      </c>
      <c r="AA18" s="16">
        <v>0</v>
      </c>
      <c r="AB18" s="16">
        <v>0</v>
      </c>
      <c r="AC18" s="16">
        <v>0</v>
      </c>
      <c r="AD18" s="16">
        <v>10000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</row>
    <row r="19" spans="1:56" s="10" customFormat="1" ht="20.25" customHeight="1">
      <c r="A19" s="26"/>
      <c r="B19" s="27" t="s">
        <v>17</v>
      </c>
      <c r="C19" s="27"/>
      <c r="D19" s="27"/>
      <c r="E19" s="17">
        <f t="shared" ref="E19:AC19" si="0">SUM(E16:E17)</f>
        <v>25706.9</v>
      </c>
      <c r="F19" s="17">
        <f t="shared" si="0"/>
        <v>15074.8</v>
      </c>
      <c r="G19" s="17">
        <f t="shared" si="0"/>
        <v>4900</v>
      </c>
      <c r="H19" s="17">
        <f t="shared" si="0"/>
        <v>5732.1</v>
      </c>
      <c r="I19" s="17">
        <f t="shared" si="0"/>
        <v>0</v>
      </c>
      <c r="J19" s="38">
        <f t="shared" si="0"/>
        <v>31434.300000000003</v>
      </c>
      <c r="K19" s="17">
        <f t="shared" si="0"/>
        <v>11434.3</v>
      </c>
      <c r="L19" s="38">
        <f t="shared" si="0"/>
        <v>2800</v>
      </c>
      <c r="M19" s="38">
        <f t="shared" si="0"/>
        <v>17200</v>
      </c>
      <c r="N19" s="17">
        <f t="shared" si="0"/>
        <v>0</v>
      </c>
      <c r="O19" s="17">
        <f>SUM(O16:O17:O18)</f>
        <v>10000</v>
      </c>
      <c r="P19" s="38">
        <f>SUM(P16:P17:P18)</f>
        <v>10000</v>
      </c>
      <c r="Q19" s="17">
        <f t="shared" si="0"/>
        <v>0</v>
      </c>
      <c r="R19" s="17">
        <f t="shared" si="0"/>
        <v>0</v>
      </c>
      <c r="S19" s="17">
        <f t="shared" si="0"/>
        <v>0</v>
      </c>
      <c r="T19" s="17">
        <f t="shared" si="0"/>
        <v>0</v>
      </c>
      <c r="U19" s="38">
        <f t="shared" si="0"/>
        <v>0</v>
      </c>
      <c r="V19" s="17">
        <f t="shared" si="0"/>
        <v>0</v>
      </c>
      <c r="W19" s="17">
        <f t="shared" si="0"/>
        <v>0</v>
      </c>
      <c r="X19" s="17">
        <f t="shared" si="0"/>
        <v>0</v>
      </c>
      <c r="Y19" s="17">
        <f t="shared" si="0"/>
        <v>0</v>
      </c>
      <c r="Z19" s="38">
        <f t="shared" si="0"/>
        <v>0</v>
      </c>
      <c r="AA19" s="17">
        <f t="shared" si="0"/>
        <v>0</v>
      </c>
      <c r="AB19" s="17">
        <f t="shared" si="0"/>
        <v>0</v>
      </c>
      <c r="AC19" s="17">
        <f t="shared" si="0"/>
        <v>0</v>
      </c>
      <c r="AD19" s="17">
        <f>SUM(AD16:AD17:AD18)</f>
        <v>67141.200000000012</v>
      </c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s="12" customFormat="1" ht="28.5" customHeight="1">
      <c r="A20" s="58" t="s">
        <v>18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6" customFormat="1" ht="64.5" customHeight="1">
      <c r="A21" s="18" t="s">
        <v>19</v>
      </c>
      <c r="B21" s="28" t="s">
        <v>20</v>
      </c>
      <c r="C21" s="23" t="s">
        <v>39</v>
      </c>
      <c r="D21" s="23" t="s">
        <v>38</v>
      </c>
      <c r="E21" s="16">
        <f>F21+G21+H21+I21</f>
        <v>9968.67</v>
      </c>
      <c r="F21" s="16">
        <v>9968.67</v>
      </c>
      <c r="G21" s="24">
        <v>0</v>
      </c>
      <c r="H21" s="24">
        <v>0</v>
      </c>
      <c r="I21" s="24">
        <v>0</v>
      </c>
      <c r="J21" s="37">
        <f>K21+L21+M21+N21</f>
        <v>12867.8</v>
      </c>
      <c r="K21" s="37">
        <v>12867.8</v>
      </c>
      <c r="L21" s="29">
        <v>0</v>
      </c>
      <c r="M21" s="16">
        <v>0</v>
      </c>
      <c r="N21" s="16">
        <v>0</v>
      </c>
      <c r="O21" s="16">
        <f xml:space="preserve"> S21+R21+Q21+P21</f>
        <v>13010.8</v>
      </c>
      <c r="P21" s="37">
        <v>13010.8</v>
      </c>
      <c r="Q21" s="16">
        <v>0</v>
      </c>
      <c r="R21" s="16">
        <v>0</v>
      </c>
      <c r="S21" s="16">
        <v>0</v>
      </c>
      <c r="T21" s="16">
        <f>U21+Y2121+W21+X21</f>
        <v>13524.1</v>
      </c>
      <c r="U21" s="37">
        <v>13524.1</v>
      </c>
      <c r="V21" s="16">
        <v>0</v>
      </c>
      <c r="W21" s="16">
        <v>0</v>
      </c>
      <c r="X21" s="16">
        <v>0</v>
      </c>
      <c r="Y21" s="16">
        <v>13190.5</v>
      </c>
      <c r="Z21" s="37">
        <v>13190.5</v>
      </c>
      <c r="AA21" s="16">
        <v>0</v>
      </c>
      <c r="AB21" s="16">
        <v>0</v>
      </c>
      <c r="AC21" s="16">
        <v>0</v>
      </c>
      <c r="AD21" s="25">
        <f>E21+J21+O21+T21+Y21</f>
        <v>62561.87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6" customFormat="1" ht="127.5" customHeight="1">
      <c r="A22" s="18" t="s">
        <v>50</v>
      </c>
      <c r="B22" s="28" t="s">
        <v>63</v>
      </c>
      <c r="C22" s="23" t="s">
        <v>39</v>
      </c>
      <c r="D22" s="23" t="s">
        <v>51</v>
      </c>
      <c r="E22" s="16">
        <f>F22+G22+H22+I22</f>
        <v>39989.599999999999</v>
      </c>
      <c r="F22" s="16">
        <f>392+838</f>
        <v>1230</v>
      </c>
      <c r="G22" s="24">
        <v>13566</v>
      </c>
      <c r="H22" s="24">
        <v>25193.599999999999</v>
      </c>
      <c r="I22" s="24">
        <v>0</v>
      </c>
      <c r="J22" s="16">
        <f>K22+L22+M22+N22</f>
        <v>0</v>
      </c>
      <c r="K22" s="16">
        <v>0</v>
      </c>
      <c r="L22" s="29">
        <v>0</v>
      </c>
      <c r="M22" s="16">
        <v>0</v>
      </c>
      <c r="N22" s="16">
        <v>0</v>
      </c>
      <c r="O22" s="16">
        <v>0</v>
      </c>
      <c r="P22" s="37">
        <v>0</v>
      </c>
      <c r="Q22" s="16">
        <v>0</v>
      </c>
      <c r="R22" s="16">
        <v>0</v>
      </c>
      <c r="S22" s="16">
        <v>0</v>
      </c>
      <c r="T22" s="16">
        <v>0</v>
      </c>
      <c r="U22" s="37">
        <v>0</v>
      </c>
      <c r="V22" s="16">
        <v>0</v>
      </c>
      <c r="W22" s="16">
        <v>0</v>
      </c>
      <c r="X22" s="16">
        <v>0</v>
      </c>
      <c r="Y22" s="16">
        <v>0</v>
      </c>
      <c r="Z22" s="37">
        <v>0</v>
      </c>
      <c r="AA22" s="16">
        <v>0</v>
      </c>
      <c r="AB22" s="16">
        <v>0</v>
      </c>
      <c r="AC22" s="16">
        <v>0</v>
      </c>
      <c r="AD22" s="25">
        <f>E22+J22+O22+T22+Y22</f>
        <v>39989.599999999999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s="6" customFormat="1" ht="191.25" customHeight="1">
      <c r="A23" s="18" t="s">
        <v>71</v>
      </c>
      <c r="B23" s="28" t="s">
        <v>73</v>
      </c>
      <c r="C23" s="23" t="s">
        <v>39</v>
      </c>
      <c r="D23" s="23" t="s">
        <v>70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37">
        <f>K23+L23+N23</f>
        <v>11625.600000000002</v>
      </c>
      <c r="K23" s="37">
        <v>1764.7</v>
      </c>
      <c r="L23" s="39">
        <v>9822.2000000000007</v>
      </c>
      <c r="M23" s="16">
        <v>0</v>
      </c>
      <c r="N23" s="16">
        <v>38.700000000000003</v>
      </c>
      <c r="O23" s="16">
        <v>0</v>
      </c>
      <c r="P23" s="37">
        <v>0</v>
      </c>
      <c r="Q23" s="16">
        <v>0</v>
      </c>
      <c r="R23" s="16">
        <v>0</v>
      </c>
      <c r="S23" s="16">
        <v>0</v>
      </c>
      <c r="T23" s="16">
        <v>0</v>
      </c>
      <c r="U23" s="37">
        <v>0</v>
      </c>
      <c r="V23" s="16">
        <v>0</v>
      </c>
      <c r="W23" s="16">
        <v>0</v>
      </c>
      <c r="X23" s="16">
        <v>0</v>
      </c>
      <c r="Y23" s="16">
        <v>0</v>
      </c>
      <c r="Z23" s="37">
        <v>0</v>
      </c>
      <c r="AA23" s="16">
        <v>0</v>
      </c>
      <c r="AB23" s="16">
        <v>0</v>
      </c>
      <c r="AC23" s="16">
        <v>0</v>
      </c>
      <c r="AD23" s="16">
        <f>E23+J23+O23+T23+Y23</f>
        <v>11625.600000000002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 s="6" customFormat="1" ht="16.5" customHeight="1">
      <c r="A24" s="26"/>
      <c r="B24" s="30" t="s">
        <v>21</v>
      </c>
      <c r="C24" s="30"/>
      <c r="D24" s="30"/>
      <c r="E24" s="17">
        <f>SUM(E21:E22)</f>
        <v>49958.27</v>
      </c>
      <c r="F24" s="17">
        <f t="shared" ref="F24:AC24" si="1">SUM(F21:F22)</f>
        <v>11198.67</v>
      </c>
      <c r="G24" s="17">
        <f t="shared" si="1"/>
        <v>13566</v>
      </c>
      <c r="H24" s="17">
        <f t="shared" si="1"/>
        <v>25193.599999999999</v>
      </c>
      <c r="I24" s="17">
        <f t="shared" si="1"/>
        <v>0</v>
      </c>
      <c r="J24" s="38">
        <f>SUM(J21:J22:J23)</f>
        <v>24493.4</v>
      </c>
      <c r="K24" s="38">
        <f>SUM(K21:K23)</f>
        <v>14632.5</v>
      </c>
      <c r="L24" s="38">
        <f>SUM(L21:L22:L23)</f>
        <v>9822.2000000000007</v>
      </c>
      <c r="M24" s="17">
        <f t="shared" si="1"/>
        <v>0</v>
      </c>
      <c r="N24" s="17">
        <f>SUM(N21:N23)</f>
        <v>38.700000000000003</v>
      </c>
      <c r="O24" s="17">
        <f t="shared" si="1"/>
        <v>13010.8</v>
      </c>
      <c r="P24" s="38">
        <f t="shared" si="1"/>
        <v>13010.8</v>
      </c>
      <c r="Q24" s="17">
        <f t="shared" si="1"/>
        <v>0</v>
      </c>
      <c r="R24" s="17">
        <f t="shared" si="1"/>
        <v>0</v>
      </c>
      <c r="S24" s="17">
        <f t="shared" si="1"/>
        <v>0</v>
      </c>
      <c r="T24" s="17">
        <f t="shared" si="1"/>
        <v>13524.1</v>
      </c>
      <c r="U24" s="38">
        <f t="shared" si="1"/>
        <v>13524.1</v>
      </c>
      <c r="V24" s="17">
        <f t="shared" si="1"/>
        <v>0</v>
      </c>
      <c r="W24" s="17">
        <f t="shared" si="1"/>
        <v>0</v>
      </c>
      <c r="X24" s="17">
        <f t="shared" si="1"/>
        <v>0</v>
      </c>
      <c r="Y24" s="17">
        <f t="shared" si="1"/>
        <v>13190.5</v>
      </c>
      <c r="Z24" s="38">
        <f t="shared" si="1"/>
        <v>13190.5</v>
      </c>
      <c r="AA24" s="17">
        <f t="shared" si="1"/>
        <v>0</v>
      </c>
      <c r="AB24" s="17">
        <f t="shared" si="1"/>
        <v>0</v>
      </c>
      <c r="AC24" s="17">
        <f t="shared" si="1"/>
        <v>0</v>
      </c>
      <c r="AD24" s="17">
        <f>E24+J24+O24+T24+Y24</f>
        <v>114177.07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 s="12" customFormat="1" ht="27.75" customHeight="1">
      <c r="A25" s="58" t="s">
        <v>22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12" customFormat="1" ht="292.5" customHeight="1">
      <c r="A26" s="18" t="s">
        <v>23</v>
      </c>
      <c r="B26" s="22" t="s">
        <v>64</v>
      </c>
      <c r="C26" s="23" t="s">
        <v>39</v>
      </c>
      <c r="D26" s="23" t="s">
        <v>38</v>
      </c>
      <c r="E26" s="16">
        <f>F26+G26+H26+I26</f>
        <v>4263.4799999999996</v>
      </c>
      <c r="F26" s="16">
        <v>4263.4799999999996</v>
      </c>
      <c r="G26" s="24">
        <v>0</v>
      </c>
      <c r="H26" s="24">
        <v>0</v>
      </c>
      <c r="I26" s="24">
        <v>0</v>
      </c>
      <c r="J26" s="16">
        <f>K26+L26+M26</f>
        <v>4907</v>
      </c>
      <c r="K26" s="16">
        <v>4907</v>
      </c>
      <c r="L26" s="16">
        <v>0</v>
      </c>
      <c r="M26" s="16">
        <v>0</v>
      </c>
      <c r="N26" s="16">
        <v>0</v>
      </c>
      <c r="O26" s="16">
        <f>P26+Q26+R26+S26</f>
        <v>6154.69</v>
      </c>
      <c r="P26" s="37">
        <v>6154.69</v>
      </c>
      <c r="Q26" s="16">
        <v>0</v>
      </c>
      <c r="R26" s="16">
        <v>0</v>
      </c>
      <c r="S26" s="16">
        <v>0</v>
      </c>
      <c r="T26" s="16">
        <f>SUM(U26+V26+W26+X26)</f>
        <v>5482.7</v>
      </c>
      <c r="U26" s="37">
        <v>5482.7</v>
      </c>
      <c r="V26" s="16">
        <v>0</v>
      </c>
      <c r="W26" s="16">
        <v>0</v>
      </c>
      <c r="X26" s="16">
        <v>0</v>
      </c>
      <c r="Y26" s="16">
        <f>SUM(Z26+AA26+AB26+AC26)</f>
        <v>2367</v>
      </c>
      <c r="Z26" s="37">
        <v>2367</v>
      </c>
      <c r="AA26" s="16">
        <v>0</v>
      </c>
      <c r="AB26" s="16">
        <v>0</v>
      </c>
      <c r="AC26" s="16">
        <v>0</v>
      </c>
      <c r="AD26" s="25">
        <f>E26+J26+O26+T26+Y26</f>
        <v>23174.87</v>
      </c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10" customFormat="1" ht="20.25" customHeight="1">
      <c r="A27" s="26"/>
      <c r="B27" s="31" t="s">
        <v>24</v>
      </c>
      <c r="C27" s="31"/>
      <c r="D27" s="31"/>
      <c r="E27" s="17">
        <f>E26</f>
        <v>4263.4799999999996</v>
      </c>
      <c r="F27" s="17">
        <f>F26</f>
        <v>4263.4799999999996</v>
      </c>
      <c r="G27" s="32">
        <f>SUM(G26)</f>
        <v>0</v>
      </c>
      <c r="H27" s="33">
        <f>SUM(H26)</f>
        <v>0</v>
      </c>
      <c r="I27" s="33">
        <f>SUM(I26)</f>
        <v>0</v>
      </c>
      <c r="J27" s="17">
        <f>K27+L27+M27</f>
        <v>4907</v>
      </c>
      <c r="K27" s="17">
        <f>K26</f>
        <v>4907</v>
      </c>
      <c r="L27" s="17">
        <f>L26</f>
        <v>0</v>
      </c>
      <c r="M27" s="17">
        <v>0</v>
      </c>
      <c r="N27" s="17">
        <f>SUM(N26)</f>
        <v>0</v>
      </c>
      <c r="O27" s="17">
        <f>P27+Q27+R27</f>
        <v>6154.69</v>
      </c>
      <c r="P27" s="38">
        <f>P26</f>
        <v>6154.69</v>
      </c>
      <c r="Q27" s="17">
        <v>0</v>
      </c>
      <c r="R27" s="17">
        <v>0</v>
      </c>
      <c r="S27" s="17">
        <f>SUM(S26)</f>
        <v>0</v>
      </c>
      <c r="T27" s="17">
        <f>SUM(U27+V27+W27+X27)</f>
        <v>5482.7</v>
      </c>
      <c r="U27" s="38">
        <f>U26</f>
        <v>5482.7</v>
      </c>
      <c r="V27" s="17">
        <v>0</v>
      </c>
      <c r="W27" s="17">
        <v>0</v>
      </c>
      <c r="X27" s="17">
        <f>SUM(X26)</f>
        <v>0</v>
      </c>
      <c r="Y27" s="17">
        <f>SUM(Z27+AA27+AB27+AC27)</f>
        <v>2367</v>
      </c>
      <c r="Z27" s="38">
        <f>Z26</f>
        <v>2367</v>
      </c>
      <c r="AA27" s="17">
        <v>0</v>
      </c>
      <c r="AB27" s="17">
        <v>0</v>
      </c>
      <c r="AC27" s="17">
        <f>SUM(AC26)</f>
        <v>0</v>
      </c>
      <c r="AD27" s="34">
        <f>E27+J27+O27+T27+Y27</f>
        <v>23174.87</v>
      </c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6" customFormat="1" ht="33.75" customHeight="1">
      <c r="A28" s="58" t="s">
        <v>25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s="6" customFormat="1" ht="162.75" customHeight="1">
      <c r="A29" s="18" t="s">
        <v>26</v>
      </c>
      <c r="B29" s="22" t="s">
        <v>27</v>
      </c>
      <c r="C29" s="23" t="s">
        <v>49</v>
      </c>
      <c r="D29" s="23" t="s">
        <v>38</v>
      </c>
      <c r="E29" s="16">
        <f>F29+G29+H29+I29</f>
        <v>4668</v>
      </c>
      <c r="F29" s="16">
        <f>4580+88</f>
        <v>4668</v>
      </c>
      <c r="G29" s="24">
        <v>0</v>
      </c>
      <c r="H29" s="24">
        <v>0</v>
      </c>
      <c r="I29" s="24">
        <v>0</v>
      </c>
      <c r="J29" s="16">
        <f>K29+L29+M29+N29</f>
        <v>4759</v>
      </c>
      <c r="K29" s="16">
        <v>4759</v>
      </c>
      <c r="L29" s="16">
        <v>0</v>
      </c>
      <c r="M29" s="16">
        <v>0</v>
      </c>
      <c r="N29" s="16">
        <v>0</v>
      </c>
      <c r="O29" s="16">
        <f>P29+Q29+R29+S29</f>
        <v>3153</v>
      </c>
      <c r="P29" s="37">
        <v>3153</v>
      </c>
      <c r="Q29" s="16">
        <v>0</v>
      </c>
      <c r="R29" s="16">
        <v>0</v>
      </c>
      <c r="S29" s="16">
        <v>0</v>
      </c>
      <c r="T29" s="16">
        <f>U29+V29+W29+X29</f>
        <v>915</v>
      </c>
      <c r="U29" s="37">
        <v>915</v>
      </c>
      <c r="V29" s="16">
        <v>0</v>
      </c>
      <c r="W29" s="16">
        <v>0</v>
      </c>
      <c r="X29" s="16">
        <v>0</v>
      </c>
      <c r="Y29" s="16">
        <v>900</v>
      </c>
      <c r="Z29" s="37">
        <v>900</v>
      </c>
      <c r="AA29" s="16">
        <v>0</v>
      </c>
      <c r="AB29" s="16">
        <v>0</v>
      </c>
      <c r="AC29" s="16">
        <v>0</v>
      </c>
      <c r="AD29" s="16">
        <f>E29+J29+O29+T29+Y29</f>
        <v>14395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6" customFormat="1" ht="165" customHeight="1">
      <c r="A30" s="18" t="s">
        <v>54</v>
      </c>
      <c r="B30" s="22" t="s">
        <v>55</v>
      </c>
      <c r="C30" s="23" t="s">
        <v>49</v>
      </c>
      <c r="D30" s="23" t="s">
        <v>38</v>
      </c>
      <c r="E30" s="16">
        <f>F30+G30+H30+I30</f>
        <v>1600</v>
      </c>
      <c r="F30" s="16">
        <v>1600</v>
      </c>
      <c r="G30" s="24">
        <v>0</v>
      </c>
      <c r="H30" s="24">
        <v>0</v>
      </c>
      <c r="I30" s="24">
        <v>0</v>
      </c>
      <c r="J30" s="16">
        <f t="shared" ref="J30:J32" si="2">K30+L30+M30+N30</f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42">
        <v>0</v>
      </c>
      <c r="Q30" s="24">
        <v>0</v>
      </c>
      <c r="R30" s="24">
        <v>0</v>
      </c>
      <c r="S30" s="24">
        <v>0</v>
      </c>
      <c r="T30" s="24">
        <v>0</v>
      </c>
      <c r="U30" s="42">
        <v>0</v>
      </c>
      <c r="V30" s="24">
        <v>0</v>
      </c>
      <c r="W30" s="24">
        <v>0</v>
      </c>
      <c r="X30" s="24">
        <v>0</v>
      </c>
      <c r="Y30" s="24">
        <v>0</v>
      </c>
      <c r="Z30" s="42">
        <v>0</v>
      </c>
      <c r="AA30" s="24">
        <v>0</v>
      </c>
      <c r="AB30" s="24">
        <v>0</v>
      </c>
      <c r="AC30" s="24">
        <v>0</v>
      </c>
      <c r="AD30" s="16">
        <f t="shared" ref="AD30" si="3">E30+J30+O30+T30+Y30</f>
        <v>1600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6" customFormat="1" ht="216.75" customHeight="1">
      <c r="A31" s="18" t="s">
        <v>56</v>
      </c>
      <c r="B31" s="22" t="s">
        <v>67</v>
      </c>
      <c r="C31" s="23" t="s">
        <v>49</v>
      </c>
      <c r="D31" s="23" t="s">
        <v>38</v>
      </c>
      <c r="E31" s="16">
        <f>F31+G31+H31+I31</f>
        <v>2335</v>
      </c>
      <c r="F31" s="16">
        <v>2335</v>
      </c>
      <c r="G31" s="24">
        <v>0</v>
      </c>
      <c r="H31" s="24">
        <v>0</v>
      </c>
      <c r="I31" s="24">
        <v>0</v>
      </c>
      <c r="J31" s="16">
        <f t="shared" si="2"/>
        <v>2481.9899999999998</v>
      </c>
      <c r="K31" s="24">
        <f>4844.2-2362.21</f>
        <v>2481.9899999999998</v>
      </c>
      <c r="L31" s="24">
        <v>0</v>
      </c>
      <c r="M31" s="24">
        <v>0</v>
      </c>
      <c r="N31" s="24">
        <v>0</v>
      </c>
      <c r="O31" s="24">
        <f>P31+Q31+R31+S31</f>
        <v>3601.23</v>
      </c>
      <c r="P31" s="42">
        <v>3601.23</v>
      </c>
      <c r="Q31" s="24">
        <v>0</v>
      </c>
      <c r="R31" s="24">
        <v>0</v>
      </c>
      <c r="S31" s="24">
        <v>0</v>
      </c>
      <c r="T31" s="24">
        <f>U31+V31+W31+X31</f>
        <v>4339.7</v>
      </c>
      <c r="U31" s="42">
        <v>4339.7</v>
      </c>
      <c r="V31" s="24">
        <v>0</v>
      </c>
      <c r="W31" s="24">
        <v>0</v>
      </c>
      <c r="X31" s="24">
        <v>0</v>
      </c>
      <c r="Y31" s="24">
        <f>Z31</f>
        <v>7938.5</v>
      </c>
      <c r="Z31" s="42">
        <v>7938.5</v>
      </c>
      <c r="AA31" s="24">
        <v>0</v>
      </c>
      <c r="AB31" s="24">
        <v>0</v>
      </c>
      <c r="AC31" s="24">
        <v>0</v>
      </c>
      <c r="AD31" s="16">
        <f>E31+J31+O31+T31+Y31</f>
        <v>20696.419999999998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6" customFormat="1" ht="296.25" customHeight="1">
      <c r="A32" s="35" t="s">
        <v>61</v>
      </c>
      <c r="B32" s="22" t="s">
        <v>75</v>
      </c>
      <c r="C32" s="23" t="s">
        <v>49</v>
      </c>
      <c r="D32" s="23" t="s">
        <v>38</v>
      </c>
      <c r="E32" s="16">
        <f>SUM(F32:I32)</f>
        <v>491.8</v>
      </c>
      <c r="F32" s="16">
        <v>491.8</v>
      </c>
      <c r="G32" s="24">
        <v>0</v>
      </c>
      <c r="H32" s="24">
        <v>0</v>
      </c>
      <c r="I32" s="24">
        <v>0</v>
      </c>
      <c r="J32" s="16">
        <f t="shared" si="2"/>
        <v>2362.21</v>
      </c>
      <c r="K32" s="24">
        <v>2362.21</v>
      </c>
      <c r="L32" s="24">
        <v>0</v>
      </c>
      <c r="M32" s="24">
        <v>0</v>
      </c>
      <c r="N32" s="24">
        <v>0</v>
      </c>
      <c r="O32" s="24">
        <f>P32+Q32+R32+S32</f>
        <v>1618.33</v>
      </c>
      <c r="P32" s="42">
        <v>1618.33</v>
      </c>
      <c r="Q32" s="24">
        <v>0</v>
      </c>
      <c r="R32" s="24">
        <v>0</v>
      </c>
      <c r="S32" s="24">
        <v>0</v>
      </c>
      <c r="T32" s="24">
        <v>0</v>
      </c>
      <c r="U32" s="42">
        <v>0</v>
      </c>
      <c r="V32" s="24">
        <v>0</v>
      </c>
      <c r="W32" s="24">
        <v>0</v>
      </c>
      <c r="X32" s="24">
        <v>0</v>
      </c>
      <c r="Y32" s="24">
        <v>0</v>
      </c>
      <c r="Z32" s="42">
        <v>0</v>
      </c>
      <c r="AA32" s="24">
        <v>0</v>
      </c>
      <c r="AB32" s="24">
        <v>0</v>
      </c>
      <c r="AC32" s="24">
        <v>0</v>
      </c>
      <c r="AD32" s="16">
        <f>E32+J32+O32+T32+Y32</f>
        <v>4472.34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56" s="12" customFormat="1" ht="19.5" customHeight="1">
      <c r="A33" s="20"/>
      <c r="B33" s="30" t="s">
        <v>28</v>
      </c>
      <c r="C33" s="30"/>
      <c r="D33" s="30"/>
      <c r="E33" s="17">
        <f>SUM(E29:E32)</f>
        <v>9094.7999999999993</v>
      </c>
      <c r="F33" s="17">
        <f>SUM(F29:F32)</f>
        <v>9094.7999999999993</v>
      </c>
      <c r="G33" s="17">
        <f>SUM(G29:G32)</f>
        <v>0</v>
      </c>
      <c r="H33" s="17">
        <f>SUM(H29:H32)</f>
        <v>0</v>
      </c>
      <c r="I33" s="17">
        <f t="shared" ref="I33:AD33" si="4">SUM(I29:I32)</f>
        <v>0</v>
      </c>
      <c r="J33" s="17">
        <f t="shared" si="4"/>
        <v>9603.2000000000007</v>
      </c>
      <c r="K33" s="17">
        <f t="shared" si="4"/>
        <v>9603.2000000000007</v>
      </c>
      <c r="L33" s="17">
        <f t="shared" si="4"/>
        <v>0</v>
      </c>
      <c r="M33" s="17">
        <f t="shared" si="4"/>
        <v>0</v>
      </c>
      <c r="N33" s="17">
        <f t="shared" si="4"/>
        <v>0</v>
      </c>
      <c r="O33" s="17">
        <f t="shared" si="4"/>
        <v>8372.56</v>
      </c>
      <c r="P33" s="38">
        <f>SUM(P29:P32)</f>
        <v>8372.56</v>
      </c>
      <c r="Q33" s="17">
        <f t="shared" si="4"/>
        <v>0</v>
      </c>
      <c r="R33" s="17">
        <f t="shared" si="4"/>
        <v>0</v>
      </c>
      <c r="S33" s="17">
        <f t="shared" si="4"/>
        <v>0</v>
      </c>
      <c r="T33" s="17">
        <f t="shared" si="4"/>
        <v>5254.7</v>
      </c>
      <c r="U33" s="38">
        <f t="shared" si="4"/>
        <v>5254.7</v>
      </c>
      <c r="V33" s="17">
        <f t="shared" si="4"/>
        <v>0</v>
      </c>
      <c r="W33" s="17">
        <f t="shared" si="4"/>
        <v>0</v>
      </c>
      <c r="X33" s="17">
        <f t="shared" si="4"/>
        <v>0</v>
      </c>
      <c r="Y33" s="17">
        <f t="shared" si="4"/>
        <v>8838.5</v>
      </c>
      <c r="Z33" s="38">
        <f t="shared" si="4"/>
        <v>8838.5</v>
      </c>
      <c r="AA33" s="17">
        <f t="shared" si="4"/>
        <v>0</v>
      </c>
      <c r="AB33" s="17">
        <f t="shared" si="4"/>
        <v>0</v>
      </c>
      <c r="AC33" s="17">
        <f t="shared" si="4"/>
        <v>0</v>
      </c>
      <c r="AD33" s="17">
        <f t="shared" si="4"/>
        <v>41163.759999999995</v>
      </c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6" customFormat="1" ht="29.25" customHeight="1">
      <c r="A34" s="73" t="s">
        <v>29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</row>
    <row r="35" spans="1:56" s="6" customFormat="1" ht="248.25" customHeight="1">
      <c r="A35" s="18" t="s">
        <v>30</v>
      </c>
      <c r="B35" s="28" t="s">
        <v>31</v>
      </c>
      <c r="C35" s="23" t="s">
        <v>41</v>
      </c>
      <c r="D35" s="23" t="s">
        <v>38</v>
      </c>
      <c r="E35" s="16">
        <v>0</v>
      </c>
      <c r="F35" s="16">
        <v>0</v>
      </c>
      <c r="G35" s="24">
        <v>0</v>
      </c>
      <c r="H35" s="24">
        <v>0</v>
      </c>
      <c r="I35" s="24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37">
        <v>0</v>
      </c>
      <c r="Q35" s="16">
        <v>0</v>
      </c>
      <c r="R35" s="16">
        <v>0</v>
      </c>
      <c r="S35" s="16">
        <v>0</v>
      </c>
      <c r="T35" s="16">
        <v>0</v>
      </c>
      <c r="U35" s="37">
        <v>0</v>
      </c>
      <c r="V35" s="16">
        <v>0</v>
      </c>
      <c r="W35" s="16">
        <v>0</v>
      </c>
      <c r="X35" s="16">
        <v>0</v>
      </c>
      <c r="Y35" s="16">
        <v>0</v>
      </c>
      <c r="Z35" s="37">
        <v>0</v>
      </c>
      <c r="AA35" s="16">
        <v>0</v>
      </c>
      <c r="AB35" s="16">
        <v>0</v>
      </c>
      <c r="AC35" s="16">
        <v>0</v>
      </c>
      <c r="AD35" s="16">
        <v>0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</row>
    <row r="36" spans="1:56" s="6" customFormat="1" ht="292.5" customHeight="1">
      <c r="A36" s="18" t="s">
        <v>32</v>
      </c>
      <c r="B36" s="28" t="s">
        <v>33</v>
      </c>
      <c r="C36" s="23" t="s">
        <v>39</v>
      </c>
      <c r="D36" s="23" t="s">
        <v>38</v>
      </c>
      <c r="E36" s="16">
        <v>0</v>
      </c>
      <c r="F36" s="16">
        <v>0</v>
      </c>
      <c r="G36" s="24">
        <v>0</v>
      </c>
      <c r="H36" s="24">
        <v>0</v>
      </c>
      <c r="I36" s="24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37">
        <v>0</v>
      </c>
      <c r="Q36" s="16">
        <v>0</v>
      </c>
      <c r="R36" s="16">
        <v>0</v>
      </c>
      <c r="S36" s="16">
        <v>0</v>
      </c>
      <c r="T36" s="16">
        <v>0</v>
      </c>
      <c r="U36" s="37">
        <v>0</v>
      </c>
      <c r="V36" s="16">
        <v>0</v>
      </c>
      <c r="W36" s="16">
        <v>0</v>
      </c>
      <c r="X36" s="16">
        <v>0</v>
      </c>
      <c r="Y36" s="16">
        <v>0</v>
      </c>
      <c r="Z36" s="37">
        <v>0</v>
      </c>
      <c r="AA36" s="16">
        <v>0</v>
      </c>
      <c r="AB36" s="16">
        <v>0</v>
      </c>
      <c r="AC36" s="16">
        <v>0</v>
      </c>
      <c r="AD36" s="16">
        <v>0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</row>
    <row r="37" spans="1:56" s="6" customFormat="1" ht="164.25" customHeight="1">
      <c r="A37" s="18" t="s">
        <v>45</v>
      </c>
      <c r="B37" s="28" t="s">
        <v>47</v>
      </c>
      <c r="C37" s="23" t="s">
        <v>46</v>
      </c>
      <c r="D37" s="23" t="s">
        <v>38</v>
      </c>
      <c r="E37" s="16">
        <v>0</v>
      </c>
      <c r="F37" s="16">
        <v>0</v>
      </c>
      <c r="G37" s="24">
        <v>0</v>
      </c>
      <c r="H37" s="24">
        <v>0</v>
      </c>
      <c r="I37" s="24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37">
        <v>0</v>
      </c>
      <c r="Q37" s="16">
        <v>0</v>
      </c>
      <c r="R37" s="16">
        <v>0</v>
      </c>
      <c r="S37" s="16">
        <v>0</v>
      </c>
      <c r="T37" s="16">
        <v>0</v>
      </c>
      <c r="U37" s="37">
        <v>0</v>
      </c>
      <c r="V37" s="16">
        <v>0</v>
      </c>
      <c r="W37" s="16">
        <v>0</v>
      </c>
      <c r="X37" s="16">
        <v>0</v>
      </c>
      <c r="Y37" s="16">
        <v>0</v>
      </c>
      <c r="Z37" s="37">
        <v>0</v>
      </c>
      <c r="AA37" s="16">
        <v>0</v>
      </c>
      <c r="AB37" s="16">
        <v>0</v>
      </c>
      <c r="AC37" s="16">
        <v>0</v>
      </c>
      <c r="AD37" s="16">
        <v>0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</row>
    <row r="38" spans="1:56" s="6" customFormat="1" ht="147" customHeight="1">
      <c r="A38" s="18" t="s">
        <v>48</v>
      </c>
      <c r="B38" s="28" t="s">
        <v>52</v>
      </c>
      <c r="C38" s="23" t="s">
        <v>46</v>
      </c>
      <c r="D38" s="23" t="s">
        <v>38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37">
        <v>0</v>
      </c>
      <c r="Q38" s="16">
        <v>0</v>
      </c>
      <c r="R38" s="16">
        <v>0</v>
      </c>
      <c r="S38" s="16">
        <v>0</v>
      </c>
      <c r="T38" s="16">
        <v>0</v>
      </c>
      <c r="U38" s="37">
        <v>0</v>
      </c>
      <c r="V38" s="16">
        <v>0</v>
      </c>
      <c r="W38" s="16">
        <v>0</v>
      </c>
      <c r="X38" s="16">
        <v>0</v>
      </c>
      <c r="Y38" s="16">
        <v>0</v>
      </c>
      <c r="Z38" s="37">
        <v>0</v>
      </c>
      <c r="AA38" s="16">
        <v>0</v>
      </c>
      <c r="AB38" s="16">
        <v>0</v>
      </c>
      <c r="AC38" s="16">
        <v>0</v>
      </c>
      <c r="AD38" s="16">
        <v>0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</row>
    <row r="39" spans="1:56" s="6" customFormat="1" ht="168" customHeight="1">
      <c r="A39" s="18" t="s">
        <v>59</v>
      </c>
      <c r="B39" s="28" t="s">
        <v>60</v>
      </c>
      <c r="C39" s="23" t="s">
        <v>46</v>
      </c>
      <c r="D39" s="23" t="s">
        <v>38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37">
        <v>0</v>
      </c>
      <c r="Q39" s="16">
        <v>0</v>
      </c>
      <c r="R39" s="16">
        <v>0</v>
      </c>
      <c r="S39" s="16">
        <v>0</v>
      </c>
      <c r="T39" s="16">
        <v>0</v>
      </c>
      <c r="U39" s="37">
        <v>0</v>
      </c>
      <c r="V39" s="16">
        <v>0</v>
      </c>
      <c r="W39" s="16">
        <v>0</v>
      </c>
      <c r="X39" s="16">
        <v>0</v>
      </c>
      <c r="Y39" s="16">
        <v>0</v>
      </c>
      <c r="Z39" s="37">
        <v>0</v>
      </c>
      <c r="AA39" s="16">
        <v>0</v>
      </c>
      <c r="AB39" s="16">
        <v>0</v>
      </c>
      <c r="AC39" s="16">
        <v>0</v>
      </c>
      <c r="AD39" s="16">
        <v>0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</row>
    <row r="40" spans="1:56" s="6" customFormat="1" ht="167.25" customHeight="1">
      <c r="A40" s="18" t="s">
        <v>62</v>
      </c>
      <c r="B40" s="28" t="s">
        <v>66</v>
      </c>
      <c r="C40" s="23" t="s">
        <v>46</v>
      </c>
      <c r="D40" s="23" t="s">
        <v>38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37">
        <v>0</v>
      </c>
      <c r="Q40" s="16">
        <v>0</v>
      </c>
      <c r="R40" s="16">
        <v>0</v>
      </c>
      <c r="S40" s="16">
        <v>0</v>
      </c>
      <c r="T40" s="16">
        <v>0</v>
      </c>
      <c r="U40" s="37">
        <v>0</v>
      </c>
      <c r="V40" s="16">
        <v>0</v>
      </c>
      <c r="W40" s="16">
        <v>0</v>
      </c>
      <c r="X40" s="16">
        <v>0</v>
      </c>
      <c r="Y40" s="16">
        <v>0</v>
      </c>
      <c r="Z40" s="37">
        <v>0</v>
      </c>
      <c r="AA40" s="16">
        <v>0</v>
      </c>
      <c r="AB40" s="16">
        <v>0</v>
      </c>
      <c r="AC40" s="16">
        <v>0</v>
      </c>
      <c r="AD40" s="16">
        <v>0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</row>
    <row r="41" spans="1:56" s="6" customFormat="1" ht="21" customHeight="1">
      <c r="A41" s="20"/>
      <c r="B41" s="30" t="s">
        <v>34</v>
      </c>
      <c r="C41" s="30"/>
      <c r="D41" s="30"/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38">
        <v>0</v>
      </c>
      <c r="Q41" s="17">
        <v>0</v>
      </c>
      <c r="R41" s="17">
        <v>0</v>
      </c>
      <c r="S41" s="17">
        <v>0</v>
      </c>
      <c r="T41" s="17">
        <v>0</v>
      </c>
      <c r="U41" s="38">
        <v>0</v>
      </c>
      <c r="V41" s="17">
        <v>0</v>
      </c>
      <c r="W41" s="17">
        <v>0</v>
      </c>
      <c r="X41" s="17">
        <v>0</v>
      </c>
      <c r="Y41" s="17">
        <v>0</v>
      </c>
      <c r="Z41" s="38">
        <v>0</v>
      </c>
      <c r="AA41" s="17">
        <v>0</v>
      </c>
      <c r="AB41" s="17">
        <v>0</v>
      </c>
      <c r="AC41" s="17">
        <v>0</v>
      </c>
      <c r="AD41" s="17">
        <v>0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</row>
    <row r="42" spans="1:56" s="6" customFormat="1" ht="52.5" customHeight="1">
      <c r="A42" s="20"/>
      <c r="B42" s="30" t="s">
        <v>35</v>
      </c>
      <c r="C42" s="30"/>
      <c r="D42" s="30"/>
      <c r="E42" s="34">
        <f>E41+E33+E27+E24+E19</f>
        <v>89023.45</v>
      </c>
      <c r="F42" s="34">
        <f>F41+F33+F27+F24+F19</f>
        <v>39631.75</v>
      </c>
      <c r="G42" s="36">
        <f>SUM(G19+G24+G27+G33+G41)</f>
        <v>18466</v>
      </c>
      <c r="H42" s="33">
        <f>SUM(H19+H24+H27+H33)</f>
        <v>30925.699999999997</v>
      </c>
      <c r="I42" s="33">
        <v>0</v>
      </c>
      <c r="J42" s="38">
        <f>J41+J33+J27+J24+J19</f>
        <v>70437.900000000009</v>
      </c>
      <c r="K42" s="38">
        <f>K41+K33+K27+K24+K19</f>
        <v>40577</v>
      </c>
      <c r="L42" s="38">
        <f>L41+L33+L27+L24+L19</f>
        <v>12622.2</v>
      </c>
      <c r="M42" s="38">
        <f>SUM(M19+M24+M27+M33+M41)</f>
        <v>17200</v>
      </c>
      <c r="N42" s="17">
        <v>38.700000000000003</v>
      </c>
      <c r="O42" s="17">
        <f>O41+O33+O27+O24+O19</f>
        <v>37538.050000000003</v>
      </c>
      <c r="P42" s="38">
        <f>P41+P33+P27+P24+P19</f>
        <v>37538.050000000003</v>
      </c>
      <c r="Q42" s="17">
        <f>SUM(Q19+Q24+Q27+Q33+Q41)</f>
        <v>0</v>
      </c>
      <c r="R42" s="17">
        <v>0</v>
      </c>
      <c r="S42" s="17">
        <v>0</v>
      </c>
      <c r="T42" s="17">
        <f>SUM(T19+T24+T27+T33+T41)</f>
        <v>24261.5</v>
      </c>
      <c r="U42" s="38">
        <f>SUM(U19+U24+U27+U33+U41)</f>
        <v>24261.5</v>
      </c>
      <c r="V42" s="17">
        <f>SUM(V19+V24+V27+V33+V41)</f>
        <v>0</v>
      </c>
      <c r="W42" s="17">
        <f>SUM(W19+W24+W27+W33+W41)</f>
        <v>0</v>
      </c>
      <c r="X42" s="17">
        <v>0</v>
      </c>
      <c r="Y42" s="17">
        <f>SUM(Y19+Y24+Y27+Y33+Y41)</f>
        <v>24396</v>
      </c>
      <c r="Z42" s="38">
        <f>SUM(Z19+Z24+Z27+Z33+Z41)</f>
        <v>24396</v>
      </c>
      <c r="AA42" s="17">
        <f>SUM(AA19+AA24+AA27+AA33+AA41)</f>
        <v>0</v>
      </c>
      <c r="AB42" s="17">
        <f>SUM(AB19+AB24+AB27+AB33+AB41)</f>
        <v>0</v>
      </c>
      <c r="AC42" s="17">
        <v>0</v>
      </c>
      <c r="AD42" s="40">
        <f>AD41+AD33+AD27+AD24+AD19</f>
        <v>245656.90000000002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</row>
    <row r="43" spans="1:56" ht="15.7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56">
      <c r="U44" s="43"/>
    </row>
  </sheetData>
  <autoFilter ref="A13:BD42"/>
  <mergeCells count="48">
    <mergeCell ref="V3:AD3"/>
    <mergeCell ref="AW10:AW12"/>
    <mergeCell ref="AX10:AX12"/>
    <mergeCell ref="A14:AD14"/>
    <mergeCell ref="R10:R12"/>
    <mergeCell ref="T10:T12"/>
    <mergeCell ref="U10:U12"/>
    <mergeCell ref="V10:V12"/>
    <mergeCell ref="W10:W12"/>
    <mergeCell ref="Y10:Y12"/>
    <mergeCell ref="K10:K12"/>
    <mergeCell ref="L10:L12"/>
    <mergeCell ref="M10:M12"/>
    <mergeCell ref="O10:O12"/>
    <mergeCell ref="P10:P12"/>
    <mergeCell ref="Q10:Q12"/>
    <mergeCell ref="A28:AD28"/>
    <mergeCell ref="A34:AD34"/>
    <mergeCell ref="C8:C12"/>
    <mergeCell ref="D8:D12"/>
    <mergeCell ref="I10:I12"/>
    <mergeCell ref="E9:I9"/>
    <mergeCell ref="N10:N12"/>
    <mergeCell ref="Z10:Z12"/>
    <mergeCell ref="AA10:AA12"/>
    <mergeCell ref="AB10:AB12"/>
    <mergeCell ref="G10:G12"/>
    <mergeCell ref="H10:H12"/>
    <mergeCell ref="J10:J12"/>
    <mergeCell ref="A8:A12"/>
    <mergeCell ref="B8:B12"/>
    <mergeCell ref="A20:AD20"/>
    <mergeCell ref="A15:AD15"/>
    <mergeCell ref="E8:AD8"/>
    <mergeCell ref="A25:AD25"/>
    <mergeCell ref="AD9:AD12"/>
    <mergeCell ref="E10:E12"/>
    <mergeCell ref="J9:N9"/>
    <mergeCell ref="S10:S12"/>
    <mergeCell ref="O9:S9"/>
    <mergeCell ref="X10:X12"/>
    <mergeCell ref="T9:X9"/>
    <mergeCell ref="F10:F12"/>
    <mergeCell ref="V4:AD4"/>
    <mergeCell ref="I6:W6"/>
    <mergeCell ref="O5:P5"/>
    <mergeCell ref="AC10:AC12"/>
    <mergeCell ref="Y9:AC9"/>
  </mergeCells>
  <printOptions horizontalCentered="1"/>
  <pageMargins left="0" right="0" top="0" bottom="0" header="0.31496062992125984" footer="0.31496062992125984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мэрия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brovkina.av</cp:lastModifiedBy>
  <cp:lastPrinted>2020-01-17T10:09:22Z</cp:lastPrinted>
  <dcterms:created xsi:type="dcterms:W3CDTF">2017-04-03T11:17:26Z</dcterms:created>
  <dcterms:modified xsi:type="dcterms:W3CDTF">2022-01-11T05:22:05Z</dcterms:modified>
</cp:coreProperties>
</file>