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3 изм 24 09 22" sheetId="12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7" i="12"/>
  <c r="AT70" l="1"/>
  <c r="AP70" s="1"/>
  <c r="AS70"/>
  <c r="AR70"/>
  <c r="AQ70"/>
  <c r="L57" l="1"/>
  <c r="L19"/>
  <c r="L25" s="1"/>
  <c r="L78" s="1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U73"/>
  <c r="T73"/>
  <c r="S73"/>
  <c r="P73"/>
  <c r="O73"/>
  <c r="N73"/>
  <c r="K73"/>
  <c r="J73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U72"/>
  <c r="T72"/>
  <c r="S72"/>
  <c r="P72"/>
  <c r="O72"/>
  <c r="N72"/>
  <c r="K72"/>
  <c r="J72"/>
  <c r="AT71"/>
  <c r="AS71"/>
  <c r="AR71"/>
  <c r="AQ71"/>
  <c r="W69"/>
  <c r="V69"/>
  <c r="R69"/>
  <c r="Q69"/>
  <c r="M69"/>
  <c r="L69"/>
  <c r="H69"/>
  <c r="AQ69" s="1"/>
  <c r="AP69" s="1"/>
  <c r="G69"/>
  <c r="W68"/>
  <c r="V68"/>
  <c r="R68"/>
  <c r="Q68"/>
  <c r="M68"/>
  <c r="L68"/>
  <c r="H68"/>
  <c r="AQ68" s="1"/>
  <c r="AP68" s="1"/>
  <c r="G68"/>
  <c r="W67"/>
  <c r="V67"/>
  <c r="R67"/>
  <c r="Q67"/>
  <c r="M67"/>
  <c r="L67"/>
  <c r="H67"/>
  <c r="AQ67" s="1"/>
  <c r="AP67" s="1"/>
  <c r="G67"/>
  <c r="W66"/>
  <c r="V66"/>
  <c r="R66"/>
  <c r="Q66"/>
  <c r="M66"/>
  <c r="L66"/>
  <c r="H66"/>
  <c r="AQ66" s="1"/>
  <c r="AP66" s="1"/>
  <c r="G66"/>
  <c r="W65"/>
  <c r="V65"/>
  <c r="R65"/>
  <c r="Q65"/>
  <c r="M65"/>
  <c r="L65"/>
  <c r="H65"/>
  <c r="AQ65" s="1"/>
  <c r="AP65" s="1"/>
  <c r="G65"/>
  <c r="W64"/>
  <c r="V64"/>
  <c r="R64"/>
  <c r="Q64"/>
  <c r="M64"/>
  <c r="L64"/>
  <c r="H64"/>
  <c r="AQ64" s="1"/>
  <c r="AP64" s="1"/>
  <c r="G64"/>
  <c r="W63"/>
  <c r="V63"/>
  <c r="R63"/>
  <c r="R72" s="1"/>
  <c r="Q63"/>
  <c r="M63"/>
  <c r="L63"/>
  <c r="H63"/>
  <c r="AQ63" s="1"/>
  <c r="AP63" s="1"/>
  <c r="G63"/>
  <c r="AT62"/>
  <c r="AS62"/>
  <c r="AR62"/>
  <c r="AQ62"/>
  <c r="AT61"/>
  <c r="AS61"/>
  <c r="AR61"/>
  <c r="W61"/>
  <c r="V61"/>
  <c r="R61"/>
  <c r="Q61"/>
  <c r="M61"/>
  <c r="L61"/>
  <c r="H61"/>
  <c r="G61"/>
  <c r="AT60"/>
  <c r="AS60"/>
  <c r="AR60"/>
  <c r="AQ60"/>
  <c r="AT59"/>
  <c r="AS59"/>
  <c r="AR59"/>
  <c r="W59"/>
  <c r="V59"/>
  <c r="R59"/>
  <c r="Q59"/>
  <c r="M59"/>
  <c r="L59"/>
  <c r="H59"/>
  <c r="G59"/>
  <c r="AT58"/>
  <c r="AS58"/>
  <c r="AR58"/>
  <c r="AQ58"/>
  <c r="AT57"/>
  <c r="AS57"/>
  <c r="V57"/>
  <c r="Q57"/>
  <c r="I57"/>
  <c r="I73" s="1"/>
  <c r="H57"/>
  <c r="AO25"/>
  <c r="AO78" s="1"/>
  <c r="AN25"/>
  <c r="AN78" s="1"/>
  <c r="AM25"/>
  <c r="AM78" s="1"/>
  <c r="AL25"/>
  <c r="AL78" s="1"/>
  <c r="AK25"/>
  <c r="AK78" s="1"/>
  <c r="AJ25"/>
  <c r="AJ78" s="1"/>
  <c r="AI25"/>
  <c r="AI78" s="1"/>
  <c r="AH25"/>
  <c r="AH78" s="1"/>
  <c r="AG25"/>
  <c r="AG78" s="1"/>
  <c r="AF25"/>
  <c r="AF78" s="1"/>
  <c r="AE25"/>
  <c r="AE78" s="1"/>
  <c r="AD25"/>
  <c r="AD78" s="1"/>
  <c r="AC25"/>
  <c r="AC78" s="1"/>
  <c r="AB25"/>
  <c r="AB78" s="1"/>
  <c r="AA25"/>
  <c r="AA78" s="1"/>
  <c r="Z25"/>
  <c r="Z78" s="1"/>
  <c r="Y25"/>
  <c r="Y78" s="1"/>
  <c r="X25"/>
  <c r="X78" s="1"/>
  <c r="W25"/>
  <c r="W78" s="1"/>
  <c r="V25"/>
  <c r="V78" s="1"/>
  <c r="U25"/>
  <c r="U78" s="1"/>
  <c r="T25"/>
  <c r="T78" s="1"/>
  <c r="S25"/>
  <c r="S78" s="1"/>
  <c r="R25"/>
  <c r="R78" s="1"/>
  <c r="Q25"/>
  <c r="Q78" s="1"/>
  <c r="P25"/>
  <c r="P78" s="1"/>
  <c r="O25"/>
  <c r="O78" s="1"/>
  <c r="N25"/>
  <c r="N78" s="1"/>
  <c r="M25"/>
  <c r="M78" s="1"/>
  <c r="K25"/>
  <c r="K78" s="1"/>
  <c r="J25"/>
  <c r="J78" s="1"/>
  <c r="I25"/>
  <c r="I78" s="1"/>
  <c r="H25"/>
  <c r="H78" s="1"/>
  <c r="G25"/>
  <c r="G78" s="1"/>
  <c r="AO24"/>
  <c r="AO77" s="1"/>
  <c r="AN24"/>
  <c r="AN77" s="1"/>
  <c r="AM24"/>
  <c r="AM77" s="1"/>
  <c r="AL24"/>
  <c r="AL77" s="1"/>
  <c r="AK24"/>
  <c r="AK77" s="1"/>
  <c r="AJ24"/>
  <c r="AJ77" s="1"/>
  <c r="AI24"/>
  <c r="AI77" s="1"/>
  <c r="AH24"/>
  <c r="AH77" s="1"/>
  <c r="AG24"/>
  <c r="AG77" s="1"/>
  <c r="AF24"/>
  <c r="AF77" s="1"/>
  <c r="AE24"/>
  <c r="AE77" s="1"/>
  <c r="AD24"/>
  <c r="AD77" s="1"/>
  <c r="AC24"/>
  <c r="AC77" s="1"/>
  <c r="AB24"/>
  <c r="AB77" s="1"/>
  <c r="AA24"/>
  <c r="AA77" s="1"/>
  <c r="Z24"/>
  <c r="Z77" s="1"/>
  <c r="Y24"/>
  <c r="Y77" s="1"/>
  <c r="X24"/>
  <c r="X77" s="1"/>
  <c r="W24"/>
  <c r="W77" s="1"/>
  <c r="V24"/>
  <c r="V77" s="1"/>
  <c r="U24"/>
  <c r="U77" s="1"/>
  <c r="T24"/>
  <c r="T77" s="1"/>
  <c r="S24"/>
  <c r="S77" s="1"/>
  <c r="P24"/>
  <c r="P77" s="1"/>
  <c r="O24"/>
  <c r="O77" s="1"/>
  <c r="N24"/>
  <c r="N77" s="1"/>
  <c r="K24"/>
  <c r="K77" s="1"/>
  <c r="J24"/>
  <c r="J77" s="1"/>
  <c r="I24"/>
  <c r="I77" s="1"/>
  <c r="AO23"/>
  <c r="AO76" s="1"/>
  <c r="AN23"/>
  <c r="AN76" s="1"/>
  <c r="AM23"/>
  <c r="AM76" s="1"/>
  <c r="AL23"/>
  <c r="AL76" s="1"/>
  <c r="AK23"/>
  <c r="AK76" s="1"/>
  <c r="AJ23"/>
  <c r="AJ76" s="1"/>
  <c r="AI23"/>
  <c r="AI76" s="1"/>
  <c r="AH23"/>
  <c r="AH76" s="1"/>
  <c r="AG23"/>
  <c r="AG76" s="1"/>
  <c r="AF23"/>
  <c r="AF76" s="1"/>
  <c r="AE23"/>
  <c r="AE76" s="1"/>
  <c r="AD23"/>
  <c r="AD76" s="1"/>
  <c r="AC23"/>
  <c r="AC76" s="1"/>
  <c r="AB23"/>
  <c r="AB76" s="1"/>
  <c r="AA23"/>
  <c r="AA76" s="1"/>
  <c r="Z23"/>
  <c r="Z76" s="1"/>
  <c r="Y23"/>
  <c r="Y76" s="1"/>
  <c r="X23"/>
  <c r="X76" s="1"/>
  <c r="U23"/>
  <c r="U76" s="1"/>
  <c r="T23"/>
  <c r="T76" s="1"/>
  <c r="S23"/>
  <c r="S76" s="1"/>
  <c r="P23"/>
  <c r="P76" s="1"/>
  <c r="O23"/>
  <c r="O76" s="1"/>
  <c r="N23"/>
  <c r="N76" s="1"/>
  <c r="K23"/>
  <c r="K76" s="1"/>
  <c r="J23"/>
  <c r="J76" s="1"/>
  <c r="I23"/>
  <c r="I76" s="1"/>
  <c r="AO22"/>
  <c r="AO75" s="1"/>
  <c r="AN22"/>
  <c r="AN75" s="1"/>
  <c r="AM22"/>
  <c r="AM75" s="1"/>
  <c r="AL22"/>
  <c r="AL75" s="1"/>
  <c r="AK22"/>
  <c r="AK75" s="1"/>
  <c r="AJ22"/>
  <c r="AJ75" s="1"/>
  <c r="AI22"/>
  <c r="AI75" s="1"/>
  <c r="AH22"/>
  <c r="AH75" s="1"/>
  <c r="AG22"/>
  <c r="AG75" s="1"/>
  <c r="AF22"/>
  <c r="AF75" s="1"/>
  <c r="AE22"/>
  <c r="AE75" s="1"/>
  <c r="AD22"/>
  <c r="AD75" s="1"/>
  <c r="AC22"/>
  <c r="AC75" s="1"/>
  <c r="AB22"/>
  <c r="AB75" s="1"/>
  <c r="AA22"/>
  <c r="AA75" s="1"/>
  <c r="Z22"/>
  <c r="Z75" s="1"/>
  <c r="Y22"/>
  <c r="Y75" s="1"/>
  <c r="X22"/>
  <c r="X75" s="1"/>
  <c r="U22"/>
  <c r="U75" s="1"/>
  <c r="T22"/>
  <c r="T75" s="1"/>
  <c r="S22"/>
  <c r="S75" s="1"/>
  <c r="P22"/>
  <c r="P75" s="1"/>
  <c r="O22"/>
  <c r="O75" s="1"/>
  <c r="N22"/>
  <c r="N75" s="1"/>
  <c r="K22"/>
  <c r="K75" s="1"/>
  <c r="J22"/>
  <c r="J75" s="1"/>
  <c r="I22"/>
  <c r="I75" s="1"/>
  <c r="AO21"/>
  <c r="AO74" s="1"/>
  <c r="AN21"/>
  <c r="AM21"/>
  <c r="AM74" s="1"/>
  <c r="AL21"/>
  <c r="AK21"/>
  <c r="AK74" s="1"/>
  <c r="AJ21"/>
  <c r="AI21"/>
  <c r="AI74" s="1"/>
  <c r="AH21"/>
  <c r="AG21"/>
  <c r="AG74" s="1"/>
  <c r="AF21"/>
  <c r="AE21"/>
  <c r="AE74" s="1"/>
  <c r="AD21"/>
  <c r="AC21"/>
  <c r="AC74" s="1"/>
  <c r="AB21"/>
  <c r="AA21"/>
  <c r="AA74" s="1"/>
  <c r="Z21"/>
  <c r="Y21"/>
  <c r="Y74" s="1"/>
  <c r="X21"/>
  <c r="U21"/>
  <c r="U74" s="1"/>
  <c r="T21"/>
  <c r="S21"/>
  <c r="S74" s="1"/>
  <c r="P21"/>
  <c r="P74" s="1"/>
  <c r="O21"/>
  <c r="N21"/>
  <c r="K21"/>
  <c r="K74" s="1"/>
  <c r="J21"/>
  <c r="J74" s="1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U20"/>
  <c r="T20"/>
  <c r="S20"/>
  <c r="P20"/>
  <c r="O20"/>
  <c r="N20"/>
  <c r="K20"/>
  <c r="J20"/>
  <c r="I20"/>
  <c r="AR19"/>
  <c r="AR25" s="1"/>
  <c r="AR78" s="1"/>
  <c r="AQ19"/>
  <c r="AQ25" s="1"/>
  <c r="AQ78" s="1"/>
  <c r="AT18"/>
  <c r="AS18"/>
  <c r="AR18"/>
  <c r="AQ18"/>
  <c r="AT17"/>
  <c r="AS17"/>
  <c r="AR17"/>
  <c r="W17"/>
  <c r="V17"/>
  <c r="R17"/>
  <c r="Q17"/>
  <c r="M17"/>
  <c r="L17"/>
  <c r="H17"/>
  <c r="AQ17" s="1"/>
  <c r="G17"/>
  <c r="AT16"/>
  <c r="AS16"/>
  <c r="W16"/>
  <c r="V16"/>
  <c r="R16"/>
  <c r="Q16"/>
  <c r="M16"/>
  <c r="L16"/>
  <c r="I16"/>
  <c r="I21" s="1"/>
  <c r="H16"/>
  <c r="AT15"/>
  <c r="AS15"/>
  <c r="AR15"/>
  <c r="W15"/>
  <c r="V15"/>
  <c r="R15"/>
  <c r="Q15"/>
  <c r="M15"/>
  <c r="AQ15" s="1"/>
  <c r="L15"/>
  <c r="AT14"/>
  <c r="AS14"/>
  <c r="AR14"/>
  <c r="W14"/>
  <c r="V14"/>
  <c r="R14"/>
  <c r="Q14"/>
  <c r="M14"/>
  <c r="L14"/>
  <c r="H14"/>
  <c r="G14"/>
  <c r="AT13"/>
  <c r="AT24" s="1"/>
  <c r="AS13"/>
  <c r="AS24" s="1"/>
  <c r="AR13"/>
  <c r="AR24" s="1"/>
  <c r="R13"/>
  <c r="R24" s="1"/>
  <c r="R77" s="1"/>
  <c r="M13"/>
  <c r="M24" s="1"/>
  <c r="M77" s="1"/>
  <c r="H13"/>
  <c r="G13"/>
  <c r="G24" s="1"/>
  <c r="G77" s="1"/>
  <c r="AT12"/>
  <c r="AT23" s="1"/>
  <c r="AS12"/>
  <c r="AS23" s="1"/>
  <c r="AR12"/>
  <c r="AR23" s="1"/>
  <c r="W12"/>
  <c r="W23" s="1"/>
  <c r="W76" s="1"/>
  <c r="V12"/>
  <c r="V23" s="1"/>
  <c r="V76" s="1"/>
  <c r="R12"/>
  <c r="R23" s="1"/>
  <c r="R76" s="1"/>
  <c r="Q12"/>
  <c r="Q23" s="1"/>
  <c r="Q76" s="1"/>
  <c r="M12"/>
  <c r="M23" s="1"/>
  <c r="M76" s="1"/>
  <c r="L12"/>
  <c r="L23" s="1"/>
  <c r="L76" s="1"/>
  <c r="H12"/>
  <c r="G12"/>
  <c r="G23" s="1"/>
  <c r="G76" s="1"/>
  <c r="AT11"/>
  <c r="AS11"/>
  <c r="AR11"/>
  <c r="W11"/>
  <c r="W22" s="1"/>
  <c r="W75" s="1"/>
  <c r="V11"/>
  <c r="V22" s="1"/>
  <c r="V75" s="1"/>
  <c r="R11"/>
  <c r="R22" s="1"/>
  <c r="R75" s="1"/>
  <c r="Q11"/>
  <c r="Q22" s="1"/>
  <c r="Q75" s="1"/>
  <c r="M11"/>
  <c r="M22" s="1"/>
  <c r="M75" s="1"/>
  <c r="L11"/>
  <c r="L22" s="1"/>
  <c r="L75" s="1"/>
  <c r="H11"/>
  <c r="H20" s="1"/>
  <c r="G11"/>
  <c r="G22" s="1"/>
  <c r="G75" s="1"/>
  <c r="R73" l="1"/>
  <c r="W73"/>
  <c r="AQ13"/>
  <c r="AQ24" s="1"/>
  <c r="AQ77" s="1"/>
  <c r="H21"/>
  <c r="Q73"/>
  <c r="AQ61"/>
  <c r="AQ16"/>
  <c r="H22"/>
  <c r="H75" s="1"/>
  <c r="AQ12"/>
  <c r="L13"/>
  <c r="L24" s="1"/>
  <c r="L77" s="1"/>
  <c r="L21"/>
  <c r="V21"/>
  <c r="AQ59"/>
  <c r="I74"/>
  <c r="X74"/>
  <c r="AB74"/>
  <c r="AB79" s="1"/>
  <c r="AF74"/>
  <c r="AF79" s="1"/>
  <c r="AJ74"/>
  <c r="AN74"/>
  <c r="AT73"/>
  <c r="AP61"/>
  <c r="AP59"/>
  <c r="V73"/>
  <c r="AP60"/>
  <c r="AP62"/>
  <c r="AP71"/>
  <c r="AQ57"/>
  <c r="AQ73" s="1"/>
  <c r="M73"/>
  <c r="L20"/>
  <c r="AP15"/>
  <c r="T74"/>
  <c r="Z74"/>
  <c r="O74"/>
  <c r="AS73"/>
  <c r="I79"/>
  <c r="AA79"/>
  <c r="AM79"/>
  <c r="AH74"/>
  <c r="AH79" s="1"/>
  <c r="AP18"/>
  <c r="X79"/>
  <c r="AT77"/>
  <c r="AD74"/>
  <c r="AL74"/>
  <c r="AL79" s="1"/>
  <c r="AP17"/>
  <c r="AT75"/>
  <c r="AT76"/>
  <c r="N74"/>
  <c r="N79" s="1"/>
  <c r="AQ23"/>
  <c r="AQ76" s="1"/>
  <c r="AP12"/>
  <c r="AP23" s="1"/>
  <c r="AP76" s="1"/>
  <c r="AP13"/>
  <c r="AP24" s="1"/>
  <c r="AP77" s="1"/>
  <c r="H24"/>
  <c r="H77" s="1"/>
  <c r="M21"/>
  <c r="W21"/>
  <c r="W74" s="1"/>
  <c r="W79" s="1"/>
  <c r="AS21"/>
  <c r="R20"/>
  <c r="V20"/>
  <c r="AR75"/>
  <c r="AR22"/>
  <c r="AR77"/>
  <c r="AP58"/>
  <c r="V72"/>
  <c r="AT72"/>
  <c r="AS22"/>
  <c r="AS20"/>
  <c r="AS76"/>
  <c r="AT22"/>
  <c r="AT20"/>
  <c r="Q21"/>
  <c r="Q74" s="1"/>
  <c r="AT21"/>
  <c r="AR16"/>
  <c r="AP16" s="1"/>
  <c r="W20"/>
  <c r="S79"/>
  <c r="AC79"/>
  <c r="AG79"/>
  <c r="AK79"/>
  <c r="H23"/>
  <c r="H76" s="1"/>
  <c r="L73"/>
  <c r="L72"/>
  <c r="AS75"/>
  <c r="AS77"/>
  <c r="M20"/>
  <c r="AQ11"/>
  <c r="Q13"/>
  <c r="R21"/>
  <c r="R74" s="1"/>
  <c r="R79" s="1"/>
  <c r="AQ14"/>
  <c r="G16"/>
  <c r="G21" s="1"/>
  <c r="AP19"/>
  <c r="AP25" s="1"/>
  <c r="AP78" s="1"/>
  <c r="AR76"/>
  <c r="AR57"/>
  <c r="H72"/>
  <c r="H73"/>
  <c r="H74" s="1"/>
  <c r="I72"/>
  <c r="M72"/>
  <c r="Q72"/>
  <c r="AS72"/>
  <c r="AS79" s="1"/>
  <c r="G57"/>
  <c r="W72"/>
  <c r="L74" l="1"/>
  <c r="L79" s="1"/>
  <c r="AT74"/>
  <c r="V74"/>
  <c r="V79" s="1"/>
  <c r="AP57"/>
  <c r="AP72" s="1"/>
  <c r="AQ72"/>
  <c r="M74"/>
  <c r="M79" s="1"/>
  <c r="AS74"/>
  <c r="H79"/>
  <c r="AQ22"/>
  <c r="AQ75" s="1"/>
  <c r="AQ20"/>
  <c r="AP11"/>
  <c r="AT79"/>
  <c r="AR21"/>
  <c r="Q24"/>
  <c r="Q77" s="1"/>
  <c r="Q79" s="1"/>
  <c r="Q20"/>
  <c r="AR73"/>
  <c r="AR72"/>
  <c r="AQ21"/>
  <c r="AQ74" s="1"/>
  <c r="AP14"/>
  <c r="AP21" s="1"/>
  <c r="AR20"/>
  <c r="G73"/>
  <c r="G74" s="1"/>
  <c r="G79" s="1"/>
  <c r="G72"/>
  <c r="G20"/>
  <c r="AP73" l="1"/>
  <c r="AQ79"/>
  <c r="AP74"/>
  <c r="AR74"/>
  <c r="AR79"/>
  <c r="AP22"/>
  <c r="AP75" s="1"/>
  <c r="AP20"/>
  <c r="AP79" s="1"/>
</calcChain>
</file>

<file path=xl/sharedStrings.xml><?xml version="1.0" encoding="utf-8"?>
<sst xmlns="http://schemas.openxmlformats.org/spreadsheetml/2006/main" count="1179" uniqueCount="184">
  <si>
    <t>Перечень мероприятий муниципальной программы</t>
  </si>
  <si>
    <t>№ строки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</si>
  <si>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</si>
  <si>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</si>
  <si>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</si>
  <si>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</si>
  <si>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</si>
  <si>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</si>
  <si>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</si>
  <si>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</si>
  <si>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</si>
  <si>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</si>
  <si>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</si>
  <si>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</si>
  <si>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</si>
  <si>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</si>
  <si>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</si>
  <si>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</si>
  <si>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</si>
  <si>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</si>
  <si>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</si>
  <si>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</si>
  <si>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</si>
  <si>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</si>
  <si>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2015 - 2020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</si>
  <si>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</si>
  <si>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</si>
  <si>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</si>
  <si>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</si>
  <si>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</si>
  <si>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</si>
  <si>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</si>
  <si>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</si>
  <si>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</si>
  <si>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</si>
  <si>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</si>
  <si>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</si>
  <si>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</si>
  <si>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</si>
  <si>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</si>
  <si>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</si>
  <si>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</si>
  <si>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</si>
  <si>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</si>
  <si>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</si>
  <si>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</si>
  <si>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</si>
  <si>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</si>
  <si>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</si>
  <si>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</si>
  <si>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</si>
  <si>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</si>
  <si>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</si>
  <si>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</si>
  <si>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</si>
  <si>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</si>
  <si>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</si>
  <si>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</si>
  <si>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</si>
  <si>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</si>
  <si>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</si>
  <si>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</si>
  <si>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</si>
  <si>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</si>
  <si>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</si>
  <si>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</si>
  <si>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</si>
  <si>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</si>
  <si>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</si>
  <si>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</si>
  <si>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</si>
  <si>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</si>
  <si>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</si>
  <si>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</si>
  <si>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</si>
  <si>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</si>
  <si>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</si>
  <si>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</si>
  <si>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</si>
  <si>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</si>
  <si>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</si>
  <si>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</si>
  <si>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Управление взаимодействия с общественностью администрации  городского округа Тольятти - УВО</t>
  </si>
  <si>
    <t>план на 2021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</si>
  <si>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</si>
  <si>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</si>
  <si>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</si>
  <si>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</si>
  <si>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</si>
  <si>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</si>
  <si>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</si>
  <si>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</si>
  <si>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</si>
  <si>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</si>
  <si>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</si>
  <si>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</si>
  <si>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</si>
  <si>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</si>
  <si>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Департамент по управлению муниципальным имуществом администрации городского округа Тольятти – ДУМИ;</t>
  </si>
  <si>
    <t>Департамент общественной безопасности  администрации городского округа Тольятти  - ДОБ;</t>
  </si>
  <si>
    <t>Департамент образования  администрации городского округа Тольятти - ДО;</t>
  </si>
  <si>
    <t>Департамент культуры администрации городского округа Тольятти - ДК;</t>
  </si>
  <si>
    <t>Управление физической культуры и спорта  администрации городского округа Тольятти - УФКиС;</t>
  </si>
  <si>
    <t>Принятые сокращения органов  администрации городского округа Тольятти , используемые  в Перечне мероприятий муниципальной программы: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</si>
  <si>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</si>
  <si>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</si>
  <si>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</si>
  <si>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</si>
  <si>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</si>
  <si>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</si>
  <si>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</si>
  <si>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</si>
  <si>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</si>
  <si>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</si>
  <si>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</si>
  <si>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</si>
  <si>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</si>
  <si>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</si>
  <si>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</si>
  <si>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</si>
  <si>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</si>
  <si>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</si>
  <si>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</si>
  <si>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</si>
  <si>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</si>
  <si>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</si>
  <si>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</si>
  <si>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</si>
  <si>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</si>
  <si>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</si>
  <si>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</si>
  <si>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</si>
  <si>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</si>
  <si>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</si>
  <si>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</si>
  <si>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</si>
  <si>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</si>
  <si>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</si>
  <si>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</si>
  <si>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</si>
  <si>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</si>
  <si>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</si>
  <si>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</si>
  <si>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</si>
  <si>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</si>
  <si>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</si>
  <si>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</si>
  <si>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>Департамент социального обеспечения  городского округа Тольятти - ДСО;</t>
  </si>
  <si>
    <t xml:space="preserve">УВО, МКУ "ЦП общественных инициатив" </t>
  </si>
  <si>
    <t>1.9.</t>
  </si>
  <si>
    <t>ДГХ</t>
  </si>
  <si>
    <t>Итого по ДГХ</t>
  </si>
  <si>
    <t>Департамент городского хозяйства администрации  городского округа Тольятти -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</si>
  <si>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</si>
  <si>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</si>
  <si>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</si>
  <si>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</si>
  <si>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</si>
  <si>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</si>
  <si>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</si>
  <si>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</si>
  <si>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</si>
  <si>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</si>
  <si>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</si>
  <si>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</si>
  <si>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</si>
  <si>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</si>
  <si>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</si>
  <si>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</si>
  <si>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>2021, 2025-2027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</si>
  <si>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</si>
  <si>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2022-2024</t>
  </si>
  <si>
    <r>
      <rPr>
        <sz val="9"/>
        <color theme="1"/>
        <rFont val="Times New Roman"/>
        <family val="1"/>
        <charset val="204"/>
      </rPr>
      <t>2021,</t>
    </r>
    <r>
      <rPr>
        <sz val="9"/>
        <color rgb="FFFF0000"/>
        <rFont val="Times New Roman"/>
        <family val="1"/>
        <charset val="204"/>
      </rPr>
      <t xml:space="preserve"> 2022</t>
    </r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</si>
  <si>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</si>
  <si>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</si>
  <si>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</si>
  <si>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</si>
  <si>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</si>
  <si>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</si>
  <si>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</si>
  <si>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Приложение 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 № ____________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</si>
  <si>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</si>
  <si>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</si>
  <si>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2023-2024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</si>
</sst>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_ ;\-#,##0.0\ "/>
    <numFmt numFmtId="165" formatCode="0.0"/>
    <numFmt numFmtId="166" formatCode="#,##0.0"/>
    <numFmt numFmtId="167" formatCode="#,##0.00_ ;\-#,##0.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3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167" fontId="2" fillId="0" borderId="1" xfId="1" applyNumberFormat="1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1" fillId="0" borderId="1" xfId="1" applyNumberFormat="1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vertical="top" wrapText="1"/>
    </xf>
    <xf numFmtId="167" fontId="17" fillId="0" borderId="1" xfId="1" applyNumberFormat="1" applyFont="1" applyFill="1" applyBorder="1" applyAlignment="1">
      <alignment vertical="top" wrapText="1"/>
    </xf>
    <xf numFmtId="167" fontId="10" fillId="0" borderId="1" xfId="1" applyNumberFormat="1" applyFont="1" applyFill="1" applyBorder="1" applyAlignment="1">
      <alignment vertical="top" wrapText="1"/>
    </xf>
    <xf numFmtId="164" fontId="10" fillId="0" borderId="1" xfId="1" applyNumberFormat="1" applyFont="1" applyFill="1" applyBorder="1" applyAlignment="1">
      <alignment vertical="top" wrapText="1"/>
    </xf>
    <xf numFmtId="164" fontId="18" fillId="0" borderId="1" xfId="1" applyNumberFormat="1" applyFont="1" applyFill="1" applyBorder="1" applyAlignment="1">
      <alignment vertical="top" wrapText="1"/>
    </xf>
    <xf numFmtId="164" fontId="22" fillId="0" borderId="1" xfId="1" applyNumberFormat="1" applyFont="1" applyFill="1" applyBorder="1" applyAlignment="1">
      <alignment vertical="top" wrapText="1"/>
    </xf>
    <xf numFmtId="167" fontId="18" fillId="0" borderId="1" xfId="1" applyNumberFormat="1" applyFont="1" applyFill="1" applyBorder="1" applyAlignment="1">
      <alignment vertical="top" wrapText="1"/>
    </xf>
    <xf numFmtId="0" fontId="15" fillId="0" borderId="1" xfId="2" applyFont="1" applyFill="1" applyBorder="1" applyAlignment="1" applyProtection="1">
      <alignment vertical="top" wrapText="1"/>
    </xf>
    <xf numFmtId="4" fontId="2" fillId="0" borderId="1" xfId="1" applyNumberFormat="1" applyFont="1" applyFill="1" applyBorder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4" fontId="17" fillId="0" borderId="1" xfId="1" applyNumberFormat="1" applyFont="1" applyFill="1" applyBorder="1" applyAlignment="1">
      <alignment vertical="top" wrapText="1"/>
    </xf>
    <xf numFmtId="166" fontId="21" fillId="0" borderId="1" xfId="1" applyNumberFormat="1" applyFont="1" applyFill="1" applyBorder="1" applyAlignment="1">
      <alignment vertical="top" wrapText="1"/>
    </xf>
    <xf numFmtId="4" fontId="19" fillId="0" borderId="1" xfId="1" applyNumberFormat="1" applyFont="1" applyFill="1" applyBorder="1" applyAlignment="1">
      <alignment vertical="top" wrapText="1"/>
    </xf>
    <xf numFmtId="4" fontId="21" fillId="0" borderId="1" xfId="1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6" fillId="0" borderId="0" xfId="0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/>
    <xf numFmtId="16" fontId="2" fillId="0" borderId="1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4" fontId="19" fillId="0" borderId="1" xfId="0" applyNumberFormat="1" applyFont="1" applyFill="1" applyBorder="1" applyAlignment="1">
      <alignment vertical="top" wrapText="1"/>
    </xf>
    <xf numFmtId="4" fontId="17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4" fontId="12" fillId="0" borderId="0" xfId="0" applyNumberFormat="1" applyFont="1" applyFill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16" fontId="21" fillId="0" borderId="1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vertical="top" wrapText="1"/>
    </xf>
    <xf numFmtId="166" fontId="22" fillId="0" borderId="1" xfId="0" applyNumberFormat="1" applyFont="1" applyFill="1" applyBorder="1" applyAlignment="1">
      <alignment vertical="top" wrapText="1"/>
    </xf>
    <xf numFmtId="4" fontId="20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166" fontId="21" fillId="0" borderId="1" xfId="0" applyNumberFormat="1" applyFont="1" applyFill="1" applyBorder="1" applyAlignment="1">
      <alignment vertical="top" wrapText="1"/>
    </xf>
    <xf numFmtId="166" fontId="12" fillId="0" borderId="0" xfId="0" applyNumberFormat="1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166" fontId="3" fillId="0" borderId="0" xfId="0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16" fontId="2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/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FEAFF"/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3"/>
  <sheetViews>
    <sheetView tabSelected="1" zoomScale="90" zoomScaleNormal="90" workbookViewId="0">
      <selection sqref="A1:XFD1048576"/>
    </sheetView>
  </sheetViews>
  <sheetFormatPr defaultColWidth="9.109375" defaultRowHeight="48.75" customHeight="1"/>
  <cols>
    <col min="1" max="1" width="3.6640625" style="18" customWidth="1"/>
    <col min="2" max="2" width="6.44140625" style="19" customWidth="1"/>
    <col min="3" max="3" width="3.109375" style="19" hidden="1" customWidth="1"/>
    <col min="4" max="4" width="45.44140625" style="24" customWidth="1"/>
    <col min="5" max="5" width="8" style="24" customWidth="1"/>
    <col min="6" max="6" width="15.5546875" style="24" bestFit="1" customWidth="1"/>
    <col min="7" max="7" width="9.109375" style="19" bestFit="1" customWidth="1"/>
    <col min="8" max="8" width="8.33203125" style="19" bestFit="1" customWidth="1"/>
    <col min="9" max="9" width="8.6640625" style="19" bestFit="1" customWidth="1"/>
    <col min="10" max="10" width="4" style="19" bestFit="1" customWidth="1"/>
    <col min="11" max="11" width="5.44140625" style="19" bestFit="1" customWidth="1"/>
    <col min="12" max="12" width="8.88671875" style="19" customWidth="1"/>
    <col min="13" max="13" width="9.109375" style="19" customWidth="1"/>
    <col min="14" max="14" width="11" style="19" bestFit="1" customWidth="1"/>
    <col min="15" max="15" width="4" style="19" bestFit="1" customWidth="1"/>
    <col min="16" max="16" width="5.44140625" style="19" bestFit="1" customWidth="1"/>
    <col min="17" max="18" width="7.6640625" style="19" bestFit="1" customWidth="1"/>
    <col min="19" max="20" width="4" style="19" bestFit="1" customWidth="1"/>
    <col min="21" max="21" width="5.44140625" style="19" bestFit="1" customWidth="1"/>
    <col min="22" max="23" width="7.6640625" style="19" bestFit="1" customWidth="1"/>
    <col min="24" max="25" width="4" style="19" bestFit="1" customWidth="1"/>
    <col min="26" max="26" width="5.44140625" style="19" bestFit="1" customWidth="1"/>
    <col min="27" max="27" width="9.6640625" style="19" customWidth="1"/>
    <col min="28" max="28" width="8.33203125" style="19" bestFit="1" customWidth="1"/>
    <col min="29" max="30" width="4" style="19" bestFit="1" customWidth="1"/>
    <col min="31" max="31" width="5.44140625" style="19" bestFit="1" customWidth="1"/>
    <col min="32" max="33" width="8.33203125" style="19" bestFit="1" customWidth="1"/>
    <col min="34" max="35" width="4" style="19" bestFit="1" customWidth="1"/>
    <col min="36" max="36" width="5.44140625" style="19" bestFit="1" customWidth="1"/>
    <col min="37" max="38" width="8.33203125" style="19" bestFit="1" customWidth="1"/>
    <col min="39" max="40" width="4" style="19" bestFit="1" customWidth="1"/>
    <col min="41" max="41" width="5.44140625" style="19" bestFit="1" customWidth="1"/>
    <col min="42" max="42" width="11" style="19" bestFit="1" customWidth="1"/>
    <col min="43" max="43" width="9.6640625" style="56" bestFit="1" customWidth="1"/>
    <col min="44" max="44" width="8.6640625" style="56" bestFit="1" customWidth="1"/>
    <col min="45" max="45" width="4" style="56" bestFit="1" customWidth="1"/>
    <col min="46" max="46" width="5.44140625" style="56" bestFit="1" customWidth="1"/>
    <col min="47" max="48" width="9.109375" style="19"/>
    <col min="49" max="50" width="11.109375" style="19" bestFit="1" customWidth="1"/>
    <col min="51" max="16384" width="9.109375" style="19"/>
  </cols>
  <sheetData>
    <row r="1" spans="1:46" ht="14.25" customHeight="1">
      <c r="C1" s="20"/>
      <c r="D1" s="21"/>
      <c r="E1" s="21"/>
      <c r="F1" s="2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W1" s="22"/>
      <c r="X1" s="22"/>
      <c r="Y1" s="22"/>
      <c r="Z1" s="22"/>
      <c r="AA1" s="22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</row>
    <row r="2" spans="1:46" ht="52.5" customHeight="1">
      <c r="C2" s="20"/>
      <c r="D2" s="21"/>
      <c r="E2" s="21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W2" s="22"/>
      <c r="X2" s="22"/>
      <c r="Y2" s="22"/>
      <c r="Z2" s="22"/>
      <c r="AA2" s="22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75" t="s">
        <v>180</v>
      </c>
      <c r="AQ2" s="75"/>
      <c r="AR2" s="75"/>
      <c r="AS2" s="75"/>
      <c r="AT2" s="75"/>
    </row>
    <row r="3" spans="1:46" ht="105" customHeight="1">
      <c r="W3" s="22"/>
      <c r="X3" s="22"/>
      <c r="Y3" s="22"/>
      <c r="Z3" s="22"/>
      <c r="AA3" s="22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76" t="s">
        <v>158</v>
      </c>
      <c r="AQ3" s="76"/>
      <c r="AR3" s="76"/>
      <c r="AS3" s="76"/>
      <c r="AT3" s="76"/>
    </row>
    <row r="4" spans="1:46" ht="18.75" customHeight="1">
      <c r="B4" s="77" t="s">
        <v>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</row>
    <row r="5" spans="1:46" s="26" customFormat="1" ht="15" customHeight="1">
      <c r="A5" s="60" t="s">
        <v>1</v>
      </c>
      <c r="B5" s="60" t="s">
        <v>2</v>
      </c>
      <c r="C5" s="60"/>
      <c r="D5" s="60" t="s">
        <v>3</v>
      </c>
      <c r="E5" s="60" t="s">
        <v>4</v>
      </c>
      <c r="F5" s="60" t="s">
        <v>5</v>
      </c>
      <c r="G5" s="60" t="s">
        <v>6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</row>
    <row r="6" spans="1:46" s="26" customFormat="1" ht="12">
      <c r="A6" s="60"/>
      <c r="B6" s="60"/>
      <c r="C6" s="60"/>
      <c r="D6" s="60"/>
      <c r="E6" s="60"/>
      <c r="F6" s="60"/>
      <c r="G6" s="60" t="s">
        <v>83</v>
      </c>
      <c r="H6" s="60"/>
      <c r="I6" s="60"/>
      <c r="J6" s="60"/>
      <c r="K6" s="60"/>
      <c r="L6" s="60" t="s">
        <v>84</v>
      </c>
      <c r="M6" s="60"/>
      <c r="N6" s="60"/>
      <c r="O6" s="60"/>
      <c r="P6" s="60"/>
      <c r="Q6" s="60" t="s">
        <v>85</v>
      </c>
      <c r="R6" s="60"/>
      <c r="S6" s="60"/>
      <c r="T6" s="60"/>
      <c r="U6" s="60"/>
      <c r="V6" s="60" t="s">
        <v>86</v>
      </c>
      <c r="W6" s="60"/>
      <c r="X6" s="60"/>
      <c r="Y6" s="60"/>
      <c r="Z6" s="60"/>
      <c r="AA6" s="60" t="s">
        <v>87</v>
      </c>
      <c r="AB6" s="60"/>
      <c r="AC6" s="60"/>
      <c r="AD6" s="60"/>
      <c r="AE6" s="60"/>
      <c r="AF6" s="60" t="s">
        <v>88</v>
      </c>
      <c r="AG6" s="60"/>
      <c r="AH6" s="60"/>
      <c r="AI6" s="60"/>
      <c r="AJ6" s="60"/>
      <c r="AK6" s="60" t="s">
        <v>104</v>
      </c>
      <c r="AL6" s="60"/>
      <c r="AM6" s="60"/>
      <c r="AN6" s="60"/>
      <c r="AO6" s="60"/>
      <c r="AP6" s="60" t="s">
        <v>7</v>
      </c>
      <c r="AQ6" s="60"/>
      <c r="AR6" s="60"/>
      <c r="AS6" s="60"/>
      <c r="AT6" s="60"/>
    </row>
    <row r="7" spans="1:46" s="26" customFormat="1" ht="57">
      <c r="A7" s="60"/>
      <c r="B7" s="60"/>
      <c r="C7" s="60"/>
      <c r="D7" s="60"/>
      <c r="E7" s="60"/>
      <c r="F7" s="60"/>
      <c r="G7" s="27" t="s">
        <v>8</v>
      </c>
      <c r="H7" s="27" t="s">
        <v>9</v>
      </c>
      <c r="I7" s="27" t="s">
        <v>10</v>
      </c>
      <c r="J7" s="27" t="s">
        <v>11</v>
      </c>
      <c r="K7" s="27" t="s">
        <v>12</v>
      </c>
      <c r="L7" s="27" t="s">
        <v>8</v>
      </c>
      <c r="M7" s="27" t="s">
        <v>9</v>
      </c>
      <c r="N7" s="27" t="s">
        <v>10</v>
      </c>
      <c r="O7" s="27" t="s">
        <v>11</v>
      </c>
      <c r="P7" s="27" t="s">
        <v>12</v>
      </c>
      <c r="Q7" s="27" t="s">
        <v>8</v>
      </c>
      <c r="R7" s="27" t="s">
        <v>9</v>
      </c>
      <c r="S7" s="27" t="s">
        <v>10</v>
      </c>
      <c r="T7" s="27" t="s">
        <v>11</v>
      </c>
      <c r="U7" s="27" t="s">
        <v>12</v>
      </c>
      <c r="V7" s="27" t="s">
        <v>8</v>
      </c>
      <c r="W7" s="27" t="s">
        <v>9</v>
      </c>
      <c r="X7" s="27" t="s">
        <v>10</v>
      </c>
      <c r="Y7" s="27" t="s">
        <v>11</v>
      </c>
      <c r="Z7" s="27" t="s">
        <v>12</v>
      </c>
      <c r="AA7" s="27" t="s">
        <v>8</v>
      </c>
      <c r="AB7" s="27" t="s">
        <v>9</v>
      </c>
      <c r="AC7" s="27" t="s">
        <v>10</v>
      </c>
      <c r="AD7" s="27" t="s">
        <v>11</v>
      </c>
      <c r="AE7" s="27" t="s">
        <v>12</v>
      </c>
      <c r="AF7" s="27" t="s">
        <v>8</v>
      </c>
      <c r="AG7" s="27" t="s">
        <v>9</v>
      </c>
      <c r="AH7" s="27" t="s">
        <v>10</v>
      </c>
      <c r="AI7" s="27" t="s">
        <v>11</v>
      </c>
      <c r="AJ7" s="27" t="s">
        <v>12</v>
      </c>
      <c r="AK7" s="27" t="s">
        <v>8</v>
      </c>
      <c r="AL7" s="27" t="s">
        <v>9</v>
      </c>
      <c r="AM7" s="27" t="s">
        <v>10</v>
      </c>
      <c r="AN7" s="27" t="s">
        <v>11</v>
      </c>
      <c r="AO7" s="27" t="s">
        <v>12</v>
      </c>
      <c r="AP7" s="27" t="s">
        <v>8</v>
      </c>
      <c r="AQ7" s="27" t="s">
        <v>9</v>
      </c>
      <c r="AR7" s="27" t="s">
        <v>10</v>
      </c>
      <c r="AS7" s="27" t="s">
        <v>11</v>
      </c>
      <c r="AT7" s="27" t="s">
        <v>12</v>
      </c>
    </row>
    <row r="8" spans="1:46" s="26" customFormat="1" ht="12">
      <c r="A8" s="60"/>
      <c r="B8" s="60">
        <v>1</v>
      </c>
      <c r="C8" s="72"/>
      <c r="D8" s="28">
        <v>2</v>
      </c>
      <c r="E8" s="28">
        <v>3</v>
      </c>
      <c r="F8" s="28">
        <v>4</v>
      </c>
      <c r="G8" s="28">
        <v>5</v>
      </c>
      <c r="H8" s="28">
        <v>6</v>
      </c>
      <c r="I8" s="28">
        <v>7</v>
      </c>
      <c r="J8" s="28">
        <v>8</v>
      </c>
      <c r="K8" s="28">
        <v>9</v>
      </c>
      <c r="L8" s="28">
        <v>10</v>
      </c>
      <c r="M8" s="28">
        <v>11</v>
      </c>
      <c r="N8" s="28">
        <v>12</v>
      </c>
      <c r="O8" s="28">
        <v>13</v>
      </c>
      <c r="P8" s="28">
        <v>14</v>
      </c>
      <c r="Q8" s="28">
        <v>15</v>
      </c>
      <c r="R8" s="28">
        <v>16</v>
      </c>
      <c r="S8" s="28">
        <v>17</v>
      </c>
      <c r="T8" s="28">
        <v>18</v>
      </c>
      <c r="U8" s="28">
        <v>19</v>
      </c>
      <c r="V8" s="28">
        <v>20</v>
      </c>
      <c r="W8" s="28">
        <v>21</v>
      </c>
      <c r="X8" s="28">
        <v>22</v>
      </c>
      <c r="Y8" s="28">
        <v>23</v>
      </c>
      <c r="Z8" s="28">
        <v>24</v>
      </c>
      <c r="AA8" s="28">
        <v>25</v>
      </c>
      <c r="AB8" s="28">
        <v>26</v>
      </c>
      <c r="AC8" s="28">
        <v>27</v>
      </c>
      <c r="AD8" s="28">
        <v>28</v>
      </c>
      <c r="AE8" s="28">
        <v>29</v>
      </c>
      <c r="AF8" s="28">
        <v>30</v>
      </c>
      <c r="AG8" s="28">
        <v>31</v>
      </c>
      <c r="AH8" s="28">
        <v>32</v>
      </c>
      <c r="AI8" s="28">
        <v>33</v>
      </c>
      <c r="AJ8" s="28">
        <v>34</v>
      </c>
      <c r="AK8" s="28">
        <v>35</v>
      </c>
      <c r="AL8" s="28">
        <v>36</v>
      </c>
      <c r="AM8" s="28">
        <v>37</v>
      </c>
      <c r="AN8" s="28">
        <v>38</v>
      </c>
      <c r="AO8" s="28">
        <v>39</v>
      </c>
      <c r="AP8" s="28">
        <v>40</v>
      </c>
      <c r="AQ8" s="28">
        <v>41</v>
      </c>
      <c r="AR8" s="28">
        <v>42</v>
      </c>
      <c r="AS8" s="28">
        <v>43</v>
      </c>
      <c r="AT8" s="28">
        <v>44</v>
      </c>
    </row>
    <row r="9" spans="1:46" s="29" customFormat="1" ht="12">
      <c r="A9" s="28">
        <v>1</v>
      </c>
      <c r="B9" s="61" t="s">
        <v>154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</row>
    <row r="10" spans="1:46" s="29" customFormat="1" ht="12">
      <c r="A10" s="28">
        <v>2</v>
      </c>
      <c r="B10" s="61" t="s">
        <v>13</v>
      </c>
      <c r="C10" s="72"/>
      <c r="D10" s="61" t="s">
        <v>155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</row>
    <row r="11" spans="1:46" s="26" customFormat="1" ht="60">
      <c r="A11" s="28">
        <v>3</v>
      </c>
      <c r="B11" s="60" t="s">
        <v>14</v>
      </c>
      <c r="C11" s="72"/>
      <c r="D11" s="28" t="s">
        <v>16</v>
      </c>
      <c r="E11" s="28" t="s">
        <v>17</v>
      </c>
      <c r="F11" s="28" t="s">
        <v>165</v>
      </c>
      <c r="G11" s="1">
        <f>325-325</f>
        <v>0</v>
      </c>
      <c r="H11" s="2">
        <f>325-325</f>
        <v>0</v>
      </c>
      <c r="I11" s="1">
        <v>0</v>
      </c>
      <c r="J11" s="2">
        <v>0</v>
      </c>
      <c r="K11" s="2">
        <v>0</v>
      </c>
      <c r="L11" s="2">
        <f>325-325</f>
        <v>0</v>
      </c>
      <c r="M11" s="2">
        <f>325-325</f>
        <v>0</v>
      </c>
      <c r="N11" s="2">
        <v>0</v>
      </c>
      <c r="O11" s="2">
        <v>0</v>
      </c>
      <c r="P11" s="2">
        <v>0</v>
      </c>
      <c r="Q11" s="2">
        <f>325-325</f>
        <v>0</v>
      </c>
      <c r="R11" s="2">
        <f>325-325</f>
        <v>0</v>
      </c>
      <c r="S11" s="2">
        <v>0</v>
      </c>
      <c r="T11" s="2">
        <v>0</v>
      </c>
      <c r="U11" s="2">
        <v>0</v>
      </c>
      <c r="V11" s="3">
        <f>325-325</f>
        <v>0</v>
      </c>
      <c r="W11" s="3">
        <f>325-325</f>
        <v>0</v>
      </c>
      <c r="X11" s="3">
        <v>0</v>
      </c>
      <c r="Y11" s="3">
        <v>0</v>
      </c>
      <c r="Z11" s="3">
        <v>0</v>
      </c>
      <c r="AA11" s="2">
        <v>325</v>
      </c>
      <c r="AB11" s="2">
        <v>325</v>
      </c>
      <c r="AC11" s="2">
        <v>0</v>
      </c>
      <c r="AD11" s="2">
        <v>0</v>
      </c>
      <c r="AE11" s="2">
        <v>0</v>
      </c>
      <c r="AF11" s="2">
        <v>325</v>
      </c>
      <c r="AG11" s="2">
        <v>325</v>
      </c>
      <c r="AH11" s="2">
        <v>0</v>
      </c>
      <c r="AI11" s="2">
        <v>0</v>
      </c>
      <c r="AJ11" s="2">
        <v>0</v>
      </c>
      <c r="AK11" s="2">
        <v>325</v>
      </c>
      <c r="AL11" s="2">
        <v>325</v>
      </c>
      <c r="AM11" s="2">
        <v>0</v>
      </c>
      <c r="AN11" s="2">
        <v>0</v>
      </c>
      <c r="AO11" s="2">
        <v>0</v>
      </c>
      <c r="AP11" s="1">
        <f>AQ11+AR11+AS11+AT11</f>
        <v>975</v>
      </c>
      <c r="AQ11" s="2">
        <f t="shared" ref="AQ11:AT19" si="0">H11+M11+R11+W11+AB11+AG11+AL11</f>
        <v>975</v>
      </c>
      <c r="AR11" s="1">
        <f t="shared" si="0"/>
        <v>0</v>
      </c>
      <c r="AS11" s="2">
        <f t="shared" si="0"/>
        <v>0</v>
      </c>
      <c r="AT11" s="2">
        <f t="shared" si="0"/>
        <v>0</v>
      </c>
    </row>
    <row r="12" spans="1:46" s="26" customFormat="1" ht="48">
      <c r="A12" s="28">
        <v>4</v>
      </c>
      <c r="B12" s="60" t="s">
        <v>15</v>
      </c>
      <c r="C12" s="72"/>
      <c r="D12" s="28" t="s">
        <v>19</v>
      </c>
      <c r="E12" s="28" t="s">
        <v>20</v>
      </c>
      <c r="F12" s="28" t="s">
        <v>165</v>
      </c>
      <c r="G12" s="1">
        <f>1000-1000</f>
        <v>0</v>
      </c>
      <c r="H12" s="2">
        <f>1000-1000</f>
        <v>0</v>
      </c>
      <c r="I12" s="1">
        <v>0</v>
      </c>
      <c r="J12" s="2">
        <v>0</v>
      </c>
      <c r="K12" s="2">
        <v>0</v>
      </c>
      <c r="L12" s="2">
        <f>1000-1000</f>
        <v>0</v>
      </c>
      <c r="M12" s="2">
        <f>1000-1000</f>
        <v>0</v>
      </c>
      <c r="N12" s="2">
        <v>0</v>
      </c>
      <c r="O12" s="2">
        <v>0</v>
      </c>
      <c r="P12" s="2">
        <v>0</v>
      </c>
      <c r="Q12" s="2">
        <f>1000-1000</f>
        <v>0</v>
      </c>
      <c r="R12" s="2">
        <f>1000-1000</f>
        <v>0</v>
      </c>
      <c r="S12" s="2">
        <v>0</v>
      </c>
      <c r="T12" s="2">
        <v>0</v>
      </c>
      <c r="U12" s="2">
        <v>0</v>
      </c>
      <c r="V12" s="3">
        <f>1000-1000</f>
        <v>0</v>
      </c>
      <c r="W12" s="3">
        <f>1000-1000</f>
        <v>0</v>
      </c>
      <c r="X12" s="3">
        <v>0</v>
      </c>
      <c r="Y12" s="3">
        <v>0</v>
      </c>
      <c r="Z12" s="3">
        <v>0</v>
      </c>
      <c r="AA12" s="2">
        <v>1000</v>
      </c>
      <c r="AB12" s="2">
        <v>1000</v>
      </c>
      <c r="AC12" s="2">
        <v>0</v>
      </c>
      <c r="AD12" s="2">
        <v>0</v>
      </c>
      <c r="AE12" s="2">
        <v>0</v>
      </c>
      <c r="AF12" s="2">
        <v>1000</v>
      </c>
      <c r="AG12" s="2">
        <v>1000</v>
      </c>
      <c r="AH12" s="2">
        <v>0</v>
      </c>
      <c r="AI12" s="2">
        <v>0</v>
      </c>
      <c r="AJ12" s="2">
        <v>0</v>
      </c>
      <c r="AK12" s="2">
        <v>1000</v>
      </c>
      <c r="AL12" s="2">
        <v>1000</v>
      </c>
      <c r="AM12" s="2">
        <v>0</v>
      </c>
      <c r="AN12" s="2">
        <v>0</v>
      </c>
      <c r="AO12" s="2">
        <v>0</v>
      </c>
      <c r="AP12" s="1">
        <f t="shared" ref="AP12:AP14" si="1">AQ12+AR12+AS12+AT12</f>
        <v>3000</v>
      </c>
      <c r="AQ12" s="2">
        <f t="shared" si="0"/>
        <v>3000</v>
      </c>
      <c r="AR12" s="1">
        <f t="shared" si="0"/>
        <v>0</v>
      </c>
      <c r="AS12" s="2">
        <f t="shared" si="0"/>
        <v>0</v>
      </c>
      <c r="AT12" s="2">
        <f t="shared" si="0"/>
        <v>0</v>
      </c>
    </row>
    <row r="13" spans="1:46" s="26" customFormat="1" ht="84">
      <c r="A13" s="28">
        <v>5</v>
      </c>
      <c r="B13" s="60" t="s">
        <v>18</v>
      </c>
      <c r="C13" s="72"/>
      <c r="D13" s="28" t="s">
        <v>22</v>
      </c>
      <c r="E13" s="28" t="s">
        <v>23</v>
      </c>
      <c r="F13" s="28" t="s">
        <v>89</v>
      </c>
      <c r="G13" s="1">
        <f>2000-2000+2000</f>
        <v>2000</v>
      </c>
      <c r="H13" s="2">
        <f>2000-2000+2000</f>
        <v>2000</v>
      </c>
      <c r="I13" s="1">
        <v>0</v>
      </c>
      <c r="J13" s="2">
        <v>0</v>
      </c>
      <c r="K13" s="2">
        <v>0</v>
      </c>
      <c r="L13" s="3">
        <f>M13+N13</f>
        <v>2000</v>
      </c>
      <c r="M13" s="3">
        <f>2000-2000+2000</f>
        <v>2000</v>
      </c>
      <c r="N13" s="3">
        <v>0</v>
      </c>
      <c r="O13" s="3">
        <v>0</v>
      </c>
      <c r="P13" s="3">
        <v>0</v>
      </c>
      <c r="Q13" s="3">
        <f>R13+S13</f>
        <v>2000</v>
      </c>
      <c r="R13" s="3">
        <f>2000-2000+2000</f>
        <v>2000</v>
      </c>
      <c r="S13" s="3">
        <v>0</v>
      </c>
      <c r="T13" s="3">
        <v>0</v>
      </c>
      <c r="U13" s="3">
        <v>0</v>
      </c>
      <c r="V13" s="3">
        <v>2000</v>
      </c>
      <c r="W13" s="2">
        <v>2000</v>
      </c>
      <c r="X13" s="2">
        <v>0</v>
      </c>
      <c r="Y13" s="2">
        <v>0</v>
      </c>
      <c r="Z13" s="2">
        <v>0</v>
      </c>
      <c r="AA13" s="2">
        <v>2000</v>
      </c>
      <c r="AB13" s="2">
        <v>2000</v>
      </c>
      <c r="AC13" s="2">
        <v>0</v>
      </c>
      <c r="AD13" s="2">
        <v>0</v>
      </c>
      <c r="AE13" s="2">
        <v>0</v>
      </c>
      <c r="AF13" s="2">
        <v>2000</v>
      </c>
      <c r="AG13" s="2">
        <v>2000</v>
      </c>
      <c r="AH13" s="2">
        <v>0</v>
      </c>
      <c r="AI13" s="2">
        <v>0</v>
      </c>
      <c r="AJ13" s="2">
        <v>0</v>
      </c>
      <c r="AK13" s="2">
        <v>2000</v>
      </c>
      <c r="AL13" s="2">
        <v>2000</v>
      </c>
      <c r="AM13" s="2">
        <v>0</v>
      </c>
      <c r="AN13" s="2">
        <v>0</v>
      </c>
      <c r="AO13" s="2">
        <v>0</v>
      </c>
      <c r="AP13" s="1">
        <f t="shared" si="1"/>
        <v>14000</v>
      </c>
      <c r="AQ13" s="2">
        <f t="shared" si="0"/>
        <v>14000</v>
      </c>
      <c r="AR13" s="1">
        <f t="shared" si="0"/>
        <v>0</v>
      </c>
      <c r="AS13" s="2">
        <f t="shared" si="0"/>
        <v>0</v>
      </c>
      <c r="AT13" s="2">
        <f t="shared" si="0"/>
        <v>0</v>
      </c>
    </row>
    <row r="14" spans="1:46" s="26" customFormat="1" ht="36">
      <c r="A14" s="28">
        <v>6</v>
      </c>
      <c r="B14" s="60" t="s">
        <v>21</v>
      </c>
      <c r="C14" s="72"/>
      <c r="D14" s="28" t="s">
        <v>26</v>
      </c>
      <c r="E14" s="28" t="s">
        <v>27</v>
      </c>
      <c r="F14" s="28" t="s">
        <v>89</v>
      </c>
      <c r="G14" s="1">
        <f>2000-1000</f>
        <v>1000</v>
      </c>
      <c r="H14" s="2">
        <f>2000-1000</f>
        <v>1000</v>
      </c>
      <c r="I14" s="1">
        <v>0</v>
      </c>
      <c r="J14" s="2">
        <v>0</v>
      </c>
      <c r="K14" s="2">
        <v>0</v>
      </c>
      <c r="L14" s="3">
        <f>2000-1000</f>
        <v>1000</v>
      </c>
      <c r="M14" s="3">
        <f>2000-1000</f>
        <v>1000</v>
      </c>
      <c r="N14" s="3">
        <v>0</v>
      </c>
      <c r="O14" s="3">
        <v>0</v>
      </c>
      <c r="P14" s="3">
        <v>0</v>
      </c>
      <c r="Q14" s="3">
        <f>2000-1000</f>
        <v>1000</v>
      </c>
      <c r="R14" s="3">
        <f>2000-1000</f>
        <v>1000</v>
      </c>
      <c r="S14" s="3">
        <v>0</v>
      </c>
      <c r="T14" s="3">
        <v>0</v>
      </c>
      <c r="U14" s="3">
        <v>0</v>
      </c>
      <c r="V14" s="3">
        <f>2000-1000</f>
        <v>1000</v>
      </c>
      <c r="W14" s="3">
        <f>2000-1000</f>
        <v>1000</v>
      </c>
      <c r="X14" s="3">
        <v>0</v>
      </c>
      <c r="Y14" s="3">
        <v>0</v>
      </c>
      <c r="Z14" s="3">
        <v>0</v>
      </c>
      <c r="AA14" s="3">
        <v>2000</v>
      </c>
      <c r="AB14" s="2">
        <v>2000</v>
      </c>
      <c r="AC14" s="2">
        <v>0</v>
      </c>
      <c r="AD14" s="2">
        <v>0</v>
      </c>
      <c r="AE14" s="2">
        <v>0</v>
      </c>
      <c r="AF14" s="2">
        <v>2000</v>
      </c>
      <c r="AG14" s="2">
        <v>2000</v>
      </c>
      <c r="AH14" s="2">
        <v>0</v>
      </c>
      <c r="AI14" s="2">
        <v>0</v>
      </c>
      <c r="AJ14" s="2">
        <v>0</v>
      </c>
      <c r="AK14" s="2">
        <v>2000</v>
      </c>
      <c r="AL14" s="2">
        <v>2000</v>
      </c>
      <c r="AM14" s="2">
        <v>0</v>
      </c>
      <c r="AN14" s="2">
        <v>0</v>
      </c>
      <c r="AO14" s="2">
        <v>0</v>
      </c>
      <c r="AP14" s="1">
        <f t="shared" si="1"/>
        <v>10000</v>
      </c>
      <c r="AQ14" s="2">
        <f t="shared" si="0"/>
        <v>10000</v>
      </c>
      <c r="AR14" s="1">
        <f t="shared" si="0"/>
        <v>0</v>
      </c>
      <c r="AS14" s="2">
        <f t="shared" si="0"/>
        <v>0</v>
      </c>
      <c r="AT14" s="2">
        <f t="shared" si="0"/>
        <v>0</v>
      </c>
    </row>
    <row r="15" spans="1:46" s="26" customFormat="1" ht="60">
      <c r="A15" s="28">
        <v>7</v>
      </c>
      <c r="B15" s="60" t="s">
        <v>25</v>
      </c>
      <c r="C15" s="72"/>
      <c r="D15" s="28" t="s">
        <v>29</v>
      </c>
      <c r="E15" s="28" t="s">
        <v>27</v>
      </c>
      <c r="F15" s="30" t="s">
        <v>169</v>
      </c>
      <c r="G15" s="1">
        <v>1840</v>
      </c>
      <c r="H15" s="2">
        <v>1840</v>
      </c>
      <c r="I15" s="1">
        <v>0</v>
      </c>
      <c r="J15" s="2">
        <v>0</v>
      </c>
      <c r="K15" s="2">
        <v>0</v>
      </c>
      <c r="L15" s="3">
        <f>1840-1840</f>
        <v>0</v>
      </c>
      <c r="M15" s="3">
        <f>1840-1840</f>
        <v>0</v>
      </c>
      <c r="N15" s="3">
        <v>0</v>
      </c>
      <c r="O15" s="3">
        <v>0</v>
      </c>
      <c r="P15" s="3">
        <v>0</v>
      </c>
      <c r="Q15" s="3">
        <f>1840-1840</f>
        <v>0</v>
      </c>
      <c r="R15" s="3">
        <f>1840-1840</f>
        <v>0</v>
      </c>
      <c r="S15" s="3">
        <v>0</v>
      </c>
      <c r="T15" s="3">
        <v>0</v>
      </c>
      <c r="U15" s="3">
        <v>0</v>
      </c>
      <c r="V15" s="3">
        <f>1840-1840</f>
        <v>0</v>
      </c>
      <c r="W15" s="3">
        <f>1840-1840</f>
        <v>0</v>
      </c>
      <c r="X15" s="3">
        <v>0</v>
      </c>
      <c r="Y15" s="3">
        <v>0</v>
      </c>
      <c r="Z15" s="3">
        <v>0</v>
      </c>
      <c r="AA15" s="3">
        <v>1840</v>
      </c>
      <c r="AB15" s="2">
        <v>1840</v>
      </c>
      <c r="AC15" s="2">
        <v>0</v>
      </c>
      <c r="AD15" s="2">
        <v>0</v>
      </c>
      <c r="AE15" s="2">
        <v>0</v>
      </c>
      <c r="AF15" s="2">
        <v>1840</v>
      </c>
      <c r="AG15" s="2">
        <v>1840</v>
      </c>
      <c r="AH15" s="2">
        <v>0</v>
      </c>
      <c r="AI15" s="2">
        <v>0</v>
      </c>
      <c r="AJ15" s="2">
        <v>0</v>
      </c>
      <c r="AK15" s="2">
        <v>1840</v>
      </c>
      <c r="AL15" s="2">
        <v>1840</v>
      </c>
      <c r="AM15" s="2">
        <v>0</v>
      </c>
      <c r="AN15" s="2">
        <v>0</v>
      </c>
      <c r="AO15" s="2">
        <v>0</v>
      </c>
      <c r="AP15" s="1">
        <f>AQ15+AR15+AS15+AT15</f>
        <v>7360</v>
      </c>
      <c r="AQ15" s="2">
        <f t="shared" si="0"/>
        <v>7360</v>
      </c>
      <c r="AR15" s="1">
        <f t="shared" si="0"/>
        <v>0</v>
      </c>
      <c r="AS15" s="2">
        <f t="shared" si="0"/>
        <v>0</v>
      </c>
      <c r="AT15" s="2">
        <f t="shared" si="0"/>
        <v>0</v>
      </c>
    </row>
    <row r="16" spans="1:46" s="26" customFormat="1" ht="72">
      <c r="A16" s="28">
        <v>8</v>
      </c>
      <c r="B16" s="60" t="s">
        <v>28</v>
      </c>
      <c r="C16" s="72"/>
      <c r="D16" s="28" t="s">
        <v>31</v>
      </c>
      <c r="E16" s="28" t="s">
        <v>27</v>
      </c>
      <c r="F16" s="28" t="s">
        <v>169</v>
      </c>
      <c r="G16" s="1">
        <f>3000-3000+1000+I16</f>
        <v>2923.06</v>
      </c>
      <c r="H16" s="2">
        <f>3000-3000+1000</f>
        <v>1000</v>
      </c>
      <c r="I16" s="1">
        <f>0+1923.06</f>
        <v>1923.06</v>
      </c>
      <c r="J16" s="2">
        <v>0</v>
      </c>
      <c r="K16" s="2">
        <v>0</v>
      </c>
      <c r="L16" s="3">
        <f>3000-3000</f>
        <v>0</v>
      </c>
      <c r="M16" s="3">
        <f>3000-3000</f>
        <v>0</v>
      </c>
      <c r="N16" s="3">
        <v>0</v>
      </c>
      <c r="O16" s="3">
        <v>0</v>
      </c>
      <c r="P16" s="3">
        <v>0</v>
      </c>
      <c r="Q16" s="3">
        <f>3000-3000</f>
        <v>0</v>
      </c>
      <c r="R16" s="3">
        <f>3000-3000</f>
        <v>0</v>
      </c>
      <c r="S16" s="3">
        <v>0</v>
      </c>
      <c r="T16" s="3">
        <v>0</v>
      </c>
      <c r="U16" s="3">
        <v>0</v>
      </c>
      <c r="V16" s="3">
        <f>3000-3000</f>
        <v>0</v>
      </c>
      <c r="W16" s="3">
        <f>3000-3000</f>
        <v>0</v>
      </c>
      <c r="X16" s="3">
        <v>0</v>
      </c>
      <c r="Y16" s="3">
        <v>0</v>
      </c>
      <c r="Z16" s="3">
        <v>0</v>
      </c>
      <c r="AA16" s="3">
        <v>3000</v>
      </c>
      <c r="AB16" s="2">
        <v>3000</v>
      </c>
      <c r="AC16" s="2">
        <v>0</v>
      </c>
      <c r="AD16" s="2">
        <v>0</v>
      </c>
      <c r="AE16" s="2">
        <v>0</v>
      </c>
      <c r="AF16" s="2">
        <v>3000</v>
      </c>
      <c r="AG16" s="2">
        <v>3000</v>
      </c>
      <c r="AH16" s="2">
        <v>0</v>
      </c>
      <c r="AI16" s="2">
        <v>0</v>
      </c>
      <c r="AJ16" s="2">
        <v>0</v>
      </c>
      <c r="AK16" s="2">
        <v>3000</v>
      </c>
      <c r="AL16" s="2">
        <v>3000</v>
      </c>
      <c r="AM16" s="2">
        <v>0</v>
      </c>
      <c r="AN16" s="2">
        <v>0</v>
      </c>
      <c r="AO16" s="2">
        <v>0</v>
      </c>
      <c r="AP16" s="1">
        <f t="shared" ref="AP16:AP17" si="2">AQ16+AR16+AS16+AT16</f>
        <v>11923.06</v>
      </c>
      <c r="AQ16" s="2">
        <f>H16+M16+R16+W16+AB16+AG16+AL16</f>
        <v>10000</v>
      </c>
      <c r="AR16" s="1">
        <f t="shared" si="0"/>
        <v>1923.06</v>
      </c>
      <c r="AS16" s="2">
        <f t="shared" si="0"/>
        <v>0</v>
      </c>
      <c r="AT16" s="2">
        <f t="shared" si="0"/>
        <v>0</v>
      </c>
    </row>
    <row r="17" spans="1:46" s="26" customFormat="1" ht="72">
      <c r="A17" s="28">
        <v>9</v>
      </c>
      <c r="B17" s="31" t="s">
        <v>30</v>
      </c>
      <c r="C17" s="32"/>
      <c r="D17" s="28" t="s">
        <v>166</v>
      </c>
      <c r="E17" s="28" t="s">
        <v>27</v>
      </c>
      <c r="F17" s="28" t="s">
        <v>165</v>
      </c>
      <c r="G17" s="1">
        <f>1000-1000</f>
        <v>0</v>
      </c>
      <c r="H17" s="2">
        <f>1000-1000</f>
        <v>0</v>
      </c>
      <c r="I17" s="1">
        <v>0</v>
      </c>
      <c r="J17" s="2">
        <v>0</v>
      </c>
      <c r="K17" s="2">
        <v>0</v>
      </c>
      <c r="L17" s="3">
        <f>1000-1000</f>
        <v>0</v>
      </c>
      <c r="M17" s="3">
        <f>1000-1000</f>
        <v>0</v>
      </c>
      <c r="N17" s="3">
        <v>0</v>
      </c>
      <c r="O17" s="3">
        <v>0</v>
      </c>
      <c r="P17" s="3">
        <v>0</v>
      </c>
      <c r="Q17" s="3">
        <f>1000-1000</f>
        <v>0</v>
      </c>
      <c r="R17" s="3">
        <f>1000-1000</f>
        <v>0</v>
      </c>
      <c r="S17" s="3">
        <v>0</v>
      </c>
      <c r="T17" s="3">
        <v>0</v>
      </c>
      <c r="U17" s="3">
        <v>0</v>
      </c>
      <c r="V17" s="3">
        <f>1000-1000</f>
        <v>0</v>
      </c>
      <c r="W17" s="3">
        <f>1000-1000</f>
        <v>0</v>
      </c>
      <c r="X17" s="3">
        <v>0</v>
      </c>
      <c r="Y17" s="3">
        <v>0</v>
      </c>
      <c r="Z17" s="3">
        <v>0</v>
      </c>
      <c r="AA17" s="3">
        <v>1000</v>
      </c>
      <c r="AB17" s="2">
        <v>1000</v>
      </c>
      <c r="AC17" s="2">
        <v>0</v>
      </c>
      <c r="AD17" s="2">
        <v>0</v>
      </c>
      <c r="AE17" s="2">
        <v>0</v>
      </c>
      <c r="AF17" s="2">
        <v>1000</v>
      </c>
      <c r="AG17" s="2">
        <v>1000</v>
      </c>
      <c r="AH17" s="2">
        <v>0</v>
      </c>
      <c r="AI17" s="2">
        <v>0</v>
      </c>
      <c r="AJ17" s="2">
        <v>0</v>
      </c>
      <c r="AK17" s="2">
        <v>1000</v>
      </c>
      <c r="AL17" s="2">
        <v>1000</v>
      </c>
      <c r="AM17" s="2">
        <v>0</v>
      </c>
      <c r="AN17" s="2">
        <v>0</v>
      </c>
      <c r="AO17" s="2">
        <v>0</v>
      </c>
      <c r="AP17" s="1">
        <f t="shared" si="2"/>
        <v>3000</v>
      </c>
      <c r="AQ17" s="2">
        <f t="shared" si="0"/>
        <v>3000</v>
      </c>
      <c r="AR17" s="1">
        <f t="shared" si="0"/>
        <v>0</v>
      </c>
      <c r="AS17" s="2">
        <f t="shared" si="0"/>
        <v>0</v>
      </c>
      <c r="AT17" s="2">
        <f t="shared" si="0"/>
        <v>0</v>
      </c>
    </row>
    <row r="18" spans="1:46" s="26" customFormat="1" ht="60">
      <c r="A18" s="28">
        <v>10</v>
      </c>
      <c r="B18" s="63" t="s">
        <v>32</v>
      </c>
      <c r="C18" s="72"/>
      <c r="D18" s="28" t="s">
        <v>33</v>
      </c>
      <c r="E18" s="28" t="s">
        <v>27</v>
      </c>
      <c r="F18" s="28" t="s">
        <v>89</v>
      </c>
      <c r="G18" s="1">
        <v>4310</v>
      </c>
      <c r="H18" s="2">
        <v>4310</v>
      </c>
      <c r="I18" s="1">
        <v>0</v>
      </c>
      <c r="J18" s="2">
        <v>0</v>
      </c>
      <c r="K18" s="2">
        <v>0</v>
      </c>
      <c r="L18" s="3">
        <v>4310</v>
      </c>
      <c r="M18" s="3">
        <v>4310</v>
      </c>
      <c r="N18" s="3">
        <v>0</v>
      </c>
      <c r="O18" s="3">
        <v>0</v>
      </c>
      <c r="P18" s="3">
        <v>0</v>
      </c>
      <c r="Q18" s="3">
        <v>4310</v>
      </c>
      <c r="R18" s="3">
        <v>4310</v>
      </c>
      <c r="S18" s="3">
        <v>0</v>
      </c>
      <c r="T18" s="3">
        <v>0</v>
      </c>
      <c r="U18" s="3">
        <v>0</v>
      </c>
      <c r="V18" s="3">
        <v>4310</v>
      </c>
      <c r="W18" s="3">
        <v>4310</v>
      </c>
      <c r="X18" s="3">
        <v>0</v>
      </c>
      <c r="Y18" s="3">
        <v>0</v>
      </c>
      <c r="Z18" s="3">
        <v>0</v>
      </c>
      <c r="AA18" s="3">
        <v>4310</v>
      </c>
      <c r="AB18" s="2">
        <v>4310</v>
      </c>
      <c r="AC18" s="2">
        <v>0</v>
      </c>
      <c r="AD18" s="2">
        <v>0</v>
      </c>
      <c r="AE18" s="2">
        <v>0</v>
      </c>
      <c r="AF18" s="2">
        <v>4310</v>
      </c>
      <c r="AG18" s="2">
        <v>4310</v>
      </c>
      <c r="AH18" s="2">
        <v>0</v>
      </c>
      <c r="AI18" s="2">
        <v>0</v>
      </c>
      <c r="AJ18" s="2">
        <v>0</v>
      </c>
      <c r="AK18" s="2">
        <v>4310</v>
      </c>
      <c r="AL18" s="2">
        <v>4310</v>
      </c>
      <c r="AM18" s="2">
        <v>0</v>
      </c>
      <c r="AN18" s="2">
        <v>0</v>
      </c>
      <c r="AO18" s="2">
        <v>0</v>
      </c>
      <c r="AP18" s="1">
        <f>AQ18+AR18+AS18+AT18</f>
        <v>30170</v>
      </c>
      <c r="AQ18" s="2">
        <f>H18+M18+R18+W18+AB18+AG18+AL18</f>
        <v>30170</v>
      </c>
      <c r="AR18" s="1">
        <f t="shared" si="0"/>
        <v>0</v>
      </c>
      <c r="AS18" s="2">
        <f t="shared" si="0"/>
        <v>0</v>
      </c>
      <c r="AT18" s="2">
        <f t="shared" si="0"/>
        <v>0</v>
      </c>
    </row>
    <row r="19" spans="1:46" s="26" customFormat="1" ht="48">
      <c r="A19" s="28">
        <v>11</v>
      </c>
      <c r="B19" s="33" t="s">
        <v>149</v>
      </c>
      <c r="C19" s="32"/>
      <c r="D19" s="28" t="s">
        <v>153</v>
      </c>
      <c r="E19" s="28" t="s">
        <v>150</v>
      </c>
      <c r="F19" s="34" t="s">
        <v>172</v>
      </c>
      <c r="G19" s="1">
        <v>1500</v>
      </c>
      <c r="H19" s="2">
        <v>1500</v>
      </c>
      <c r="I19" s="1">
        <v>0</v>
      </c>
      <c r="J19" s="2">
        <v>0</v>
      </c>
      <c r="K19" s="2">
        <v>0</v>
      </c>
      <c r="L19" s="4">
        <f>M19+N19+O19+P19</f>
        <v>1000</v>
      </c>
      <c r="M19" s="4">
        <v>1000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5">
        <f>AQ19+AR19+AS19+AT19</f>
        <v>2500</v>
      </c>
      <c r="AQ19" s="4">
        <f t="shared" si="0"/>
        <v>2500</v>
      </c>
      <c r="AR19" s="1">
        <f t="shared" si="0"/>
        <v>0</v>
      </c>
      <c r="AS19" s="2">
        <v>0</v>
      </c>
      <c r="AT19" s="2">
        <v>0</v>
      </c>
    </row>
    <row r="20" spans="1:46" s="26" customFormat="1" ht="12">
      <c r="A20" s="28">
        <v>12</v>
      </c>
      <c r="B20" s="65" t="s">
        <v>34</v>
      </c>
      <c r="C20" s="65"/>
      <c r="D20" s="65"/>
      <c r="E20" s="32"/>
      <c r="F20" s="28"/>
      <c r="G20" s="6">
        <f>SUM(G11:G19)</f>
        <v>13573.06</v>
      </c>
      <c r="H20" s="7">
        <f>SUM(H11:H19)</f>
        <v>11650</v>
      </c>
      <c r="I20" s="6">
        <f t="shared" ref="I20:P20" si="3">SUM(I11:I18)</f>
        <v>1923.06</v>
      </c>
      <c r="J20" s="7">
        <f t="shared" si="3"/>
        <v>0</v>
      </c>
      <c r="K20" s="7">
        <f t="shared" si="3"/>
        <v>0</v>
      </c>
      <c r="L20" s="8">
        <f t="shared" ref="L20:M20" si="4">SUM(L11:L19)</f>
        <v>8310</v>
      </c>
      <c r="M20" s="8">
        <f t="shared" si="4"/>
        <v>8310</v>
      </c>
      <c r="N20" s="7">
        <f t="shared" si="3"/>
        <v>0</v>
      </c>
      <c r="O20" s="7">
        <f t="shared" si="3"/>
        <v>0</v>
      </c>
      <c r="P20" s="7">
        <f t="shared" si="3"/>
        <v>0</v>
      </c>
      <c r="Q20" s="9">
        <f t="shared" ref="Q20:R20" si="5">SUM(Q11:Q19)</f>
        <v>7310</v>
      </c>
      <c r="R20" s="9">
        <f t="shared" si="5"/>
        <v>7310</v>
      </c>
      <c r="S20" s="9">
        <f t="shared" ref="S20:AT20" si="6">SUM(S11:S18)</f>
        <v>0</v>
      </c>
      <c r="T20" s="9">
        <f t="shared" si="6"/>
        <v>0</v>
      </c>
      <c r="U20" s="9">
        <f t="shared" si="6"/>
        <v>0</v>
      </c>
      <c r="V20" s="9">
        <f t="shared" si="6"/>
        <v>7310</v>
      </c>
      <c r="W20" s="9">
        <f t="shared" si="6"/>
        <v>7310</v>
      </c>
      <c r="X20" s="9">
        <f t="shared" si="6"/>
        <v>0</v>
      </c>
      <c r="Y20" s="9">
        <f t="shared" si="6"/>
        <v>0</v>
      </c>
      <c r="Z20" s="7">
        <f t="shared" si="6"/>
        <v>0</v>
      </c>
      <c r="AA20" s="7">
        <f t="shared" si="6"/>
        <v>15475</v>
      </c>
      <c r="AB20" s="7">
        <f t="shared" si="6"/>
        <v>15475</v>
      </c>
      <c r="AC20" s="7">
        <f t="shared" si="6"/>
        <v>0</v>
      </c>
      <c r="AD20" s="7">
        <f t="shared" si="6"/>
        <v>0</v>
      </c>
      <c r="AE20" s="7">
        <f t="shared" si="6"/>
        <v>0</v>
      </c>
      <c r="AF20" s="7">
        <f t="shared" si="6"/>
        <v>15475</v>
      </c>
      <c r="AG20" s="7">
        <f t="shared" si="6"/>
        <v>15475</v>
      </c>
      <c r="AH20" s="7">
        <f t="shared" si="6"/>
        <v>0</v>
      </c>
      <c r="AI20" s="7">
        <f t="shared" si="6"/>
        <v>0</v>
      </c>
      <c r="AJ20" s="7">
        <f t="shared" si="6"/>
        <v>0</v>
      </c>
      <c r="AK20" s="7">
        <f t="shared" si="6"/>
        <v>15475</v>
      </c>
      <c r="AL20" s="7">
        <f t="shared" si="6"/>
        <v>15475</v>
      </c>
      <c r="AM20" s="7">
        <f t="shared" si="6"/>
        <v>0</v>
      </c>
      <c r="AN20" s="7">
        <f t="shared" si="6"/>
        <v>0</v>
      </c>
      <c r="AO20" s="7">
        <f t="shared" si="6"/>
        <v>0</v>
      </c>
      <c r="AP20" s="10">
        <f t="shared" ref="AP20:AQ20" si="7">SUM(AP11:AP19)</f>
        <v>82928.06</v>
      </c>
      <c r="AQ20" s="10">
        <f t="shared" si="7"/>
        <v>81005</v>
      </c>
      <c r="AR20" s="10">
        <f t="shared" si="6"/>
        <v>1923.06</v>
      </c>
      <c r="AS20" s="7">
        <f t="shared" si="6"/>
        <v>0</v>
      </c>
      <c r="AT20" s="7">
        <f t="shared" si="6"/>
        <v>0</v>
      </c>
    </row>
    <row r="21" spans="1:46" s="26" customFormat="1" ht="12">
      <c r="A21" s="28">
        <v>13</v>
      </c>
      <c r="B21" s="60" t="s">
        <v>27</v>
      </c>
      <c r="C21" s="60"/>
      <c r="D21" s="60"/>
      <c r="E21" s="32"/>
      <c r="F21" s="28"/>
      <c r="G21" s="1">
        <f>SUM(G14:G18)</f>
        <v>10073.06</v>
      </c>
      <c r="H21" s="2">
        <f>SUM(H14:H18)</f>
        <v>8150</v>
      </c>
      <c r="I21" s="1">
        <f t="shared" ref="I21:AO21" si="8">SUM(I14:I18)</f>
        <v>1923.06</v>
      </c>
      <c r="J21" s="2">
        <f t="shared" si="8"/>
        <v>0</v>
      </c>
      <c r="K21" s="2">
        <f t="shared" si="8"/>
        <v>0</v>
      </c>
      <c r="L21" s="2">
        <f t="shared" si="8"/>
        <v>5310</v>
      </c>
      <c r="M21" s="2">
        <f t="shared" si="8"/>
        <v>5310</v>
      </c>
      <c r="N21" s="2">
        <f t="shared" si="8"/>
        <v>0</v>
      </c>
      <c r="O21" s="2">
        <f t="shared" si="8"/>
        <v>0</v>
      </c>
      <c r="P21" s="2">
        <f t="shared" si="8"/>
        <v>0</v>
      </c>
      <c r="Q21" s="3">
        <f t="shared" si="8"/>
        <v>5310</v>
      </c>
      <c r="R21" s="3">
        <f t="shared" si="8"/>
        <v>5310</v>
      </c>
      <c r="S21" s="3">
        <f t="shared" si="8"/>
        <v>0</v>
      </c>
      <c r="T21" s="3">
        <f t="shared" si="8"/>
        <v>0</v>
      </c>
      <c r="U21" s="3">
        <f t="shared" si="8"/>
        <v>0</v>
      </c>
      <c r="V21" s="3">
        <f t="shared" si="8"/>
        <v>5310</v>
      </c>
      <c r="W21" s="3">
        <f t="shared" si="8"/>
        <v>5310</v>
      </c>
      <c r="X21" s="3">
        <f t="shared" si="8"/>
        <v>0</v>
      </c>
      <c r="Y21" s="3">
        <f t="shared" si="8"/>
        <v>0</v>
      </c>
      <c r="Z21" s="2">
        <f t="shared" si="8"/>
        <v>0</v>
      </c>
      <c r="AA21" s="2">
        <f t="shared" si="8"/>
        <v>12150</v>
      </c>
      <c r="AB21" s="2">
        <f t="shared" si="8"/>
        <v>12150</v>
      </c>
      <c r="AC21" s="2">
        <f t="shared" si="8"/>
        <v>0</v>
      </c>
      <c r="AD21" s="2">
        <f t="shared" si="8"/>
        <v>0</v>
      </c>
      <c r="AE21" s="2">
        <f t="shared" si="8"/>
        <v>0</v>
      </c>
      <c r="AF21" s="2">
        <f t="shared" si="8"/>
        <v>12150</v>
      </c>
      <c r="AG21" s="2">
        <f t="shared" si="8"/>
        <v>12150</v>
      </c>
      <c r="AH21" s="2">
        <f t="shared" si="8"/>
        <v>0</v>
      </c>
      <c r="AI21" s="2">
        <f t="shared" si="8"/>
        <v>0</v>
      </c>
      <c r="AJ21" s="2">
        <f t="shared" si="8"/>
        <v>0</v>
      </c>
      <c r="AK21" s="2">
        <f t="shared" si="8"/>
        <v>12150</v>
      </c>
      <c r="AL21" s="2">
        <f t="shared" si="8"/>
        <v>12150</v>
      </c>
      <c r="AM21" s="2">
        <f t="shared" si="8"/>
        <v>0</v>
      </c>
      <c r="AN21" s="2">
        <f t="shared" si="8"/>
        <v>0</v>
      </c>
      <c r="AO21" s="2">
        <f t="shared" si="8"/>
        <v>0</v>
      </c>
      <c r="AP21" s="1">
        <f>SUM(AP14:AP18)</f>
        <v>62453.06</v>
      </c>
      <c r="AQ21" s="1">
        <f>SUM(AQ14:AQ18)</f>
        <v>60530</v>
      </c>
      <c r="AR21" s="1">
        <f>SUM(AR14:AR18)</f>
        <v>1923.06</v>
      </c>
      <c r="AS21" s="2">
        <f t="shared" ref="AS21:AT21" si="9">SUM(AS14:AS18)</f>
        <v>0</v>
      </c>
      <c r="AT21" s="2">
        <f t="shared" si="9"/>
        <v>0</v>
      </c>
    </row>
    <row r="22" spans="1:46" s="26" customFormat="1" ht="12">
      <c r="A22" s="28">
        <v>14</v>
      </c>
      <c r="B22" s="60" t="s">
        <v>35</v>
      </c>
      <c r="C22" s="60"/>
      <c r="D22" s="60"/>
      <c r="E22" s="32"/>
      <c r="F22" s="28"/>
      <c r="G22" s="1">
        <f t="shared" ref="G22:AT24" si="10">G11</f>
        <v>0</v>
      </c>
      <c r="H22" s="2">
        <f t="shared" si="10"/>
        <v>0</v>
      </c>
      <c r="I22" s="1">
        <f t="shared" si="10"/>
        <v>0</v>
      </c>
      <c r="J22" s="2">
        <f t="shared" si="10"/>
        <v>0</v>
      </c>
      <c r="K22" s="2">
        <f t="shared" si="10"/>
        <v>0</v>
      </c>
      <c r="L22" s="2">
        <f t="shared" si="10"/>
        <v>0</v>
      </c>
      <c r="M22" s="2">
        <f t="shared" si="10"/>
        <v>0</v>
      </c>
      <c r="N22" s="2">
        <f t="shared" si="10"/>
        <v>0</v>
      </c>
      <c r="O22" s="2">
        <f t="shared" si="10"/>
        <v>0</v>
      </c>
      <c r="P22" s="2">
        <f t="shared" si="10"/>
        <v>0</v>
      </c>
      <c r="Q22" s="3">
        <f t="shared" si="10"/>
        <v>0</v>
      </c>
      <c r="R22" s="3">
        <f t="shared" si="10"/>
        <v>0</v>
      </c>
      <c r="S22" s="3">
        <f t="shared" si="10"/>
        <v>0</v>
      </c>
      <c r="T22" s="3">
        <f t="shared" si="10"/>
        <v>0</v>
      </c>
      <c r="U22" s="3">
        <f t="shared" si="10"/>
        <v>0</v>
      </c>
      <c r="V22" s="3">
        <f t="shared" si="10"/>
        <v>0</v>
      </c>
      <c r="W22" s="3">
        <f t="shared" si="10"/>
        <v>0</v>
      </c>
      <c r="X22" s="3">
        <f t="shared" si="10"/>
        <v>0</v>
      </c>
      <c r="Y22" s="3">
        <f t="shared" si="10"/>
        <v>0</v>
      </c>
      <c r="Z22" s="2">
        <f t="shared" si="10"/>
        <v>0</v>
      </c>
      <c r="AA22" s="2">
        <f t="shared" si="10"/>
        <v>325</v>
      </c>
      <c r="AB22" s="2">
        <f t="shared" si="10"/>
        <v>325</v>
      </c>
      <c r="AC22" s="2">
        <f t="shared" si="10"/>
        <v>0</v>
      </c>
      <c r="AD22" s="2">
        <f t="shared" si="10"/>
        <v>0</v>
      </c>
      <c r="AE22" s="2">
        <f t="shared" si="10"/>
        <v>0</v>
      </c>
      <c r="AF22" s="2">
        <f t="shared" si="10"/>
        <v>325</v>
      </c>
      <c r="AG22" s="2">
        <f t="shared" si="10"/>
        <v>325</v>
      </c>
      <c r="AH22" s="2">
        <f t="shared" si="10"/>
        <v>0</v>
      </c>
      <c r="AI22" s="2">
        <f t="shared" si="10"/>
        <v>0</v>
      </c>
      <c r="AJ22" s="2">
        <f t="shared" si="10"/>
        <v>0</v>
      </c>
      <c r="AK22" s="2">
        <f t="shared" si="10"/>
        <v>325</v>
      </c>
      <c r="AL22" s="2">
        <f t="shared" si="10"/>
        <v>325</v>
      </c>
      <c r="AM22" s="2">
        <f t="shared" si="10"/>
        <v>0</v>
      </c>
      <c r="AN22" s="2">
        <f t="shared" si="10"/>
        <v>0</v>
      </c>
      <c r="AO22" s="2">
        <f t="shared" si="10"/>
        <v>0</v>
      </c>
      <c r="AP22" s="1">
        <f t="shared" si="10"/>
        <v>975</v>
      </c>
      <c r="AQ22" s="1">
        <f t="shared" si="10"/>
        <v>975</v>
      </c>
      <c r="AR22" s="1">
        <f t="shared" si="10"/>
        <v>0</v>
      </c>
      <c r="AS22" s="2">
        <f t="shared" si="10"/>
        <v>0</v>
      </c>
      <c r="AT22" s="2">
        <f t="shared" si="10"/>
        <v>0</v>
      </c>
    </row>
    <row r="23" spans="1:46" s="26" customFormat="1" ht="12">
      <c r="A23" s="28">
        <v>15</v>
      </c>
      <c r="B23" s="60" t="s">
        <v>36</v>
      </c>
      <c r="C23" s="60"/>
      <c r="D23" s="60"/>
      <c r="E23" s="32"/>
      <c r="F23" s="28"/>
      <c r="G23" s="1">
        <f t="shared" si="10"/>
        <v>0</v>
      </c>
      <c r="H23" s="2">
        <f t="shared" si="10"/>
        <v>0</v>
      </c>
      <c r="I23" s="1">
        <f t="shared" si="10"/>
        <v>0</v>
      </c>
      <c r="J23" s="2">
        <f t="shared" si="10"/>
        <v>0</v>
      </c>
      <c r="K23" s="2">
        <f t="shared" si="10"/>
        <v>0</v>
      </c>
      <c r="L23" s="2">
        <f t="shared" si="10"/>
        <v>0</v>
      </c>
      <c r="M23" s="2">
        <f t="shared" si="10"/>
        <v>0</v>
      </c>
      <c r="N23" s="2">
        <f t="shared" si="10"/>
        <v>0</v>
      </c>
      <c r="O23" s="2">
        <f t="shared" si="10"/>
        <v>0</v>
      </c>
      <c r="P23" s="2">
        <f t="shared" si="10"/>
        <v>0</v>
      </c>
      <c r="Q23" s="3">
        <f t="shared" si="10"/>
        <v>0</v>
      </c>
      <c r="R23" s="3">
        <f t="shared" si="10"/>
        <v>0</v>
      </c>
      <c r="S23" s="3">
        <f t="shared" si="10"/>
        <v>0</v>
      </c>
      <c r="T23" s="3">
        <f t="shared" si="10"/>
        <v>0</v>
      </c>
      <c r="U23" s="3">
        <f t="shared" si="10"/>
        <v>0</v>
      </c>
      <c r="V23" s="3">
        <f t="shared" si="10"/>
        <v>0</v>
      </c>
      <c r="W23" s="3">
        <f t="shared" si="10"/>
        <v>0</v>
      </c>
      <c r="X23" s="3">
        <f t="shared" si="10"/>
        <v>0</v>
      </c>
      <c r="Y23" s="3">
        <f t="shared" si="10"/>
        <v>0</v>
      </c>
      <c r="Z23" s="2">
        <f t="shared" si="10"/>
        <v>0</v>
      </c>
      <c r="AA23" s="2">
        <f t="shared" si="10"/>
        <v>1000</v>
      </c>
      <c r="AB23" s="2">
        <f t="shared" si="10"/>
        <v>1000</v>
      </c>
      <c r="AC23" s="2">
        <f t="shared" si="10"/>
        <v>0</v>
      </c>
      <c r="AD23" s="2">
        <f t="shared" si="10"/>
        <v>0</v>
      </c>
      <c r="AE23" s="2">
        <f t="shared" si="10"/>
        <v>0</v>
      </c>
      <c r="AF23" s="2">
        <f t="shared" si="10"/>
        <v>1000</v>
      </c>
      <c r="AG23" s="2">
        <f t="shared" si="10"/>
        <v>1000</v>
      </c>
      <c r="AH23" s="2">
        <f t="shared" si="10"/>
        <v>0</v>
      </c>
      <c r="AI23" s="2">
        <f t="shared" si="10"/>
        <v>0</v>
      </c>
      <c r="AJ23" s="2">
        <f t="shared" si="10"/>
        <v>0</v>
      </c>
      <c r="AK23" s="2">
        <f t="shared" si="10"/>
        <v>1000</v>
      </c>
      <c r="AL23" s="2">
        <f t="shared" si="10"/>
        <v>1000</v>
      </c>
      <c r="AM23" s="2">
        <f t="shared" si="10"/>
        <v>0</v>
      </c>
      <c r="AN23" s="2">
        <f t="shared" si="10"/>
        <v>0</v>
      </c>
      <c r="AO23" s="2">
        <f t="shared" si="10"/>
        <v>0</v>
      </c>
      <c r="AP23" s="1">
        <f t="shared" si="10"/>
        <v>3000</v>
      </c>
      <c r="AQ23" s="1">
        <f t="shared" si="10"/>
        <v>3000</v>
      </c>
      <c r="AR23" s="1">
        <f t="shared" si="10"/>
        <v>0</v>
      </c>
      <c r="AS23" s="2">
        <f t="shared" si="10"/>
        <v>0</v>
      </c>
      <c r="AT23" s="2">
        <f t="shared" si="10"/>
        <v>0</v>
      </c>
    </row>
    <row r="24" spans="1:46" s="26" customFormat="1" ht="12">
      <c r="A24" s="28">
        <v>16</v>
      </c>
      <c r="B24" s="60" t="s">
        <v>37</v>
      </c>
      <c r="C24" s="60"/>
      <c r="D24" s="60"/>
      <c r="E24" s="32"/>
      <c r="F24" s="28"/>
      <c r="G24" s="1">
        <f t="shared" si="10"/>
        <v>2000</v>
      </c>
      <c r="H24" s="2">
        <f t="shared" si="10"/>
        <v>2000</v>
      </c>
      <c r="I24" s="1">
        <f t="shared" si="10"/>
        <v>0</v>
      </c>
      <c r="J24" s="2">
        <f t="shared" si="10"/>
        <v>0</v>
      </c>
      <c r="K24" s="2">
        <f t="shared" si="10"/>
        <v>0</v>
      </c>
      <c r="L24" s="2">
        <f t="shared" si="10"/>
        <v>2000</v>
      </c>
      <c r="M24" s="2">
        <f t="shared" si="10"/>
        <v>2000</v>
      </c>
      <c r="N24" s="2">
        <f t="shared" si="10"/>
        <v>0</v>
      </c>
      <c r="O24" s="2">
        <f t="shared" si="10"/>
        <v>0</v>
      </c>
      <c r="P24" s="2">
        <f t="shared" si="10"/>
        <v>0</v>
      </c>
      <c r="Q24" s="3">
        <f t="shared" si="10"/>
        <v>2000</v>
      </c>
      <c r="R24" s="3">
        <f t="shared" si="10"/>
        <v>2000</v>
      </c>
      <c r="S24" s="3">
        <f t="shared" si="10"/>
        <v>0</v>
      </c>
      <c r="T24" s="3">
        <f t="shared" si="10"/>
        <v>0</v>
      </c>
      <c r="U24" s="3">
        <f t="shared" si="10"/>
        <v>0</v>
      </c>
      <c r="V24" s="3">
        <f t="shared" si="10"/>
        <v>2000</v>
      </c>
      <c r="W24" s="3">
        <f t="shared" si="10"/>
        <v>2000</v>
      </c>
      <c r="X24" s="3">
        <f t="shared" si="10"/>
        <v>0</v>
      </c>
      <c r="Y24" s="3">
        <f t="shared" si="10"/>
        <v>0</v>
      </c>
      <c r="Z24" s="2">
        <f t="shared" si="10"/>
        <v>0</v>
      </c>
      <c r="AA24" s="2">
        <f t="shared" si="10"/>
        <v>2000</v>
      </c>
      <c r="AB24" s="2">
        <f t="shared" si="10"/>
        <v>2000</v>
      </c>
      <c r="AC24" s="2">
        <f t="shared" si="10"/>
        <v>0</v>
      </c>
      <c r="AD24" s="2">
        <f t="shared" si="10"/>
        <v>0</v>
      </c>
      <c r="AE24" s="2">
        <f t="shared" si="10"/>
        <v>0</v>
      </c>
      <c r="AF24" s="2">
        <f t="shared" si="10"/>
        <v>2000</v>
      </c>
      <c r="AG24" s="2">
        <f t="shared" si="10"/>
        <v>2000</v>
      </c>
      <c r="AH24" s="2">
        <f t="shared" si="10"/>
        <v>0</v>
      </c>
      <c r="AI24" s="2">
        <f t="shared" si="10"/>
        <v>0</v>
      </c>
      <c r="AJ24" s="2">
        <f t="shared" si="10"/>
        <v>0</v>
      </c>
      <c r="AK24" s="2">
        <f t="shared" si="10"/>
        <v>2000</v>
      </c>
      <c r="AL24" s="2">
        <f t="shared" si="10"/>
        <v>2000</v>
      </c>
      <c r="AM24" s="2">
        <f t="shared" si="10"/>
        <v>0</v>
      </c>
      <c r="AN24" s="2">
        <f t="shared" si="10"/>
        <v>0</v>
      </c>
      <c r="AO24" s="2">
        <f t="shared" si="10"/>
        <v>0</v>
      </c>
      <c r="AP24" s="1">
        <f t="shared" si="10"/>
        <v>14000</v>
      </c>
      <c r="AQ24" s="1">
        <f t="shared" si="10"/>
        <v>14000</v>
      </c>
      <c r="AR24" s="1">
        <f t="shared" si="10"/>
        <v>0</v>
      </c>
      <c r="AS24" s="2">
        <f t="shared" si="10"/>
        <v>0</v>
      </c>
      <c r="AT24" s="2">
        <f t="shared" si="10"/>
        <v>0</v>
      </c>
    </row>
    <row r="25" spans="1:46" s="26" customFormat="1" ht="12">
      <c r="A25" s="28">
        <v>17</v>
      </c>
      <c r="B25" s="73" t="s">
        <v>150</v>
      </c>
      <c r="C25" s="73"/>
      <c r="D25" s="73"/>
      <c r="E25" s="32"/>
      <c r="F25" s="28"/>
      <c r="G25" s="1">
        <f>G19</f>
        <v>1500</v>
      </c>
      <c r="H25" s="2">
        <f>H19</f>
        <v>1500</v>
      </c>
      <c r="I25" s="1">
        <f t="shared" ref="I25:AR25" si="11">I19</f>
        <v>0</v>
      </c>
      <c r="J25" s="2">
        <f t="shared" si="11"/>
        <v>0</v>
      </c>
      <c r="K25" s="2">
        <f t="shared" si="11"/>
        <v>0</v>
      </c>
      <c r="L25" s="4">
        <f t="shared" si="11"/>
        <v>1000</v>
      </c>
      <c r="M25" s="4">
        <f t="shared" si="11"/>
        <v>1000</v>
      </c>
      <c r="N25" s="2">
        <f t="shared" si="11"/>
        <v>0</v>
      </c>
      <c r="O25" s="2">
        <f t="shared" si="11"/>
        <v>0</v>
      </c>
      <c r="P25" s="2">
        <f t="shared" si="11"/>
        <v>0</v>
      </c>
      <c r="Q25" s="3">
        <f t="shared" si="11"/>
        <v>0</v>
      </c>
      <c r="R25" s="3">
        <f t="shared" si="11"/>
        <v>0</v>
      </c>
      <c r="S25" s="3">
        <f t="shared" si="11"/>
        <v>0</v>
      </c>
      <c r="T25" s="3">
        <f t="shared" si="11"/>
        <v>0</v>
      </c>
      <c r="U25" s="3">
        <f t="shared" si="11"/>
        <v>0</v>
      </c>
      <c r="V25" s="3">
        <f t="shared" si="11"/>
        <v>0</v>
      </c>
      <c r="W25" s="3">
        <f t="shared" si="11"/>
        <v>0</v>
      </c>
      <c r="X25" s="3">
        <f t="shared" si="11"/>
        <v>0</v>
      </c>
      <c r="Y25" s="3">
        <f t="shared" si="11"/>
        <v>0</v>
      </c>
      <c r="Z25" s="2">
        <f t="shared" si="11"/>
        <v>0</v>
      </c>
      <c r="AA25" s="2">
        <f t="shared" si="11"/>
        <v>0</v>
      </c>
      <c r="AB25" s="2">
        <f t="shared" si="11"/>
        <v>0</v>
      </c>
      <c r="AC25" s="2">
        <f t="shared" si="11"/>
        <v>0</v>
      </c>
      <c r="AD25" s="2">
        <f t="shared" si="11"/>
        <v>0</v>
      </c>
      <c r="AE25" s="2">
        <f t="shared" si="11"/>
        <v>0</v>
      </c>
      <c r="AF25" s="2">
        <f t="shared" si="11"/>
        <v>0</v>
      </c>
      <c r="AG25" s="2">
        <f t="shared" si="11"/>
        <v>0</v>
      </c>
      <c r="AH25" s="2">
        <f t="shared" si="11"/>
        <v>0</v>
      </c>
      <c r="AI25" s="2">
        <f t="shared" si="11"/>
        <v>0</v>
      </c>
      <c r="AJ25" s="2">
        <f t="shared" si="11"/>
        <v>0</v>
      </c>
      <c r="AK25" s="2">
        <f t="shared" si="11"/>
        <v>0</v>
      </c>
      <c r="AL25" s="2">
        <f t="shared" si="11"/>
        <v>0</v>
      </c>
      <c r="AM25" s="2">
        <f t="shared" si="11"/>
        <v>0</v>
      </c>
      <c r="AN25" s="2">
        <f t="shared" si="11"/>
        <v>0</v>
      </c>
      <c r="AO25" s="2">
        <f t="shared" si="11"/>
        <v>0</v>
      </c>
      <c r="AP25" s="5">
        <f t="shared" si="11"/>
        <v>2500</v>
      </c>
      <c r="AQ25" s="5">
        <f t="shared" si="11"/>
        <v>2500</v>
      </c>
      <c r="AR25" s="1">
        <f t="shared" si="11"/>
        <v>0</v>
      </c>
      <c r="AS25" s="2"/>
      <c r="AT25" s="2"/>
    </row>
    <row r="26" spans="1:46" s="26" customFormat="1" ht="12">
      <c r="A26" s="28">
        <v>18</v>
      </c>
      <c r="B26" s="61" t="s">
        <v>38</v>
      </c>
      <c r="C26" s="72"/>
      <c r="D26" s="66" t="s">
        <v>156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8"/>
    </row>
    <row r="27" spans="1:46" s="26" customFormat="1" ht="60">
      <c r="A27" s="28">
        <v>19</v>
      </c>
      <c r="B27" s="60" t="s">
        <v>39</v>
      </c>
      <c r="C27" s="72"/>
      <c r="D27" s="28" t="s">
        <v>138</v>
      </c>
      <c r="E27" s="28" t="s">
        <v>127</v>
      </c>
      <c r="F27" s="28" t="s">
        <v>89</v>
      </c>
      <c r="G27" s="28" t="s">
        <v>40</v>
      </c>
      <c r="H27" s="28" t="s">
        <v>40</v>
      </c>
      <c r="I27" s="28" t="s">
        <v>40</v>
      </c>
      <c r="J27" s="28" t="s">
        <v>40</v>
      </c>
      <c r="K27" s="28" t="s">
        <v>40</v>
      </c>
      <c r="L27" s="28" t="s">
        <v>40</v>
      </c>
      <c r="M27" s="28" t="s">
        <v>40</v>
      </c>
      <c r="N27" s="28" t="s">
        <v>40</v>
      </c>
      <c r="O27" s="28" t="s">
        <v>40</v>
      </c>
      <c r="P27" s="28" t="s">
        <v>40</v>
      </c>
      <c r="Q27" s="28" t="s">
        <v>40</v>
      </c>
      <c r="R27" s="28" t="s">
        <v>40</v>
      </c>
      <c r="S27" s="28" t="s">
        <v>40</v>
      </c>
      <c r="T27" s="28" t="s">
        <v>40</v>
      </c>
      <c r="U27" s="28" t="s">
        <v>40</v>
      </c>
      <c r="V27" s="28" t="s">
        <v>40</v>
      </c>
      <c r="W27" s="28" t="s">
        <v>40</v>
      </c>
      <c r="X27" s="28" t="s">
        <v>40</v>
      </c>
      <c r="Y27" s="28" t="s">
        <v>40</v>
      </c>
      <c r="Z27" s="28" t="s">
        <v>40</v>
      </c>
      <c r="AA27" s="28" t="s">
        <v>40</v>
      </c>
      <c r="AB27" s="28" t="s">
        <v>40</v>
      </c>
      <c r="AC27" s="28" t="s">
        <v>40</v>
      </c>
      <c r="AD27" s="28" t="s">
        <v>40</v>
      </c>
      <c r="AE27" s="28" t="s">
        <v>40</v>
      </c>
      <c r="AF27" s="28" t="s">
        <v>40</v>
      </c>
      <c r="AG27" s="28" t="s">
        <v>40</v>
      </c>
      <c r="AH27" s="28" t="s">
        <v>40</v>
      </c>
      <c r="AI27" s="28" t="s">
        <v>40</v>
      </c>
      <c r="AJ27" s="28" t="s">
        <v>40</v>
      </c>
      <c r="AK27" s="28" t="s">
        <v>40</v>
      </c>
      <c r="AL27" s="28" t="s">
        <v>40</v>
      </c>
      <c r="AM27" s="28" t="s">
        <v>40</v>
      </c>
      <c r="AN27" s="28" t="s">
        <v>40</v>
      </c>
      <c r="AO27" s="28" t="s">
        <v>40</v>
      </c>
      <c r="AP27" s="60" t="s">
        <v>41</v>
      </c>
      <c r="AQ27" s="60"/>
      <c r="AR27" s="60"/>
      <c r="AS27" s="60"/>
      <c r="AT27" s="60"/>
    </row>
    <row r="28" spans="1:46" s="26" customFormat="1" ht="72">
      <c r="A28" s="35">
        <v>20</v>
      </c>
      <c r="B28" s="60" t="s">
        <v>42</v>
      </c>
      <c r="C28" s="72"/>
      <c r="D28" s="28" t="s">
        <v>139</v>
      </c>
      <c r="E28" s="28" t="s">
        <v>128</v>
      </c>
      <c r="F28" s="28" t="s">
        <v>89</v>
      </c>
      <c r="G28" s="28" t="s">
        <v>40</v>
      </c>
      <c r="H28" s="28" t="s">
        <v>40</v>
      </c>
      <c r="I28" s="28" t="s">
        <v>40</v>
      </c>
      <c r="J28" s="28" t="s">
        <v>40</v>
      </c>
      <c r="K28" s="28" t="s">
        <v>40</v>
      </c>
      <c r="L28" s="28" t="s">
        <v>40</v>
      </c>
      <c r="M28" s="28" t="s">
        <v>40</v>
      </c>
      <c r="N28" s="28" t="s">
        <v>40</v>
      </c>
      <c r="O28" s="28" t="s">
        <v>40</v>
      </c>
      <c r="P28" s="28" t="s">
        <v>40</v>
      </c>
      <c r="Q28" s="28" t="s">
        <v>40</v>
      </c>
      <c r="R28" s="28" t="s">
        <v>40</v>
      </c>
      <c r="S28" s="28" t="s">
        <v>40</v>
      </c>
      <c r="T28" s="28" t="s">
        <v>40</v>
      </c>
      <c r="U28" s="28" t="s">
        <v>40</v>
      </c>
      <c r="V28" s="28" t="s">
        <v>40</v>
      </c>
      <c r="W28" s="28" t="s">
        <v>40</v>
      </c>
      <c r="X28" s="28" t="s">
        <v>40</v>
      </c>
      <c r="Y28" s="28" t="s">
        <v>40</v>
      </c>
      <c r="Z28" s="28" t="s">
        <v>40</v>
      </c>
      <c r="AA28" s="28" t="s">
        <v>40</v>
      </c>
      <c r="AB28" s="28" t="s">
        <v>40</v>
      </c>
      <c r="AC28" s="28" t="s">
        <v>40</v>
      </c>
      <c r="AD28" s="28" t="s">
        <v>40</v>
      </c>
      <c r="AE28" s="28" t="s">
        <v>40</v>
      </c>
      <c r="AF28" s="28" t="s">
        <v>40</v>
      </c>
      <c r="AG28" s="28" t="s">
        <v>40</v>
      </c>
      <c r="AH28" s="28" t="s">
        <v>40</v>
      </c>
      <c r="AI28" s="28" t="s">
        <v>40</v>
      </c>
      <c r="AJ28" s="28" t="s">
        <v>40</v>
      </c>
      <c r="AK28" s="28" t="s">
        <v>40</v>
      </c>
      <c r="AL28" s="28" t="s">
        <v>40</v>
      </c>
      <c r="AM28" s="28" t="s">
        <v>40</v>
      </c>
      <c r="AN28" s="28" t="s">
        <v>40</v>
      </c>
      <c r="AO28" s="28" t="s">
        <v>40</v>
      </c>
      <c r="AP28" s="60" t="s">
        <v>41</v>
      </c>
      <c r="AQ28" s="60"/>
      <c r="AR28" s="60"/>
      <c r="AS28" s="60"/>
      <c r="AT28" s="60"/>
    </row>
    <row r="29" spans="1:46" s="26" customFormat="1" ht="60">
      <c r="A29" s="35">
        <v>21</v>
      </c>
      <c r="B29" s="60" t="s">
        <v>43</v>
      </c>
      <c r="C29" s="72"/>
      <c r="D29" s="28" t="s">
        <v>140</v>
      </c>
      <c r="E29" s="28" t="s">
        <v>127</v>
      </c>
      <c r="F29" s="28" t="s">
        <v>24</v>
      </c>
      <c r="G29" s="28" t="s">
        <v>40</v>
      </c>
      <c r="H29" s="28" t="s">
        <v>40</v>
      </c>
      <c r="I29" s="28" t="s">
        <v>40</v>
      </c>
      <c r="J29" s="28" t="s">
        <v>40</v>
      </c>
      <c r="K29" s="28" t="s">
        <v>40</v>
      </c>
      <c r="L29" s="28" t="s">
        <v>40</v>
      </c>
      <c r="M29" s="28" t="s">
        <v>40</v>
      </c>
      <c r="N29" s="28" t="s">
        <v>40</v>
      </c>
      <c r="O29" s="28" t="s">
        <v>40</v>
      </c>
      <c r="P29" s="28" t="s">
        <v>40</v>
      </c>
      <c r="Q29" s="28" t="s">
        <v>40</v>
      </c>
      <c r="R29" s="28" t="s">
        <v>40</v>
      </c>
      <c r="S29" s="28" t="s">
        <v>40</v>
      </c>
      <c r="T29" s="28" t="s">
        <v>40</v>
      </c>
      <c r="U29" s="28" t="s">
        <v>40</v>
      </c>
      <c r="V29" s="28" t="s">
        <v>40</v>
      </c>
      <c r="W29" s="28" t="s">
        <v>40</v>
      </c>
      <c r="X29" s="28" t="s">
        <v>40</v>
      </c>
      <c r="Y29" s="28" t="s">
        <v>40</v>
      </c>
      <c r="Z29" s="28" t="s">
        <v>40</v>
      </c>
      <c r="AA29" s="28" t="s">
        <v>40</v>
      </c>
      <c r="AB29" s="28" t="s">
        <v>40</v>
      </c>
      <c r="AC29" s="28" t="s">
        <v>40</v>
      </c>
      <c r="AD29" s="28" t="s">
        <v>40</v>
      </c>
      <c r="AE29" s="28" t="s">
        <v>40</v>
      </c>
      <c r="AF29" s="28" t="s">
        <v>40</v>
      </c>
      <c r="AG29" s="28" t="s">
        <v>40</v>
      </c>
      <c r="AH29" s="28" t="s">
        <v>40</v>
      </c>
      <c r="AI29" s="28" t="s">
        <v>40</v>
      </c>
      <c r="AJ29" s="28" t="s">
        <v>40</v>
      </c>
      <c r="AK29" s="28" t="s">
        <v>40</v>
      </c>
      <c r="AL29" s="28" t="s">
        <v>40</v>
      </c>
      <c r="AM29" s="28" t="s">
        <v>40</v>
      </c>
      <c r="AN29" s="28" t="s">
        <v>40</v>
      </c>
      <c r="AO29" s="28" t="s">
        <v>40</v>
      </c>
      <c r="AP29" s="60" t="s">
        <v>41</v>
      </c>
      <c r="AQ29" s="60"/>
      <c r="AR29" s="60"/>
      <c r="AS29" s="60"/>
      <c r="AT29" s="60"/>
    </row>
    <row r="30" spans="1:46" s="26" customFormat="1" ht="72">
      <c r="A30" s="35">
        <v>22</v>
      </c>
      <c r="B30" s="60" t="s">
        <v>44</v>
      </c>
      <c r="C30" s="72"/>
      <c r="D30" s="28" t="s">
        <v>141</v>
      </c>
      <c r="E30" s="28" t="s">
        <v>128</v>
      </c>
      <c r="F30" s="28" t="s">
        <v>89</v>
      </c>
      <c r="G30" s="28" t="s">
        <v>40</v>
      </c>
      <c r="H30" s="28" t="s">
        <v>40</v>
      </c>
      <c r="I30" s="28" t="s">
        <v>40</v>
      </c>
      <c r="J30" s="28" t="s">
        <v>40</v>
      </c>
      <c r="K30" s="28" t="s">
        <v>40</v>
      </c>
      <c r="L30" s="28" t="s">
        <v>40</v>
      </c>
      <c r="M30" s="28" t="s">
        <v>40</v>
      </c>
      <c r="N30" s="28" t="s">
        <v>40</v>
      </c>
      <c r="O30" s="28" t="s">
        <v>40</v>
      </c>
      <c r="P30" s="28" t="s">
        <v>40</v>
      </c>
      <c r="Q30" s="28" t="s">
        <v>40</v>
      </c>
      <c r="R30" s="28" t="s">
        <v>40</v>
      </c>
      <c r="S30" s="28" t="s">
        <v>40</v>
      </c>
      <c r="T30" s="28" t="s">
        <v>40</v>
      </c>
      <c r="U30" s="28" t="s">
        <v>40</v>
      </c>
      <c r="V30" s="28" t="s">
        <v>40</v>
      </c>
      <c r="W30" s="28" t="s">
        <v>40</v>
      </c>
      <c r="X30" s="28" t="s">
        <v>40</v>
      </c>
      <c r="Y30" s="28" t="s">
        <v>40</v>
      </c>
      <c r="Z30" s="28" t="s">
        <v>40</v>
      </c>
      <c r="AA30" s="28" t="s">
        <v>40</v>
      </c>
      <c r="AB30" s="28" t="s">
        <v>40</v>
      </c>
      <c r="AC30" s="28" t="s">
        <v>40</v>
      </c>
      <c r="AD30" s="28" t="s">
        <v>40</v>
      </c>
      <c r="AE30" s="28" t="s">
        <v>40</v>
      </c>
      <c r="AF30" s="28" t="s">
        <v>40</v>
      </c>
      <c r="AG30" s="28" t="s">
        <v>40</v>
      </c>
      <c r="AH30" s="28" t="s">
        <v>40</v>
      </c>
      <c r="AI30" s="28" t="s">
        <v>40</v>
      </c>
      <c r="AJ30" s="28" t="s">
        <v>40</v>
      </c>
      <c r="AK30" s="28" t="s">
        <v>40</v>
      </c>
      <c r="AL30" s="28" t="s">
        <v>40</v>
      </c>
      <c r="AM30" s="28" t="s">
        <v>40</v>
      </c>
      <c r="AN30" s="28" t="s">
        <v>40</v>
      </c>
      <c r="AO30" s="28" t="s">
        <v>40</v>
      </c>
      <c r="AP30" s="60" t="s">
        <v>41</v>
      </c>
      <c r="AQ30" s="60"/>
      <c r="AR30" s="60"/>
      <c r="AS30" s="60"/>
      <c r="AT30" s="60"/>
    </row>
    <row r="31" spans="1:46" s="36" customFormat="1" ht="96">
      <c r="A31" s="35">
        <v>23</v>
      </c>
      <c r="B31" s="60" t="s">
        <v>45</v>
      </c>
      <c r="C31" s="72"/>
      <c r="D31" s="28" t="s">
        <v>46</v>
      </c>
      <c r="E31" s="28" t="s">
        <v>129</v>
      </c>
      <c r="F31" s="28" t="s">
        <v>89</v>
      </c>
      <c r="G31" s="28" t="s">
        <v>40</v>
      </c>
      <c r="H31" s="28" t="s">
        <v>40</v>
      </c>
      <c r="I31" s="28" t="s">
        <v>40</v>
      </c>
      <c r="J31" s="28" t="s">
        <v>40</v>
      </c>
      <c r="K31" s="28" t="s">
        <v>40</v>
      </c>
      <c r="L31" s="28" t="s">
        <v>40</v>
      </c>
      <c r="M31" s="28" t="s">
        <v>40</v>
      </c>
      <c r="N31" s="28" t="s">
        <v>40</v>
      </c>
      <c r="O31" s="28" t="s">
        <v>40</v>
      </c>
      <c r="P31" s="28" t="s">
        <v>40</v>
      </c>
      <c r="Q31" s="28" t="s">
        <v>40</v>
      </c>
      <c r="R31" s="28" t="s">
        <v>40</v>
      </c>
      <c r="S31" s="28" t="s">
        <v>40</v>
      </c>
      <c r="T31" s="28" t="s">
        <v>40</v>
      </c>
      <c r="U31" s="28" t="s">
        <v>40</v>
      </c>
      <c r="V31" s="28" t="s">
        <v>40</v>
      </c>
      <c r="W31" s="28" t="s">
        <v>40</v>
      </c>
      <c r="X31" s="28" t="s">
        <v>40</v>
      </c>
      <c r="Y31" s="28" t="s">
        <v>40</v>
      </c>
      <c r="Z31" s="28" t="s">
        <v>40</v>
      </c>
      <c r="AA31" s="28" t="s">
        <v>40</v>
      </c>
      <c r="AB31" s="28" t="s">
        <v>40</v>
      </c>
      <c r="AC31" s="28" t="s">
        <v>40</v>
      </c>
      <c r="AD31" s="28" t="s">
        <v>40</v>
      </c>
      <c r="AE31" s="28" t="s">
        <v>40</v>
      </c>
      <c r="AF31" s="28" t="s">
        <v>40</v>
      </c>
      <c r="AG31" s="28" t="s">
        <v>40</v>
      </c>
      <c r="AH31" s="28" t="s">
        <v>40</v>
      </c>
      <c r="AI31" s="28" t="s">
        <v>40</v>
      </c>
      <c r="AJ31" s="28" t="s">
        <v>40</v>
      </c>
      <c r="AK31" s="28" t="s">
        <v>40</v>
      </c>
      <c r="AL31" s="28" t="s">
        <v>40</v>
      </c>
      <c r="AM31" s="28" t="s">
        <v>40</v>
      </c>
      <c r="AN31" s="28" t="s">
        <v>40</v>
      </c>
      <c r="AO31" s="28" t="s">
        <v>40</v>
      </c>
      <c r="AP31" s="60" t="s">
        <v>41</v>
      </c>
      <c r="AQ31" s="60"/>
      <c r="AR31" s="60"/>
      <c r="AS31" s="60"/>
      <c r="AT31" s="60"/>
    </row>
    <row r="32" spans="1:46" s="26" customFormat="1" ht="12">
      <c r="A32" s="35">
        <v>24</v>
      </c>
      <c r="B32" s="65" t="s">
        <v>47</v>
      </c>
      <c r="C32" s="65"/>
      <c r="D32" s="65"/>
      <c r="E32" s="11"/>
      <c r="F32" s="37"/>
      <c r="G32" s="28" t="s">
        <v>40</v>
      </c>
      <c r="H32" s="28" t="s">
        <v>40</v>
      </c>
      <c r="I32" s="28" t="s">
        <v>40</v>
      </c>
      <c r="J32" s="28" t="s">
        <v>40</v>
      </c>
      <c r="K32" s="28" t="s">
        <v>40</v>
      </c>
      <c r="L32" s="28" t="s">
        <v>40</v>
      </c>
      <c r="M32" s="28" t="s">
        <v>40</v>
      </c>
      <c r="N32" s="28" t="s">
        <v>40</v>
      </c>
      <c r="O32" s="28" t="s">
        <v>40</v>
      </c>
      <c r="P32" s="28" t="s">
        <v>40</v>
      </c>
      <c r="Q32" s="28" t="s">
        <v>40</v>
      </c>
      <c r="R32" s="28" t="s">
        <v>40</v>
      </c>
      <c r="S32" s="28" t="s">
        <v>40</v>
      </c>
      <c r="T32" s="28" t="s">
        <v>40</v>
      </c>
      <c r="U32" s="28" t="s">
        <v>40</v>
      </c>
      <c r="V32" s="28" t="s">
        <v>40</v>
      </c>
      <c r="W32" s="28" t="s">
        <v>40</v>
      </c>
      <c r="X32" s="28" t="s">
        <v>40</v>
      </c>
      <c r="Y32" s="28" t="s">
        <v>40</v>
      </c>
      <c r="Z32" s="28" t="s">
        <v>40</v>
      </c>
      <c r="AA32" s="28" t="s">
        <v>40</v>
      </c>
      <c r="AB32" s="28" t="s">
        <v>40</v>
      </c>
      <c r="AC32" s="28" t="s">
        <v>40</v>
      </c>
      <c r="AD32" s="28" t="s">
        <v>40</v>
      </c>
      <c r="AE32" s="28" t="s">
        <v>40</v>
      </c>
      <c r="AF32" s="28" t="s">
        <v>40</v>
      </c>
      <c r="AG32" s="28" t="s">
        <v>40</v>
      </c>
      <c r="AH32" s="28" t="s">
        <v>40</v>
      </c>
      <c r="AI32" s="28" t="s">
        <v>40</v>
      </c>
      <c r="AJ32" s="28" t="s">
        <v>40</v>
      </c>
      <c r="AK32" s="28" t="s">
        <v>40</v>
      </c>
      <c r="AL32" s="28" t="s">
        <v>40</v>
      </c>
      <c r="AM32" s="28" t="s">
        <v>40</v>
      </c>
      <c r="AN32" s="28" t="s">
        <v>40</v>
      </c>
      <c r="AO32" s="28" t="s">
        <v>40</v>
      </c>
      <c r="AP32" s="37" t="s">
        <v>40</v>
      </c>
      <c r="AQ32" s="28" t="s">
        <v>40</v>
      </c>
      <c r="AR32" s="28" t="s">
        <v>40</v>
      </c>
      <c r="AS32" s="28" t="s">
        <v>40</v>
      </c>
      <c r="AT32" s="28" t="s">
        <v>40</v>
      </c>
    </row>
    <row r="33" spans="1:46" s="29" customFormat="1" ht="20.25" customHeight="1">
      <c r="A33" s="35">
        <v>25</v>
      </c>
      <c r="B33" s="37" t="s">
        <v>48</v>
      </c>
      <c r="C33" s="37" t="s">
        <v>49</v>
      </c>
      <c r="D33" s="61" t="s">
        <v>49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</row>
    <row r="34" spans="1:46" s="26" customFormat="1" ht="72">
      <c r="A34" s="35">
        <v>26</v>
      </c>
      <c r="B34" s="28" t="s">
        <v>50</v>
      </c>
      <c r="C34" s="60" t="s">
        <v>142</v>
      </c>
      <c r="D34" s="60"/>
      <c r="E34" s="28" t="s">
        <v>130</v>
      </c>
      <c r="F34" s="28" t="s">
        <v>89</v>
      </c>
      <c r="G34" s="28" t="s">
        <v>40</v>
      </c>
      <c r="H34" s="28" t="s">
        <v>40</v>
      </c>
      <c r="I34" s="28" t="s">
        <v>40</v>
      </c>
      <c r="J34" s="28" t="s">
        <v>40</v>
      </c>
      <c r="K34" s="28" t="s">
        <v>40</v>
      </c>
      <c r="L34" s="28" t="s">
        <v>40</v>
      </c>
      <c r="M34" s="28" t="s">
        <v>40</v>
      </c>
      <c r="N34" s="28" t="s">
        <v>40</v>
      </c>
      <c r="O34" s="28" t="s">
        <v>40</v>
      </c>
      <c r="P34" s="28" t="s">
        <v>40</v>
      </c>
      <c r="Q34" s="28" t="s">
        <v>40</v>
      </c>
      <c r="R34" s="28" t="s">
        <v>40</v>
      </c>
      <c r="S34" s="28" t="s">
        <v>40</v>
      </c>
      <c r="T34" s="28" t="s">
        <v>40</v>
      </c>
      <c r="U34" s="28" t="s">
        <v>40</v>
      </c>
      <c r="V34" s="28" t="s">
        <v>40</v>
      </c>
      <c r="W34" s="28" t="s">
        <v>40</v>
      </c>
      <c r="X34" s="28" t="s">
        <v>40</v>
      </c>
      <c r="Y34" s="28" t="s">
        <v>40</v>
      </c>
      <c r="Z34" s="28" t="s">
        <v>40</v>
      </c>
      <c r="AA34" s="28" t="s">
        <v>40</v>
      </c>
      <c r="AB34" s="28" t="s">
        <v>40</v>
      </c>
      <c r="AC34" s="28" t="s">
        <v>40</v>
      </c>
      <c r="AD34" s="28" t="s">
        <v>40</v>
      </c>
      <c r="AE34" s="28" t="s">
        <v>40</v>
      </c>
      <c r="AF34" s="28" t="s">
        <v>40</v>
      </c>
      <c r="AG34" s="28" t="s">
        <v>40</v>
      </c>
      <c r="AH34" s="28" t="s">
        <v>40</v>
      </c>
      <c r="AI34" s="28" t="s">
        <v>40</v>
      </c>
      <c r="AJ34" s="28" t="s">
        <v>40</v>
      </c>
      <c r="AK34" s="28" t="s">
        <v>40</v>
      </c>
      <c r="AL34" s="28" t="s">
        <v>40</v>
      </c>
      <c r="AM34" s="28" t="s">
        <v>40</v>
      </c>
      <c r="AN34" s="28" t="s">
        <v>40</v>
      </c>
      <c r="AO34" s="28" t="s">
        <v>40</v>
      </c>
      <c r="AP34" s="60" t="s">
        <v>41</v>
      </c>
      <c r="AQ34" s="60"/>
      <c r="AR34" s="60"/>
      <c r="AS34" s="60"/>
      <c r="AT34" s="60"/>
    </row>
    <row r="35" spans="1:46" s="26" customFormat="1" ht="72">
      <c r="A35" s="35">
        <v>27</v>
      </c>
      <c r="B35" s="28" t="s">
        <v>51</v>
      </c>
      <c r="C35" s="60" t="s">
        <v>143</v>
      </c>
      <c r="D35" s="60"/>
      <c r="E35" s="28" t="s">
        <v>90</v>
      </c>
      <c r="F35" s="28" t="s">
        <v>89</v>
      </c>
      <c r="G35" s="28" t="s">
        <v>40</v>
      </c>
      <c r="H35" s="28" t="s">
        <v>40</v>
      </c>
      <c r="I35" s="28" t="s">
        <v>40</v>
      </c>
      <c r="J35" s="28" t="s">
        <v>40</v>
      </c>
      <c r="K35" s="28" t="s">
        <v>40</v>
      </c>
      <c r="L35" s="28" t="s">
        <v>40</v>
      </c>
      <c r="M35" s="28" t="s">
        <v>40</v>
      </c>
      <c r="N35" s="28" t="s">
        <v>40</v>
      </c>
      <c r="O35" s="28" t="s">
        <v>40</v>
      </c>
      <c r="P35" s="28" t="s">
        <v>40</v>
      </c>
      <c r="Q35" s="28" t="s">
        <v>40</v>
      </c>
      <c r="R35" s="28" t="s">
        <v>40</v>
      </c>
      <c r="S35" s="28" t="s">
        <v>40</v>
      </c>
      <c r="T35" s="28" t="s">
        <v>40</v>
      </c>
      <c r="U35" s="28" t="s">
        <v>40</v>
      </c>
      <c r="V35" s="28" t="s">
        <v>40</v>
      </c>
      <c r="W35" s="28" t="s">
        <v>40</v>
      </c>
      <c r="X35" s="28" t="s">
        <v>40</v>
      </c>
      <c r="Y35" s="28" t="s">
        <v>40</v>
      </c>
      <c r="Z35" s="28" t="s">
        <v>40</v>
      </c>
      <c r="AA35" s="28" t="s">
        <v>40</v>
      </c>
      <c r="AB35" s="28" t="s">
        <v>40</v>
      </c>
      <c r="AC35" s="28" t="s">
        <v>40</v>
      </c>
      <c r="AD35" s="28" t="s">
        <v>40</v>
      </c>
      <c r="AE35" s="28" t="s">
        <v>40</v>
      </c>
      <c r="AF35" s="28" t="s">
        <v>40</v>
      </c>
      <c r="AG35" s="28" t="s">
        <v>40</v>
      </c>
      <c r="AH35" s="28" t="s">
        <v>40</v>
      </c>
      <c r="AI35" s="28" t="s">
        <v>40</v>
      </c>
      <c r="AJ35" s="28" t="s">
        <v>40</v>
      </c>
      <c r="AK35" s="28" t="s">
        <v>40</v>
      </c>
      <c r="AL35" s="28" t="s">
        <v>40</v>
      </c>
      <c r="AM35" s="28" t="s">
        <v>40</v>
      </c>
      <c r="AN35" s="28" t="s">
        <v>40</v>
      </c>
      <c r="AO35" s="28" t="s">
        <v>40</v>
      </c>
      <c r="AP35" s="60" t="s">
        <v>41</v>
      </c>
      <c r="AQ35" s="60"/>
      <c r="AR35" s="60"/>
      <c r="AS35" s="60"/>
      <c r="AT35" s="60"/>
    </row>
    <row r="36" spans="1:46" s="26" customFormat="1" ht="12">
      <c r="A36" s="35">
        <v>28</v>
      </c>
      <c r="B36" s="65" t="s">
        <v>52</v>
      </c>
      <c r="C36" s="65"/>
      <c r="D36" s="65"/>
      <c r="E36" s="11"/>
      <c r="F36" s="28"/>
      <c r="G36" s="28" t="s">
        <v>40</v>
      </c>
      <c r="H36" s="28" t="s">
        <v>40</v>
      </c>
      <c r="I36" s="28" t="s">
        <v>40</v>
      </c>
      <c r="J36" s="28" t="s">
        <v>40</v>
      </c>
      <c r="K36" s="28" t="s">
        <v>40</v>
      </c>
      <c r="L36" s="28" t="s">
        <v>40</v>
      </c>
      <c r="M36" s="28" t="s">
        <v>40</v>
      </c>
      <c r="N36" s="28" t="s">
        <v>40</v>
      </c>
      <c r="O36" s="28" t="s">
        <v>40</v>
      </c>
      <c r="P36" s="28" t="s">
        <v>40</v>
      </c>
      <c r="Q36" s="28" t="s">
        <v>40</v>
      </c>
      <c r="R36" s="28" t="s">
        <v>40</v>
      </c>
      <c r="S36" s="28" t="s">
        <v>40</v>
      </c>
      <c r="T36" s="28" t="s">
        <v>40</v>
      </c>
      <c r="U36" s="28" t="s">
        <v>40</v>
      </c>
      <c r="V36" s="28" t="s">
        <v>40</v>
      </c>
      <c r="W36" s="28" t="s">
        <v>40</v>
      </c>
      <c r="X36" s="28" t="s">
        <v>40</v>
      </c>
      <c r="Y36" s="28" t="s">
        <v>40</v>
      </c>
      <c r="Z36" s="28" t="s">
        <v>40</v>
      </c>
      <c r="AA36" s="28" t="s">
        <v>40</v>
      </c>
      <c r="AB36" s="28" t="s">
        <v>40</v>
      </c>
      <c r="AC36" s="28" t="s">
        <v>40</v>
      </c>
      <c r="AD36" s="28" t="s">
        <v>40</v>
      </c>
      <c r="AE36" s="28" t="s">
        <v>40</v>
      </c>
      <c r="AF36" s="28" t="s">
        <v>40</v>
      </c>
      <c r="AG36" s="28" t="s">
        <v>40</v>
      </c>
      <c r="AH36" s="28" t="s">
        <v>40</v>
      </c>
      <c r="AI36" s="28" t="s">
        <v>40</v>
      </c>
      <c r="AJ36" s="28" t="s">
        <v>40</v>
      </c>
      <c r="AK36" s="28" t="s">
        <v>40</v>
      </c>
      <c r="AL36" s="28" t="s">
        <v>40</v>
      </c>
      <c r="AM36" s="28" t="s">
        <v>40</v>
      </c>
      <c r="AN36" s="28" t="s">
        <v>40</v>
      </c>
      <c r="AO36" s="28" t="s">
        <v>40</v>
      </c>
      <c r="AP36" s="37" t="s">
        <v>40</v>
      </c>
      <c r="AQ36" s="28" t="s">
        <v>40</v>
      </c>
      <c r="AR36" s="28" t="s">
        <v>40</v>
      </c>
      <c r="AS36" s="28" t="s">
        <v>40</v>
      </c>
      <c r="AT36" s="28" t="s">
        <v>40</v>
      </c>
    </row>
    <row r="37" spans="1:46" s="26" customFormat="1" ht="20.25" customHeight="1">
      <c r="A37" s="35">
        <v>29</v>
      </c>
      <c r="B37" s="37" t="s">
        <v>53</v>
      </c>
      <c r="C37" s="37" t="s">
        <v>54</v>
      </c>
      <c r="D37" s="61" t="s">
        <v>105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</row>
    <row r="38" spans="1:46" s="26" customFormat="1" ht="84">
      <c r="A38" s="35">
        <v>30</v>
      </c>
      <c r="B38" s="33" t="s">
        <v>55</v>
      </c>
      <c r="C38" s="60" t="s">
        <v>144</v>
      </c>
      <c r="D38" s="60"/>
      <c r="E38" s="28" t="s">
        <v>131</v>
      </c>
      <c r="F38" s="28" t="s">
        <v>89</v>
      </c>
      <c r="G38" s="28" t="s">
        <v>40</v>
      </c>
      <c r="H38" s="28" t="s">
        <v>40</v>
      </c>
      <c r="I38" s="28" t="s">
        <v>40</v>
      </c>
      <c r="J38" s="28" t="s">
        <v>40</v>
      </c>
      <c r="K38" s="28" t="s">
        <v>40</v>
      </c>
      <c r="L38" s="28" t="s">
        <v>40</v>
      </c>
      <c r="M38" s="28" t="s">
        <v>40</v>
      </c>
      <c r="N38" s="28" t="s">
        <v>40</v>
      </c>
      <c r="O38" s="28" t="s">
        <v>40</v>
      </c>
      <c r="P38" s="28" t="s">
        <v>40</v>
      </c>
      <c r="Q38" s="28" t="s">
        <v>40</v>
      </c>
      <c r="R38" s="28" t="s">
        <v>40</v>
      </c>
      <c r="S38" s="28" t="s">
        <v>40</v>
      </c>
      <c r="T38" s="28" t="s">
        <v>40</v>
      </c>
      <c r="U38" s="28" t="s">
        <v>40</v>
      </c>
      <c r="V38" s="28" t="s">
        <v>40</v>
      </c>
      <c r="W38" s="28" t="s">
        <v>40</v>
      </c>
      <c r="X38" s="28" t="s">
        <v>40</v>
      </c>
      <c r="Y38" s="28" t="s">
        <v>40</v>
      </c>
      <c r="Z38" s="28" t="s">
        <v>40</v>
      </c>
      <c r="AA38" s="28" t="s">
        <v>40</v>
      </c>
      <c r="AB38" s="28" t="s">
        <v>40</v>
      </c>
      <c r="AC38" s="28" t="s">
        <v>40</v>
      </c>
      <c r="AD38" s="28" t="s">
        <v>40</v>
      </c>
      <c r="AE38" s="28" t="s">
        <v>40</v>
      </c>
      <c r="AF38" s="28" t="s">
        <v>40</v>
      </c>
      <c r="AG38" s="28" t="s">
        <v>40</v>
      </c>
      <c r="AH38" s="28" t="s">
        <v>40</v>
      </c>
      <c r="AI38" s="28" t="s">
        <v>40</v>
      </c>
      <c r="AJ38" s="28" t="s">
        <v>40</v>
      </c>
      <c r="AK38" s="28" t="s">
        <v>40</v>
      </c>
      <c r="AL38" s="28" t="s">
        <v>40</v>
      </c>
      <c r="AM38" s="28" t="s">
        <v>40</v>
      </c>
      <c r="AN38" s="28" t="s">
        <v>40</v>
      </c>
      <c r="AO38" s="28" t="s">
        <v>40</v>
      </c>
      <c r="AP38" s="60" t="s">
        <v>41</v>
      </c>
      <c r="AQ38" s="60"/>
      <c r="AR38" s="60"/>
      <c r="AS38" s="60"/>
      <c r="AT38" s="60"/>
    </row>
    <row r="39" spans="1:46" s="26" customFormat="1" ht="72">
      <c r="A39" s="35">
        <v>31</v>
      </c>
      <c r="B39" s="33" t="s">
        <v>56</v>
      </c>
      <c r="C39" s="60" t="s">
        <v>57</v>
      </c>
      <c r="D39" s="60"/>
      <c r="E39" s="28" t="s">
        <v>132</v>
      </c>
      <c r="F39" s="28" t="s">
        <v>89</v>
      </c>
      <c r="G39" s="28" t="s">
        <v>40</v>
      </c>
      <c r="H39" s="28" t="s">
        <v>40</v>
      </c>
      <c r="I39" s="28" t="s">
        <v>40</v>
      </c>
      <c r="J39" s="28" t="s">
        <v>40</v>
      </c>
      <c r="K39" s="28" t="s">
        <v>40</v>
      </c>
      <c r="L39" s="28" t="s">
        <v>40</v>
      </c>
      <c r="M39" s="28" t="s">
        <v>40</v>
      </c>
      <c r="N39" s="28" t="s">
        <v>40</v>
      </c>
      <c r="O39" s="28" t="s">
        <v>40</v>
      </c>
      <c r="P39" s="28" t="s">
        <v>40</v>
      </c>
      <c r="Q39" s="28" t="s">
        <v>40</v>
      </c>
      <c r="R39" s="28" t="s">
        <v>40</v>
      </c>
      <c r="S39" s="28" t="s">
        <v>40</v>
      </c>
      <c r="T39" s="28" t="s">
        <v>40</v>
      </c>
      <c r="U39" s="28" t="s">
        <v>40</v>
      </c>
      <c r="V39" s="28" t="s">
        <v>40</v>
      </c>
      <c r="W39" s="28" t="s">
        <v>40</v>
      </c>
      <c r="X39" s="28" t="s">
        <v>40</v>
      </c>
      <c r="Y39" s="28" t="s">
        <v>40</v>
      </c>
      <c r="Z39" s="28" t="s">
        <v>40</v>
      </c>
      <c r="AA39" s="28" t="s">
        <v>40</v>
      </c>
      <c r="AB39" s="28" t="s">
        <v>40</v>
      </c>
      <c r="AC39" s="28" t="s">
        <v>40</v>
      </c>
      <c r="AD39" s="28" t="s">
        <v>40</v>
      </c>
      <c r="AE39" s="28" t="s">
        <v>40</v>
      </c>
      <c r="AF39" s="28" t="s">
        <v>40</v>
      </c>
      <c r="AG39" s="28" t="s">
        <v>40</v>
      </c>
      <c r="AH39" s="28" t="s">
        <v>40</v>
      </c>
      <c r="AI39" s="28" t="s">
        <v>40</v>
      </c>
      <c r="AJ39" s="28" t="s">
        <v>40</v>
      </c>
      <c r="AK39" s="28" t="s">
        <v>40</v>
      </c>
      <c r="AL39" s="28" t="s">
        <v>40</v>
      </c>
      <c r="AM39" s="28" t="s">
        <v>40</v>
      </c>
      <c r="AN39" s="28" t="s">
        <v>40</v>
      </c>
      <c r="AO39" s="28" t="s">
        <v>40</v>
      </c>
      <c r="AP39" s="60" t="s">
        <v>41</v>
      </c>
      <c r="AQ39" s="60"/>
      <c r="AR39" s="60"/>
      <c r="AS39" s="60"/>
      <c r="AT39" s="60"/>
    </row>
    <row r="40" spans="1:46" s="26" customFormat="1" ht="12">
      <c r="A40" s="35">
        <v>32</v>
      </c>
      <c r="B40" s="65" t="s">
        <v>58</v>
      </c>
      <c r="C40" s="65"/>
      <c r="D40" s="65"/>
      <c r="E40" s="11"/>
      <c r="F40" s="28"/>
      <c r="G40" s="28" t="s">
        <v>40</v>
      </c>
      <c r="H40" s="28" t="s">
        <v>40</v>
      </c>
      <c r="I40" s="28" t="s">
        <v>40</v>
      </c>
      <c r="J40" s="28" t="s">
        <v>40</v>
      </c>
      <c r="K40" s="28" t="s">
        <v>40</v>
      </c>
      <c r="L40" s="28" t="s">
        <v>40</v>
      </c>
      <c r="M40" s="28" t="s">
        <v>40</v>
      </c>
      <c r="N40" s="28" t="s">
        <v>40</v>
      </c>
      <c r="O40" s="28" t="s">
        <v>40</v>
      </c>
      <c r="P40" s="28" t="s">
        <v>40</v>
      </c>
      <c r="Q40" s="28" t="s">
        <v>40</v>
      </c>
      <c r="R40" s="28" t="s">
        <v>40</v>
      </c>
      <c r="S40" s="28" t="s">
        <v>40</v>
      </c>
      <c r="T40" s="28" t="s">
        <v>40</v>
      </c>
      <c r="U40" s="28" t="s">
        <v>40</v>
      </c>
      <c r="V40" s="28" t="s">
        <v>40</v>
      </c>
      <c r="W40" s="28" t="s">
        <v>40</v>
      </c>
      <c r="X40" s="28" t="s">
        <v>40</v>
      </c>
      <c r="Y40" s="28" t="s">
        <v>40</v>
      </c>
      <c r="Z40" s="28" t="s">
        <v>40</v>
      </c>
      <c r="AA40" s="28" t="s">
        <v>40</v>
      </c>
      <c r="AB40" s="28" t="s">
        <v>40</v>
      </c>
      <c r="AC40" s="28" t="s">
        <v>40</v>
      </c>
      <c r="AD40" s="28" t="s">
        <v>40</v>
      </c>
      <c r="AE40" s="28" t="s">
        <v>40</v>
      </c>
      <c r="AF40" s="28" t="s">
        <v>40</v>
      </c>
      <c r="AG40" s="28" t="s">
        <v>40</v>
      </c>
      <c r="AH40" s="28" t="s">
        <v>40</v>
      </c>
      <c r="AI40" s="28" t="s">
        <v>40</v>
      </c>
      <c r="AJ40" s="28" t="s">
        <v>40</v>
      </c>
      <c r="AK40" s="28" t="s">
        <v>40</v>
      </c>
      <c r="AL40" s="28" t="s">
        <v>40</v>
      </c>
      <c r="AM40" s="28" t="s">
        <v>40</v>
      </c>
      <c r="AN40" s="28" t="s">
        <v>40</v>
      </c>
      <c r="AO40" s="28" t="s">
        <v>40</v>
      </c>
      <c r="AP40" s="37" t="s">
        <v>40</v>
      </c>
      <c r="AQ40" s="28" t="s">
        <v>40</v>
      </c>
      <c r="AR40" s="28" t="s">
        <v>40</v>
      </c>
      <c r="AS40" s="28" t="s">
        <v>40</v>
      </c>
      <c r="AT40" s="28" t="s">
        <v>40</v>
      </c>
    </row>
    <row r="41" spans="1:46" s="26" customFormat="1" ht="12" customHeight="1">
      <c r="A41" s="35">
        <v>33</v>
      </c>
      <c r="B41" s="66" t="s">
        <v>59</v>
      </c>
      <c r="C41" s="68"/>
      <c r="D41" s="66" t="s">
        <v>60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8"/>
    </row>
    <row r="42" spans="1:46" s="26" customFormat="1" ht="58.5" customHeight="1">
      <c r="A42" s="35">
        <v>34</v>
      </c>
      <c r="B42" s="69" t="s">
        <v>61</v>
      </c>
      <c r="C42" s="70"/>
      <c r="D42" s="28" t="s">
        <v>91</v>
      </c>
      <c r="E42" s="28" t="s">
        <v>62</v>
      </c>
      <c r="F42" s="28" t="s">
        <v>89</v>
      </c>
      <c r="G42" s="28" t="s">
        <v>40</v>
      </c>
      <c r="H42" s="28" t="s">
        <v>40</v>
      </c>
      <c r="I42" s="28" t="s">
        <v>40</v>
      </c>
      <c r="J42" s="28" t="s">
        <v>40</v>
      </c>
      <c r="K42" s="28" t="s">
        <v>40</v>
      </c>
      <c r="L42" s="28" t="s">
        <v>40</v>
      </c>
      <c r="M42" s="28" t="s">
        <v>40</v>
      </c>
      <c r="N42" s="28" t="s">
        <v>40</v>
      </c>
      <c r="O42" s="28" t="s">
        <v>40</v>
      </c>
      <c r="P42" s="28" t="s">
        <v>40</v>
      </c>
      <c r="Q42" s="28" t="s">
        <v>40</v>
      </c>
      <c r="R42" s="28" t="s">
        <v>40</v>
      </c>
      <c r="S42" s="28" t="s">
        <v>40</v>
      </c>
      <c r="T42" s="28" t="s">
        <v>40</v>
      </c>
      <c r="U42" s="28" t="s">
        <v>40</v>
      </c>
      <c r="V42" s="28" t="s">
        <v>40</v>
      </c>
      <c r="W42" s="28" t="s">
        <v>40</v>
      </c>
      <c r="X42" s="28" t="s">
        <v>40</v>
      </c>
      <c r="Y42" s="28" t="s">
        <v>40</v>
      </c>
      <c r="Z42" s="28" t="s">
        <v>40</v>
      </c>
      <c r="AA42" s="28" t="s">
        <v>40</v>
      </c>
      <c r="AB42" s="28" t="s">
        <v>40</v>
      </c>
      <c r="AC42" s="28" t="s">
        <v>40</v>
      </c>
      <c r="AD42" s="28" t="s">
        <v>40</v>
      </c>
      <c r="AE42" s="28" t="s">
        <v>40</v>
      </c>
      <c r="AF42" s="28" t="s">
        <v>40</v>
      </c>
      <c r="AG42" s="28" t="s">
        <v>40</v>
      </c>
      <c r="AH42" s="28" t="s">
        <v>40</v>
      </c>
      <c r="AI42" s="28" t="s">
        <v>40</v>
      </c>
      <c r="AJ42" s="28" t="s">
        <v>40</v>
      </c>
      <c r="AK42" s="28" t="s">
        <v>40</v>
      </c>
      <c r="AL42" s="28" t="s">
        <v>40</v>
      </c>
      <c r="AM42" s="28" t="s">
        <v>40</v>
      </c>
      <c r="AN42" s="28" t="s">
        <v>40</v>
      </c>
      <c r="AO42" s="28" t="s">
        <v>40</v>
      </c>
      <c r="AP42" s="69" t="s">
        <v>63</v>
      </c>
      <c r="AQ42" s="71"/>
      <c r="AR42" s="71"/>
      <c r="AS42" s="71"/>
      <c r="AT42" s="70"/>
    </row>
    <row r="43" spans="1:46" s="26" customFormat="1" ht="36" customHeight="1">
      <c r="A43" s="35">
        <v>35</v>
      </c>
      <c r="B43" s="69" t="s">
        <v>107</v>
      </c>
      <c r="C43" s="70"/>
      <c r="D43" s="28" t="s">
        <v>94</v>
      </c>
      <c r="E43" s="28" t="s">
        <v>146</v>
      </c>
      <c r="F43" s="28" t="s">
        <v>89</v>
      </c>
      <c r="G43" s="28" t="s">
        <v>40</v>
      </c>
      <c r="H43" s="28" t="s">
        <v>40</v>
      </c>
      <c r="I43" s="28" t="s">
        <v>40</v>
      </c>
      <c r="J43" s="28" t="s">
        <v>40</v>
      </c>
      <c r="K43" s="28" t="s">
        <v>40</v>
      </c>
      <c r="L43" s="28" t="s">
        <v>40</v>
      </c>
      <c r="M43" s="28" t="s">
        <v>40</v>
      </c>
      <c r="N43" s="28" t="s">
        <v>40</v>
      </c>
      <c r="O43" s="28" t="s">
        <v>40</v>
      </c>
      <c r="P43" s="28" t="s">
        <v>40</v>
      </c>
      <c r="Q43" s="28" t="s">
        <v>40</v>
      </c>
      <c r="R43" s="28" t="s">
        <v>40</v>
      </c>
      <c r="S43" s="28" t="s">
        <v>40</v>
      </c>
      <c r="T43" s="28" t="s">
        <v>40</v>
      </c>
      <c r="U43" s="28" t="s">
        <v>40</v>
      </c>
      <c r="V43" s="28" t="s">
        <v>40</v>
      </c>
      <c r="W43" s="28" t="s">
        <v>40</v>
      </c>
      <c r="X43" s="28" t="s">
        <v>40</v>
      </c>
      <c r="Y43" s="28" t="s">
        <v>40</v>
      </c>
      <c r="Z43" s="28" t="s">
        <v>40</v>
      </c>
      <c r="AA43" s="28" t="s">
        <v>40</v>
      </c>
      <c r="AB43" s="28" t="s">
        <v>40</v>
      </c>
      <c r="AC43" s="28" t="s">
        <v>40</v>
      </c>
      <c r="AD43" s="28" t="s">
        <v>40</v>
      </c>
      <c r="AE43" s="28" t="s">
        <v>40</v>
      </c>
      <c r="AF43" s="28" t="s">
        <v>40</v>
      </c>
      <c r="AG43" s="28" t="s">
        <v>40</v>
      </c>
      <c r="AH43" s="28" t="s">
        <v>40</v>
      </c>
      <c r="AI43" s="28" t="s">
        <v>40</v>
      </c>
      <c r="AJ43" s="28" t="s">
        <v>40</v>
      </c>
      <c r="AK43" s="28" t="s">
        <v>40</v>
      </c>
      <c r="AL43" s="28" t="s">
        <v>40</v>
      </c>
      <c r="AM43" s="28" t="s">
        <v>40</v>
      </c>
      <c r="AN43" s="28" t="s">
        <v>40</v>
      </c>
      <c r="AO43" s="28" t="s">
        <v>40</v>
      </c>
      <c r="AP43" s="69" t="s">
        <v>41</v>
      </c>
      <c r="AQ43" s="71"/>
      <c r="AR43" s="71"/>
      <c r="AS43" s="71"/>
      <c r="AT43" s="70"/>
    </row>
    <row r="44" spans="1:46" s="26" customFormat="1" ht="24">
      <c r="A44" s="35">
        <v>36</v>
      </c>
      <c r="B44" s="28" t="s">
        <v>64</v>
      </c>
      <c r="C44" s="28"/>
      <c r="D44" s="28" t="s">
        <v>65</v>
      </c>
      <c r="E44" s="28" t="s">
        <v>27</v>
      </c>
      <c r="F44" s="28" t="s">
        <v>89</v>
      </c>
      <c r="G44" s="28" t="s">
        <v>40</v>
      </c>
      <c r="H44" s="28" t="s">
        <v>40</v>
      </c>
      <c r="I44" s="28" t="s">
        <v>40</v>
      </c>
      <c r="J44" s="28" t="s">
        <v>40</v>
      </c>
      <c r="K44" s="28" t="s">
        <v>40</v>
      </c>
      <c r="L44" s="28" t="s">
        <v>40</v>
      </c>
      <c r="M44" s="28" t="s">
        <v>40</v>
      </c>
      <c r="N44" s="28" t="s">
        <v>40</v>
      </c>
      <c r="O44" s="28" t="s">
        <v>40</v>
      </c>
      <c r="P44" s="28" t="s">
        <v>40</v>
      </c>
      <c r="Q44" s="28" t="s">
        <v>40</v>
      </c>
      <c r="R44" s="28" t="s">
        <v>40</v>
      </c>
      <c r="S44" s="28" t="s">
        <v>40</v>
      </c>
      <c r="T44" s="28" t="s">
        <v>40</v>
      </c>
      <c r="U44" s="28" t="s">
        <v>40</v>
      </c>
      <c r="V44" s="28" t="s">
        <v>40</v>
      </c>
      <c r="W44" s="28" t="s">
        <v>40</v>
      </c>
      <c r="X44" s="28" t="s">
        <v>40</v>
      </c>
      <c r="Y44" s="28" t="s">
        <v>40</v>
      </c>
      <c r="Z44" s="28" t="s">
        <v>40</v>
      </c>
      <c r="AA44" s="28" t="s">
        <v>40</v>
      </c>
      <c r="AB44" s="28" t="s">
        <v>40</v>
      </c>
      <c r="AC44" s="28" t="s">
        <v>40</v>
      </c>
      <c r="AD44" s="28" t="s">
        <v>40</v>
      </c>
      <c r="AE44" s="28" t="s">
        <v>40</v>
      </c>
      <c r="AF44" s="28" t="s">
        <v>40</v>
      </c>
      <c r="AG44" s="28" t="s">
        <v>40</v>
      </c>
      <c r="AH44" s="28" t="s">
        <v>40</v>
      </c>
      <c r="AI44" s="28" t="s">
        <v>40</v>
      </c>
      <c r="AJ44" s="28" t="s">
        <v>40</v>
      </c>
      <c r="AK44" s="28" t="s">
        <v>40</v>
      </c>
      <c r="AL44" s="28" t="s">
        <v>40</v>
      </c>
      <c r="AM44" s="28" t="s">
        <v>40</v>
      </c>
      <c r="AN44" s="28" t="s">
        <v>40</v>
      </c>
      <c r="AO44" s="28" t="s">
        <v>40</v>
      </c>
      <c r="AP44" s="60" t="s">
        <v>41</v>
      </c>
      <c r="AQ44" s="60"/>
      <c r="AR44" s="60"/>
      <c r="AS44" s="60"/>
      <c r="AT44" s="60"/>
    </row>
    <row r="45" spans="1:46" s="26" customFormat="1" ht="12">
      <c r="A45" s="35">
        <v>37</v>
      </c>
      <c r="B45" s="65" t="s">
        <v>66</v>
      </c>
      <c r="C45" s="65"/>
      <c r="D45" s="65"/>
      <c r="E45" s="11"/>
      <c r="F45" s="28"/>
      <c r="G45" s="38" t="s">
        <v>40</v>
      </c>
      <c r="H45" s="38" t="s">
        <v>40</v>
      </c>
      <c r="I45" s="38" t="s">
        <v>40</v>
      </c>
      <c r="J45" s="38" t="s">
        <v>40</v>
      </c>
      <c r="K45" s="38" t="s">
        <v>40</v>
      </c>
      <c r="L45" s="38" t="s">
        <v>40</v>
      </c>
      <c r="M45" s="38" t="s">
        <v>40</v>
      </c>
      <c r="N45" s="38" t="s">
        <v>40</v>
      </c>
      <c r="O45" s="38" t="s">
        <v>40</v>
      </c>
      <c r="P45" s="38" t="s">
        <v>40</v>
      </c>
      <c r="Q45" s="38" t="s">
        <v>40</v>
      </c>
      <c r="R45" s="38" t="s">
        <v>40</v>
      </c>
      <c r="S45" s="38" t="s">
        <v>40</v>
      </c>
      <c r="T45" s="38" t="s">
        <v>40</v>
      </c>
      <c r="U45" s="38" t="s">
        <v>40</v>
      </c>
      <c r="V45" s="38" t="s">
        <v>40</v>
      </c>
      <c r="W45" s="38" t="s">
        <v>40</v>
      </c>
      <c r="X45" s="38" t="s">
        <v>40</v>
      </c>
      <c r="Y45" s="38" t="s">
        <v>40</v>
      </c>
      <c r="Z45" s="38" t="s">
        <v>40</v>
      </c>
      <c r="AA45" s="38" t="s">
        <v>40</v>
      </c>
      <c r="AB45" s="38" t="s">
        <v>40</v>
      </c>
      <c r="AC45" s="38" t="s">
        <v>40</v>
      </c>
      <c r="AD45" s="38" t="s">
        <v>40</v>
      </c>
      <c r="AE45" s="38" t="s">
        <v>40</v>
      </c>
      <c r="AF45" s="38" t="s">
        <v>40</v>
      </c>
      <c r="AG45" s="38" t="s">
        <v>40</v>
      </c>
      <c r="AH45" s="38" t="s">
        <v>40</v>
      </c>
      <c r="AI45" s="38" t="s">
        <v>40</v>
      </c>
      <c r="AJ45" s="38" t="s">
        <v>40</v>
      </c>
      <c r="AK45" s="38" t="s">
        <v>40</v>
      </c>
      <c r="AL45" s="38" t="s">
        <v>40</v>
      </c>
      <c r="AM45" s="38" t="s">
        <v>40</v>
      </c>
      <c r="AN45" s="38" t="s">
        <v>40</v>
      </c>
      <c r="AO45" s="38" t="s">
        <v>40</v>
      </c>
      <c r="AP45" s="38" t="s">
        <v>40</v>
      </c>
      <c r="AQ45" s="38" t="s">
        <v>40</v>
      </c>
      <c r="AR45" s="38" t="s">
        <v>40</v>
      </c>
      <c r="AS45" s="38" t="s">
        <v>40</v>
      </c>
      <c r="AT45" s="38" t="s">
        <v>40</v>
      </c>
    </row>
    <row r="46" spans="1:46" s="29" customFormat="1" ht="12">
      <c r="A46" s="35">
        <v>38</v>
      </c>
      <c r="B46" s="61" t="s">
        <v>67</v>
      </c>
      <c r="C46" s="61"/>
      <c r="D46" s="61" t="s">
        <v>176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</row>
    <row r="47" spans="1:46" s="26" customFormat="1" ht="132">
      <c r="A47" s="35">
        <v>39</v>
      </c>
      <c r="B47" s="60" t="s">
        <v>68</v>
      </c>
      <c r="C47" s="60"/>
      <c r="D47" s="28" t="s">
        <v>177</v>
      </c>
      <c r="E47" s="28" t="s">
        <v>133</v>
      </c>
      <c r="F47" s="28" t="s">
        <v>89</v>
      </c>
      <c r="G47" s="28" t="s">
        <v>40</v>
      </c>
      <c r="H47" s="28" t="s">
        <v>40</v>
      </c>
      <c r="I47" s="28" t="s">
        <v>40</v>
      </c>
      <c r="J47" s="28" t="s">
        <v>40</v>
      </c>
      <c r="K47" s="28" t="s">
        <v>40</v>
      </c>
      <c r="L47" s="28" t="s">
        <v>40</v>
      </c>
      <c r="M47" s="28" t="s">
        <v>40</v>
      </c>
      <c r="N47" s="28" t="s">
        <v>40</v>
      </c>
      <c r="O47" s="28" t="s">
        <v>40</v>
      </c>
      <c r="P47" s="28" t="s">
        <v>40</v>
      </c>
      <c r="Q47" s="28" t="s">
        <v>40</v>
      </c>
      <c r="R47" s="28" t="s">
        <v>40</v>
      </c>
      <c r="S47" s="28" t="s">
        <v>40</v>
      </c>
      <c r="T47" s="28" t="s">
        <v>40</v>
      </c>
      <c r="U47" s="28" t="s">
        <v>40</v>
      </c>
      <c r="V47" s="28" t="s">
        <v>40</v>
      </c>
      <c r="W47" s="28" t="s">
        <v>40</v>
      </c>
      <c r="X47" s="28" t="s">
        <v>40</v>
      </c>
      <c r="Y47" s="28" t="s">
        <v>40</v>
      </c>
      <c r="Z47" s="28" t="s">
        <v>40</v>
      </c>
      <c r="AA47" s="28" t="s">
        <v>40</v>
      </c>
      <c r="AB47" s="28" t="s">
        <v>40</v>
      </c>
      <c r="AC47" s="28" t="s">
        <v>40</v>
      </c>
      <c r="AD47" s="28" t="s">
        <v>40</v>
      </c>
      <c r="AE47" s="28" t="s">
        <v>40</v>
      </c>
      <c r="AF47" s="28" t="s">
        <v>40</v>
      </c>
      <c r="AG47" s="28" t="s">
        <v>40</v>
      </c>
      <c r="AH47" s="28" t="s">
        <v>40</v>
      </c>
      <c r="AI47" s="28" t="s">
        <v>40</v>
      </c>
      <c r="AJ47" s="28" t="s">
        <v>40</v>
      </c>
      <c r="AK47" s="28" t="s">
        <v>40</v>
      </c>
      <c r="AL47" s="28" t="s">
        <v>40</v>
      </c>
      <c r="AM47" s="28" t="s">
        <v>40</v>
      </c>
      <c r="AN47" s="28" t="s">
        <v>40</v>
      </c>
      <c r="AO47" s="28" t="s">
        <v>40</v>
      </c>
      <c r="AP47" s="60" t="s">
        <v>41</v>
      </c>
      <c r="AQ47" s="60"/>
      <c r="AR47" s="60"/>
      <c r="AS47" s="60"/>
      <c r="AT47" s="60"/>
    </row>
    <row r="48" spans="1:46" s="26" customFormat="1" ht="72">
      <c r="A48" s="35">
        <v>40</v>
      </c>
      <c r="B48" s="60" t="s">
        <v>69</v>
      </c>
      <c r="C48" s="60"/>
      <c r="D48" s="28" t="s">
        <v>178</v>
      </c>
      <c r="E48" s="28" t="s">
        <v>148</v>
      </c>
      <c r="F48" s="28" t="s">
        <v>89</v>
      </c>
      <c r="G48" s="28" t="s">
        <v>40</v>
      </c>
      <c r="H48" s="28" t="s">
        <v>40</v>
      </c>
      <c r="I48" s="28" t="s">
        <v>40</v>
      </c>
      <c r="J48" s="28" t="s">
        <v>40</v>
      </c>
      <c r="K48" s="28" t="s">
        <v>40</v>
      </c>
      <c r="L48" s="28" t="s">
        <v>40</v>
      </c>
      <c r="M48" s="28" t="s">
        <v>40</v>
      </c>
      <c r="N48" s="28" t="s">
        <v>40</v>
      </c>
      <c r="O48" s="28" t="s">
        <v>40</v>
      </c>
      <c r="P48" s="28" t="s">
        <v>40</v>
      </c>
      <c r="Q48" s="28" t="s">
        <v>40</v>
      </c>
      <c r="R48" s="28" t="s">
        <v>40</v>
      </c>
      <c r="S48" s="28" t="s">
        <v>40</v>
      </c>
      <c r="T48" s="28" t="s">
        <v>40</v>
      </c>
      <c r="U48" s="28" t="s">
        <v>40</v>
      </c>
      <c r="V48" s="28" t="s">
        <v>40</v>
      </c>
      <c r="W48" s="28" t="s">
        <v>40</v>
      </c>
      <c r="X48" s="28" t="s">
        <v>40</v>
      </c>
      <c r="Y48" s="28" t="s">
        <v>40</v>
      </c>
      <c r="Z48" s="28" t="s">
        <v>40</v>
      </c>
      <c r="AA48" s="28" t="s">
        <v>40</v>
      </c>
      <c r="AB48" s="28" t="s">
        <v>40</v>
      </c>
      <c r="AC48" s="28" t="s">
        <v>40</v>
      </c>
      <c r="AD48" s="28" t="s">
        <v>40</v>
      </c>
      <c r="AE48" s="28" t="s">
        <v>40</v>
      </c>
      <c r="AF48" s="28" t="s">
        <v>40</v>
      </c>
      <c r="AG48" s="28" t="s">
        <v>40</v>
      </c>
      <c r="AH48" s="28" t="s">
        <v>40</v>
      </c>
      <c r="AI48" s="28" t="s">
        <v>40</v>
      </c>
      <c r="AJ48" s="28" t="s">
        <v>40</v>
      </c>
      <c r="AK48" s="28" t="s">
        <v>40</v>
      </c>
      <c r="AL48" s="28" t="s">
        <v>40</v>
      </c>
      <c r="AM48" s="28" t="s">
        <v>40</v>
      </c>
      <c r="AN48" s="28" t="s">
        <v>40</v>
      </c>
      <c r="AO48" s="28" t="s">
        <v>40</v>
      </c>
      <c r="AP48" s="60" t="s">
        <v>41</v>
      </c>
      <c r="AQ48" s="60"/>
      <c r="AR48" s="60"/>
      <c r="AS48" s="60"/>
      <c r="AT48" s="60"/>
    </row>
    <row r="49" spans="1:48" s="26" customFormat="1" ht="72">
      <c r="A49" s="35">
        <v>41</v>
      </c>
      <c r="B49" s="60" t="s">
        <v>70</v>
      </c>
      <c r="C49" s="60"/>
      <c r="D49" s="28" t="s">
        <v>179</v>
      </c>
      <c r="E49" s="28" t="s">
        <v>148</v>
      </c>
      <c r="F49" s="28" t="s">
        <v>89</v>
      </c>
      <c r="G49" s="28" t="s">
        <v>40</v>
      </c>
      <c r="H49" s="28" t="s">
        <v>40</v>
      </c>
      <c r="I49" s="28" t="s">
        <v>40</v>
      </c>
      <c r="J49" s="28" t="s">
        <v>40</v>
      </c>
      <c r="K49" s="28" t="s">
        <v>40</v>
      </c>
      <c r="L49" s="28" t="s">
        <v>40</v>
      </c>
      <c r="M49" s="28" t="s">
        <v>40</v>
      </c>
      <c r="N49" s="28" t="s">
        <v>40</v>
      </c>
      <c r="O49" s="28" t="s">
        <v>40</v>
      </c>
      <c r="P49" s="28" t="s">
        <v>40</v>
      </c>
      <c r="Q49" s="28" t="s">
        <v>40</v>
      </c>
      <c r="R49" s="28" t="s">
        <v>40</v>
      </c>
      <c r="S49" s="28" t="s">
        <v>40</v>
      </c>
      <c r="T49" s="28" t="s">
        <v>40</v>
      </c>
      <c r="U49" s="28" t="s">
        <v>40</v>
      </c>
      <c r="V49" s="28" t="s">
        <v>40</v>
      </c>
      <c r="W49" s="28" t="s">
        <v>40</v>
      </c>
      <c r="X49" s="28" t="s">
        <v>40</v>
      </c>
      <c r="Y49" s="28" t="s">
        <v>40</v>
      </c>
      <c r="Z49" s="28" t="s">
        <v>40</v>
      </c>
      <c r="AA49" s="28" t="s">
        <v>40</v>
      </c>
      <c r="AB49" s="28" t="s">
        <v>40</v>
      </c>
      <c r="AC49" s="28" t="s">
        <v>40</v>
      </c>
      <c r="AD49" s="28" t="s">
        <v>40</v>
      </c>
      <c r="AE49" s="28" t="s">
        <v>40</v>
      </c>
      <c r="AF49" s="28" t="s">
        <v>40</v>
      </c>
      <c r="AG49" s="28" t="s">
        <v>40</v>
      </c>
      <c r="AH49" s="28" t="s">
        <v>40</v>
      </c>
      <c r="AI49" s="28" t="s">
        <v>40</v>
      </c>
      <c r="AJ49" s="28" t="s">
        <v>40</v>
      </c>
      <c r="AK49" s="28" t="s">
        <v>40</v>
      </c>
      <c r="AL49" s="28" t="s">
        <v>40</v>
      </c>
      <c r="AM49" s="28" t="s">
        <v>40</v>
      </c>
      <c r="AN49" s="28" t="s">
        <v>40</v>
      </c>
      <c r="AO49" s="28" t="s">
        <v>40</v>
      </c>
      <c r="AP49" s="60" t="s">
        <v>41</v>
      </c>
      <c r="AQ49" s="60"/>
      <c r="AR49" s="60"/>
      <c r="AS49" s="60"/>
      <c r="AT49" s="60"/>
    </row>
    <row r="50" spans="1:48" s="26" customFormat="1" ht="12">
      <c r="A50" s="35">
        <v>42</v>
      </c>
      <c r="B50" s="65" t="s">
        <v>71</v>
      </c>
      <c r="C50" s="65"/>
      <c r="D50" s="65"/>
      <c r="E50" s="11"/>
      <c r="F50" s="28"/>
      <c r="G50" s="28" t="s">
        <v>40</v>
      </c>
      <c r="H50" s="28" t="s">
        <v>40</v>
      </c>
      <c r="I50" s="28" t="s">
        <v>40</v>
      </c>
      <c r="J50" s="28" t="s">
        <v>40</v>
      </c>
      <c r="K50" s="28" t="s">
        <v>40</v>
      </c>
      <c r="L50" s="28" t="s">
        <v>40</v>
      </c>
      <c r="M50" s="28" t="s">
        <v>40</v>
      </c>
      <c r="N50" s="28" t="s">
        <v>40</v>
      </c>
      <c r="O50" s="28" t="s">
        <v>40</v>
      </c>
      <c r="P50" s="28" t="s">
        <v>40</v>
      </c>
      <c r="Q50" s="28" t="s">
        <v>40</v>
      </c>
      <c r="R50" s="28" t="s">
        <v>40</v>
      </c>
      <c r="S50" s="28" t="s">
        <v>40</v>
      </c>
      <c r="T50" s="28" t="s">
        <v>40</v>
      </c>
      <c r="U50" s="28" t="s">
        <v>40</v>
      </c>
      <c r="V50" s="28" t="s">
        <v>40</v>
      </c>
      <c r="W50" s="28" t="s">
        <v>40</v>
      </c>
      <c r="X50" s="28" t="s">
        <v>40</v>
      </c>
      <c r="Y50" s="28" t="s">
        <v>40</v>
      </c>
      <c r="Z50" s="28" t="s">
        <v>40</v>
      </c>
      <c r="AA50" s="28" t="s">
        <v>40</v>
      </c>
      <c r="AB50" s="28" t="s">
        <v>40</v>
      </c>
      <c r="AC50" s="28" t="s">
        <v>40</v>
      </c>
      <c r="AD50" s="28" t="s">
        <v>40</v>
      </c>
      <c r="AE50" s="28" t="s">
        <v>40</v>
      </c>
      <c r="AF50" s="28" t="s">
        <v>40</v>
      </c>
      <c r="AG50" s="28" t="s">
        <v>40</v>
      </c>
      <c r="AH50" s="28" t="s">
        <v>40</v>
      </c>
      <c r="AI50" s="28" t="s">
        <v>40</v>
      </c>
      <c r="AJ50" s="28" t="s">
        <v>40</v>
      </c>
      <c r="AK50" s="28" t="s">
        <v>40</v>
      </c>
      <c r="AL50" s="28" t="s">
        <v>40</v>
      </c>
      <c r="AM50" s="28" t="s">
        <v>40</v>
      </c>
      <c r="AN50" s="28" t="s">
        <v>40</v>
      </c>
      <c r="AO50" s="28" t="s">
        <v>40</v>
      </c>
      <c r="AP50" s="37" t="s">
        <v>40</v>
      </c>
      <c r="AQ50" s="28" t="s">
        <v>40</v>
      </c>
      <c r="AR50" s="28" t="s">
        <v>40</v>
      </c>
      <c r="AS50" s="28" t="s">
        <v>40</v>
      </c>
      <c r="AT50" s="28" t="s">
        <v>40</v>
      </c>
    </row>
    <row r="51" spans="1:48" s="26" customFormat="1" ht="12">
      <c r="A51" s="35">
        <v>43</v>
      </c>
      <c r="B51" s="61" t="s">
        <v>106</v>
      </c>
      <c r="C51" s="61"/>
      <c r="D51" s="66" t="s">
        <v>157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8"/>
    </row>
    <row r="52" spans="1:48" s="26" customFormat="1" ht="49.5" customHeight="1">
      <c r="A52" s="35">
        <v>44</v>
      </c>
      <c r="B52" s="28" t="s">
        <v>72</v>
      </c>
      <c r="C52" s="28"/>
      <c r="D52" s="28" t="s">
        <v>92</v>
      </c>
      <c r="E52" s="28" t="s">
        <v>93</v>
      </c>
      <c r="F52" s="28" t="s">
        <v>89</v>
      </c>
      <c r="G52" s="28" t="s">
        <v>40</v>
      </c>
      <c r="H52" s="28" t="s">
        <v>40</v>
      </c>
      <c r="I52" s="28" t="s">
        <v>40</v>
      </c>
      <c r="J52" s="28" t="s">
        <v>40</v>
      </c>
      <c r="K52" s="28" t="s">
        <v>40</v>
      </c>
      <c r="L52" s="28" t="s">
        <v>40</v>
      </c>
      <c r="M52" s="28" t="s">
        <v>40</v>
      </c>
      <c r="N52" s="28" t="s">
        <v>40</v>
      </c>
      <c r="O52" s="28" t="s">
        <v>40</v>
      </c>
      <c r="P52" s="28" t="s">
        <v>40</v>
      </c>
      <c r="Q52" s="28" t="s">
        <v>40</v>
      </c>
      <c r="R52" s="28" t="s">
        <v>40</v>
      </c>
      <c r="S52" s="28" t="s">
        <v>40</v>
      </c>
      <c r="T52" s="28" t="s">
        <v>40</v>
      </c>
      <c r="U52" s="28" t="s">
        <v>40</v>
      </c>
      <c r="V52" s="28" t="s">
        <v>40</v>
      </c>
      <c r="W52" s="28" t="s">
        <v>40</v>
      </c>
      <c r="X52" s="28" t="s">
        <v>40</v>
      </c>
      <c r="Y52" s="28" t="s">
        <v>40</v>
      </c>
      <c r="Z52" s="28" t="s">
        <v>40</v>
      </c>
      <c r="AA52" s="28" t="s">
        <v>40</v>
      </c>
      <c r="AB52" s="28" t="s">
        <v>40</v>
      </c>
      <c r="AC52" s="28" t="s">
        <v>40</v>
      </c>
      <c r="AD52" s="28" t="s">
        <v>40</v>
      </c>
      <c r="AE52" s="28" t="s">
        <v>40</v>
      </c>
      <c r="AF52" s="28" t="s">
        <v>40</v>
      </c>
      <c r="AG52" s="28" t="s">
        <v>40</v>
      </c>
      <c r="AH52" s="28" t="s">
        <v>40</v>
      </c>
      <c r="AI52" s="28" t="s">
        <v>40</v>
      </c>
      <c r="AJ52" s="28" t="s">
        <v>40</v>
      </c>
      <c r="AK52" s="28" t="s">
        <v>40</v>
      </c>
      <c r="AL52" s="28" t="s">
        <v>40</v>
      </c>
      <c r="AM52" s="28" t="s">
        <v>40</v>
      </c>
      <c r="AN52" s="28" t="s">
        <v>40</v>
      </c>
      <c r="AO52" s="28" t="s">
        <v>40</v>
      </c>
      <c r="AP52" s="60" t="s">
        <v>41</v>
      </c>
      <c r="AQ52" s="60"/>
      <c r="AR52" s="60"/>
      <c r="AS52" s="60"/>
      <c r="AT52" s="60"/>
    </row>
    <row r="53" spans="1:48" s="26" customFormat="1" ht="64.5" customHeight="1">
      <c r="A53" s="35">
        <v>45</v>
      </c>
      <c r="B53" s="28" t="s">
        <v>73</v>
      </c>
      <c r="C53" s="28"/>
      <c r="D53" s="28" t="s">
        <v>108</v>
      </c>
      <c r="E53" s="28" t="s">
        <v>93</v>
      </c>
      <c r="F53" s="28" t="s">
        <v>89</v>
      </c>
      <c r="G53" s="28" t="s">
        <v>40</v>
      </c>
      <c r="H53" s="28" t="s">
        <v>40</v>
      </c>
      <c r="I53" s="28" t="s">
        <v>40</v>
      </c>
      <c r="J53" s="28" t="s">
        <v>40</v>
      </c>
      <c r="K53" s="28" t="s">
        <v>40</v>
      </c>
      <c r="L53" s="28" t="s">
        <v>40</v>
      </c>
      <c r="M53" s="28" t="s">
        <v>40</v>
      </c>
      <c r="N53" s="28" t="s">
        <v>40</v>
      </c>
      <c r="O53" s="28" t="s">
        <v>40</v>
      </c>
      <c r="P53" s="28" t="s">
        <v>40</v>
      </c>
      <c r="Q53" s="28" t="s">
        <v>40</v>
      </c>
      <c r="R53" s="28" t="s">
        <v>40</v>
      </c>
      <c r="S53" s="28" t="s">
        <v>40</v>
      </c>
      <c r="T53" s="28" t="s">
        <v>40</v>
      </c>
      <c r="U53" s="28" t="s">
        <v>40</v>
      </c>
      <c r="V53" s="28" t="s">
        <v>40</v>
      </c>
      <c r="W53" s="28" t="s">
        <v>40</v>
      </c>
      <c r="X53" s="28" t="s">
        <v>40</v>
      </c>
      <c r="Y53" s="28" t="s">
        <v>40</v>
      </c>
      <c r="Z53" s="28" t="s">
        <v>40</v>
      </c>
      <c r="AA53" s="28" t="s">
        <v>40</v>
      </c>
      <c r="AB53" s="28" t="s">
        <v>40</v>
      </c>
      <c r="AC53" s="28" t="s">
        <v>40</v>
      </c>
      <c r="AD53" s="28" t="s">
        <v>40</v>
      </c>
      <c r="AE53" s="28" t="s">
        <v>40</v>
      </c>
      <c r="AF53" s="28" t="s">
        <v>40</v>
      </c>
      <c r="AG53" s="28" t="s">
        <v>40</v>
      </c>
      <c r="AH53" s="28" t="s">
        <v>40</v>
      </c>
      <c r="AI53" s="28" t="s">
        <v>40</v>
      </c>
      <c r="AJ53" s="28" t="s">
        <v>40</v>
      </c>
      <c r="AK53" s="28" t="s">
        <v>40</v>
      </c>
      <c r="AL53" s="28" t="s">
        <v>40</v>
      </c>
      <c r="AM53" s="28" t="s">
        <v>40</v>
      </c>
      <c r="AN53" s="28" t="s">
        <v>40</v>
      </c>
      <c r="AO53" s="28" t="s">
        <v>40</v>
      </c>
      <c r="AP53" s="60" t="s">
        <v>41</v>
      </c>
      <c r="AQ53" s="60"/>
      <c r="AR53" s="60"/>
      <c r="AS53" s="60"/>
      <c r="AT53" s="60"/>
    </row>
    <row r="54" spans="1:48" s="26" customFormat="1" ht="60">
      <c r="A54" s="35">
        <v>46</v>
      </c>
      <c r="B54" s="28" t="s">
        <v>75</v>
      </c>
      <c r="C54" s="28"/>
      <c r="D54" s="28" t="s">
        <v>109</v>
      </c>
      <c r="E54" s="28" t="s">
        <v>93</v>
      </c>
      <c r="F54" s="28" t="s">
        <v>89</v>
      </c>
      <c r="G54" s="28" t="s">
        <v>40</v>
      </c>
      <c r="H54" s="28" t="s">
        <v>40</v>
      </c>
      <c r="I54" s="28" t="s">
        <v>40</v>
      </c>
      <c r="J54" s="28" t="s">
        <v>40</v>
      </c>
      <c r="K54" s="28" t="s">
        <v>40</v>
      </c>
      <c r="L54" s="28" t="s">
        <v>40</v>
      </c>
      <c r="M54" s="28" t="s">
        <v>40</v>
      </c>
      <c r="N54" s="28" t="s">
        <v>40</v>
      </c>
      <c r="O54" s="28" t="s">
        <v>40</v>
      </c>
      <c r="P54" s="28" t="s">
        <v>40</v>
      </c>
      <c r="Q54" s="28" t="s">
        <v>40</v>
      </c>
      <c r="R54" s="28" t="s">
        <v>40</v>
      </c>
      <c r="S54" s="28" t="s">
        <v>40</v>
      </c>
      <c r="T54" s="28" t="s">
        <v>40</v>
      </c>
      <c r="U54" s="28" t="s">
        <v>40</v>
      </c>
      <c r="V54" s="28" t="s">
        <v>40</v>
      </c>
      <c r="W54" s="28" t="s">
        <v>40</v>
      </c>
      <c r="X54" s="28" t="s">
        <v>40</v>
      </c>
      <c r="Y54" s="28" t="s">
        <v>40</v>
      </c>
      <c r="Z54" s="28" t="s">
        <v>40</v>
      </c>
      <c r="AA54" s="28" t="s">
        <v>40</v>
      </c>
      <c r="AB54" s="28" t="s">
        <v>40</v>
      </c>
      <c r="AC54" s="28" t="s">
        <v>40</v>
      </c>
      <c r="AD54" s="28" t="s">
        <v>40</v>
      </c>
      <c r="AE54" s="28" t="s">
        <v>40</v>
      </c>
      <c r="AF54" s="28" t="s">
        <v>40</v>
      </c>
      <c r="AG54" s="28" t="s">
        <v>40</v>
      </c>
      <c r="AH54" s="28" t="s">
        <v>40</v>
      </c>
      <c r="AI54" s="28" t="s">
        <v>40</v>
      </c>
      <c r="AJ54" s="28" t="s">
        <v>40</v>
      </c>
      <c r="AK54" s="28" t="s">
        <v>40</v>
      </c>
      <c r="AL54" s="28" t="s">
        <v>40</v>
      </c>
      <c r="AM54" s="28" t="s">
        <v>40</v>
      </c>
      <c r="AN54" s="28" t="s">
        <v>40</v>
      </c>
      <c r="AO54" s="28" t="s">
        <v>40</v>
      </c>
      <c r="AP54" s="60" t="s">
        <v>41</v>
      </c>
      <c r="AQ54" s="60"/>
      <c r="AR54" s="60"/>
      <c r="AS54" s="60"/>
      <c r="AT54" s="60"/>
    </row>
    <row r="55" spans="1:48" s="26" customFormat="1" ht="12">
      <c r="A55" s="35">
        <v>47</v>
      </c>
      <c r="B55" s="65" t="s">
        <v>110</v>
      </c>
      <c r="C55" s="65"/>
      <c r="D55" s="65"/>
      <c r="E55" s="11"/>
      <c r="F55" s="28"/>
      <c r="G55" s="28" t="s">
        <v>40</v>
      </c>
      <c r="H55" s="28" t="s">
        <v>40</v>
      </c>
      <c r="I55" s="28" t="s">
        <v>40</v>
      </c>
      <c r="J55" s="28" t="s">
        <v>40</v>
      </c>
      <c r="K55" s="28" t="s">
        <v>40</v>
      </c>
      <c r="L55" s="28" t="s">
        <v>40</v>
      </c>
      <c r="M55" s="28" t="s">
        <v>40</v>
      </c>
      <c r="N55" s="28" t="s">
        <v>40</v>
      </c>
      <c r="O55" s="28" t="s">
        <v>40</v>
      </c>
      <c r="P55" s="28" t="s">
        <v>40</v>
      </c>
      <c r="Q55" s="28" t="s">
        <v>40</v>
      </c>
      <c r="R55" s="28" t="s">
        <v>40</v>
      </c>
      <c r="S55" s="28" t="s">
        <v>40</v>
      </c>
      <c r="T55" s="28" t="s">
        <v>40</v>
      </c>
      <c r="U55" s="28" t="s">
        <v>40</v>
      </c>
      <c r="V55" s="28" t="s">
        <v>40</v>
      </c>
      <c r="W55" s="28" t="s">
        <v>40</v>
      </c>
      <c r="X55" s="28" t="s">
        <v>40</v>
      </c>
      <c r="Y55" s="28" t="s">
        <v>40</v>
      </c>
      <c r="Z55" s="28" t="s">
        <v>40</v>
      </c>
      <c r="AA55" s="28" t="s">
        <v>40</v>
      </c>
      <c r="AB55" s="28" t="s">
        <v>40</v>
      </c>
      <c r="AC55" s="28" t="s">
        <v>40</v>
      </c>
      <c r="AD55" s="28" t="s">
        <v>40</v>
      </c>
      <c r="AE55" s="28" t="s">
        <v>40</v>
      </c>
      <c r="AF55" s="28" t="s">
        <v>40</v>
      </c>
      <c r="AG55" s="28" t="s">
        <v>40</v>
      </c>
      <c r="AH55" s="28" t="s">
        <v>40</v>
      </c>
      <c r="AI55" s="28" t="s">
        <v>40</v>
      </c>
      <c r="AJ55" s="28" t="s">
        <v>40</v>
      </c>
      <c r="AK55" s="28" t="s">
        <v>40</v>
      </c>
      <c r="AL55" s="28" t="s">
        <v>40</v>
      </c>
      <c r="AM55" s="28" t="s">
        <v>40</v>
      </c>
      <c r="AN55" s="28" t="s">
        <v>40</v>
      </c>
      <c r="AO55" s="28" t="s">
        <v>40</v>
      </c>
      <c r="AP55" s="37" t="s">
        <v>40</v>
      </c>
      <c r="AQ55" s="28" t="s">
        <v>40</v>
      </c>
      <c r="AR55" s="28" t="s">
        <v>40</v>
      </c>
      <c r="AS55" s="28" t="s">
        <v>40</v>
      </c>
      <c r="AT55" s="28" t="s">
        <v>40</v>
      </c>
    </row>
    <row r="56" spans="1:48" s="29" customFormat="1" ht="15" customHeight="1">
      <c r="A56" s="28">
        <v>48</v>
      </c>
      <c r="B56" s="61" t="s">
        <v>111</v>
      </c>
      <c r="C56" s="61"/>
      <c r="D56" s="61" t="s">
        <v>112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</row>
    <row r="57" spans="1:48" s="26" customFormat="1" ht="16.5" customHeight="1">
      <c r="A57" s="28">
        <v>49</v>
      </c>
      <c r="B57" s="63" t="s">
        <v>113</v>
      </c>
      <c r="C57" s="63"/>
      <c r="D57" s="28" t="s">
        <v>145</v>
      </c>
      <c r="E57" s="28" t="s">
        <v>97</v>
      </c>
      <c r="F57" s="28" t="s">
        <v>89</v>
      </c>
      <c r="G57" s="12">
        <f>H57+I57</f>
        <v>41730</v>
      </c>
      <c r="H57" s="13">
        <f>(23832-300)-14567-1-2+193-2-100</f>
        <v>9053</v>
      </c>
      <c r="I57" s="12">
        <f>31564-31564+31564+1113</f>
        <v>32677</v>
      </c>
      <c r="J57" s="13">
        <v>0</v>
      </c>
      <c r="K57" s="13">
        <v>0</v>
      </c>
      <c r="L57" s="14">
        <f>M57+N57</f>
        <v>44998.270969999998</v>
      </c>
      <c r="M57" s="14">
        <f>12288-10-2.08604+52-5.64299-1</f>
        <v>12321.27097</v>
      </c>
      <c r="N57" s="14">
        <v>32677</v>
      </c>
      <c r="O57" s="15">
        <v>0</v>
      </c>
      <c r="P57" s="15">
        <v>0</v>
      </c>
      <c r="Q57" s="15">
        <f>R57+S57</f>
        <v>12288</v>
      </c>
      <c r="R57" s="15">
        <v>12288</v>
      </c>
      <c r="S57" s="15">
        <v>0</v>
      </c>
      <c r="T57" s="15">
        <v>0</v>
      </c>
      <c r="U57" s="15">
        <v>0</v>
      </c>
      <c r="V57" s="15">
        <f>W57+X57</f>
        <v>12288</v>
      </c>
      <c r="W57" s="15">
        <v>12288</v>
      </c>
      <c r="X57" s="15">
        <v>0</v>
      </c>
      <c r="Y57" s="15">
        <v>0</v>
      </c>
      <c r="Z57" s="15">
        <v>0</v>
      </c>
      <c r="AA57" s="15">
        <v>23532</v>
      </c>
      <c r="AB57" s="15">
        <v>23532</v>
      </c>
      <c r="AC57" s="15">
        <v>0</v>
      </c>
      <c r="AD57" s="15">
        <v>0</v>
      </c>
      <c r="AE57" s="15">
        <v>0</v>
      </c>
      <c r="AF57" s="15">
        <v>23532</v>
      </c>
      <c r="AG57" s="13">
        <v>23532</v>
      </c>
      <c r="AH57" s="13">
        <v>0</v>
      </c>
      <c r="AI57" s="13">
        <v>0</v>
      </c>
      <c r="AJ57" s="13">
        <v>0</v>
      </c>
      <c r="AK57" s="13">
        <v>23532</v>
      </c>
      <c r="AL57" s="13">
        <v>23532</v>
      </c>
      <c r="AM57" s="13">
        <v>0</v>
      </c>
      <c r="AN57" s="13">
        <v>0</v>
      </c>
      <c r="AO57" s="13">
        <v>0</v>
      </c>
      <c r="AP57" s="16">
        <f>AQ57+AR57+AS57+AT57</f>
        <v>181900.27097000001</v>
      </c>
      <c r="AQ57" s="39">
        <f t="shared" ref="AQ57:AT61" si="12">H57+M57+R57+W57+AB57+AG57+AL57</f>
        <v>116546.27097</v>
      </c>
      <c r="AR57" s="40">
        <f t="shared" si="12"/>
        <v>65354</v>
      </c>
      <c r="AS57" s="38">
        <f t="shared" si="12"/>
        <v>0</v>
      </c>
      <c r="AT57" s="38">
        <f t="shared" si="12"/>
        <v>0</v>
      </c>
    </row>
    <row r="58" spans="1:48" s="26" customFormat="1" ht="88.5" customHeight="1">
      <c r="A58" s="28">
        <v>50</v>
      </c>
      <c r="B58" s="33" t="s">
        <v>114</v>
      </c>
      <c r="C58" s="33" t="s">
        <v>74</v>
      </c>
      <c r="D58" s="28" t="s">
        <v>126</v>
      </c>
      <c r="E58" s="28" t="s">
        <v>173</v>
      </c>
      <c r="F58" s="28" t="s">
        <v>89</v>
      </c>
      <c r="G58" s="12">
        <v>93</v>
      </c>
      <c r="H58" s="13">
        <v>93</v>
      </c>
      <c r="I58" s="12">
        <v>0</v>
      </c>
      <c r="J58" s="13">
        <v>0</v>
      </c>
      <c r="K58" s="13">
        <v>0</v>
      </c>
      <c r="L58" s="17">
        <v>93</v>
      </c>
      <c r="M58" s="17">
        <v>93</v>
      </c>
      <c r="N58" s="17">
        <v>0</v>
      </c>
      <c r="O58" s="15">
        <v>0</v>
      </c>
      <c r="P58" s="15">
        <v>0</v>
      </c>
      <c r="Q58" s="15">
        <v>93</v>
      </c>
      <c r="R58" s="15">
        <v>93</v>
      </c>
      <c r="S58" s="15">
        <v>0</v>
      </c>
      <c r="T58" s="15">
        <v>0</v>
      </c>
      <c r="U58" s="15">
        <v>0</v>
      </c>
      <c r="V58" s="15">
        <v>93</v>
      </c>
      <c r="W58" s="15">
        <v>93</v>
      </c>
      <c r="X58" s="15">
        <v>0</v>
      </c>
      <c r="Y58" s="15">
        <v>0</v>
      </c>
      <c r="Z58" s="15">
        <v>0</v>
      </c>
      <c r="AA58" s="15">
        <v>93</v>
      </c>
      <c r="AB58" s="15">
        <v>93</v>
      </c>
      <c r="AC58" s="15">
        <v>0</v>
      </c>
      <c r="AD58" s="15">
        <v>0</v>
      </c>
      <c r="AE58" s="15">
        <v>0</v>
      </c>
      <c r="AF58" s="15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2">
        <f>AQ58+AR58+AS58+AT58</f>
        <v>651</v>
      </c>
      <c r="AQ58" s="41">
        <f t="shared" si="12"/>
        <v>651</v>
      </c>
      <c r="AR58" s="40">
        <f t="shared" si="12"/>
        <v>0</v>
      </c>
      <c r="AS58" s="38">
        <f t="shared" si="12"/>
        <v>0</v>
      </c>
      <c r="AT58" s="38">
        <f t="shared" si="12"/>
        <v>0</v>
      </c>
      <c r="AV58" s="42"/>
    </row>
    <row r="59" spans="1:48" s="26" customFormat="1" ht="89.25" customHeight="1">
      <c r="A59" s="28">
        <v>51</v>
      </c>
      <c r="B59" s="33" t="s">
        <v>115</v>
      </c>
      <c r="C59" s="33" t="s">
        <v>74</v>
      </c>
      <c r="D59" s="28" t="s">
        <v>76</v>
      </c>
      <c r="E59" s="28" t="s">
        <v>173</v>
      </c>
      <c r="F59" s="28" t="s">
        <v>89</v>
      </c>
      <c r="G59" s="12">
        <f>185-85</f>
        <v>100</v>
      </c>
      <c r="H59" s="13">
        <f>185-85</f>
        <v>100</v>
      </c>
      <c r="I59" s="12">
        <v>0</v>
      </c>
      <c r="J59" s="13">
        <v>0</v>
      </c>
      <c r="K59" s="13">
        <v>0</v>
      </c>
      <c r="L59" s="17">
        <f>185-85</f>
        <v>100</v>
      </c>
      <c r="M59" s="17">
        <f>185-85</f>
        <v>100</v>
      </c>
      <c r="N59" s="17">
        <v>0</v>
      </c>
      <c r="O59" s="15">
        <v>0</v>
      </c>
      <c r="P59" s="15">
        <v>0</v>
      </c>
      <c r="Q59" s="15">
        <f>185-85</f>
        <v>100</v>
      </c>
      <c r="R59" s="15">
        <f>185-85</f>
        <v>100</v>
      </c>
      <c r="S59" s="15">
        <v>0</v>
      </c>
      <c r="T59" s="15">
        <v>0</v>
      </c>
      <c r="U59" s="15">
        <v>0</v>
      </c>
      <c r="V59" s="15">
        <f>185-85</f>
        <v>100</v>
      </c>
      <c r="W59" s="15">
        <f>185-85</f>
        <v>100</v>
      </c>
      <c r="X59" s="15">
        <v>0</v>
      </c>
      <c r="Y59" s="15">
        <v>0</v>
      </c>
      <c r="Z59" s="15">
        <v>0</v>
      </c>
      <c r="AA59" s="15">
        <v>185</v>
      </c>
      <c r="AB59" s="15">
        <v>185</v>
      </c>
      <c r="AC59" s="15">
        <v>0</v>
      </c>
      <c r="AD59" s="15">
        <v>0</v>
      </c>
      <c r="AE59" s="15">
        <v>0</v>
      </c>
      <c r="AF59" s="15">
        <v>185</v>
      </c>
      <c r="AG59" s="13">
        <v>185</v>
      </c>
      <c r="AH59" s="13">
        <v>0</v>
      </c>
      <c r="AI59" s="13">
        <v>0</v>
      </c>
      <c r="AJ59" s="13">
        <v>0</v>
      </c>
      <c r="AK59" s="13">
        <v>185</v>
      </c>
      <c r="AL59" s="13">
        <v>185</v>
      </c>
      <c r="AM59" s="13">
        <v>0</v>
      </c>
      <c r="AN59" s="13">
        <v>0</v>
      </c>
      <c r="AO59" s="13">
        <v>0</v>
      </c>
      <c r="AP59" s="14">
        <f t="shared" ref="AP59:AP69" si="13">AQ59+AR59+AS59+AT59</f>
        <v>955</v>
      </c>
      <c r="AQ59" s="40">
        <f t="shared" si="12"/>
        <v>955</v>
      </c>
      <c r="AR59" s="40">
        <f t="shared" si="12"/>
        <v>0</v>
      </c>
      <c r="AS59" s="38">
        <f t="shared" si="12"/>
        <v>0</v>
      </c>
      <c r="AT59" s="38">
        <f t="shared" si="12"/>
        <v>0</v>
      </c>
    </row>
    <row r="60" spans="1:48" s="26" customFormat="1" ht="89.25" customHeight="1">
      <c r="A60" s="28">
        <v>52</v>
      </c>
      <c r="B60" s="33" t="s">
        <v>116</v>
      </c>
      <c r="C60" s="33" t="s">
        <v>74</v>
      </c>
      <c r="D60" s="28" t="s">
        <v>167</v>
      </c>
      <c r="E60" s="28" t="s">
        <v>174</v>
      </c>
      <c r="F60" s="28" t="s">
        <v>89</v>
      </c>
      <c r="G60" s="12">
        <v>6</v>
      </c>
      <c r="H60" s="13">
        <v>6</v>
      </c>
      <c r="I60" s="12">
        <v>0</v>
      </c>
      <c r="J60" s="13">
        <v>0</v>
      </c>
      <c r="K60" s="13">
        <v>0</v>
      </c>
      <c r="L60" s="17">
        <v>6</v>
      </c>
      <c r="M60" s="17">
        <v>6</v>
      </c>
      <c r="N60" s="17">
        <v>0</v>
      </c>
      <c r="O60" s="15">
        <v>0</v>
      </c>
      <c r="P60" s="15">
        <v>0</v>
      </c>
      <c r="Q60" s="15">
        <v>6</v>
      </c>
      <c r="R60" s="15">
        <v>6</v>
      </c>
      <c r="S60" s="15">
        <v>0</v>
      </c>
      <c r="T60" s="15">
        <v>0</v>
      </c>
      <c r="U60" s="15">
        <v>0</v>
      </c>
      <c r="V60" s="15">
        <v>6</v>
      </c>
      <c r="W60" s="15">
        <v>6</v>
      </c>
      <c r="X60" s="15">
        <v>0</v>
      </c>
      <c r="Y60" s="15">
        <v>0</v>
      </c>
      <c r="Z60" s="15">
        <v>0</v>
      </c>
      <c r="AA60" s="15">
        <v>6</v>
      </c>
      <c r="AB60" s="15">
        <v>6</v>
      </c>
      <c r="AC60" s="15">
        <v>0</v>
      </c>
      <c r="AD60" s="15">
        <v>0</v>
      </c>
      <c r="AE60" s="15">
        <v>0</v>
      </c>
      <c r="AF60" s="15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2">
        <f t="shared" si="13"/>
        <v>42</v>
      </c>
      <c r="AQ60" s="41">
        <f t="shared" si="12"/>
        <v>42</v>
      </c>
      <c r="AR60" s="40">
        <f t="shared" si="12"/>
        <v>0</v>
      </c>
      <c r="AS60" s="38">
        <f t="shared" si="12"/>
        <v>0</v>
      </c>
      <c r="AT60" s="38">
        <f t="shared" si="12"/>
        <v>0</v>
      </c>
    </row>
    <row r="61" spans="1:48" s="26" customFormat="1" ht="87" customHeight="1">
      <c r="A61" s="28">
        <v>53</v>
      </c>
      <c r="B61" s="33" t="s">
        <v>117</v>
      </c>
      <c r="C61" s="33" t="s">
        <v>74</v>
      </c>
      <c r="D61" s="28" t="s">
        <v>77</v>
      </c>
      <c r="E61" s="28" t="s">
        <v>174</v>
      </c>
      <c r="F61" s="28" t="s">
        <v>89</v>
      </c>
      <c r="G61" s="12">
        <f>60-28</f>
        <v>32</v>
      </c>
      <c r="H61" s="13">
        <f>60-28</f>
        <v>32</v>
      </c>
      <c r="I61" s="12">
        <v>0</v>
      </c>
      <c r="J61" s="13">
        <v>0</v>
      </c>
      <c r="K61" s="13">
        <v>0</v>
      </c>
      <c r="L61" s="17">
        <f>60-28</f>
        <v>32</v>
      </c>
      <c r="M61" s="17">
        <f>60-28</f>
        <v>32</v>
      </c>
      <c r="N61" s="17">
        <v>0</v>
      </c>
      <c r="O61" s="15">
        <v>0</v>
      </c>
      <c r="P61" s="15">
        <v>0</v>
      </c>
      <c r="Q61" s="15">
        <f>60-28</f>
        <v>32</v>
      </c>
      <c r="R61" s="15">
        <f>60-28</f>
        <v>32</v>
      </c>
      <c r="S61" s="15">
        <v>0</v>
      </c>
      <c r="T61" s="15">
        <v>0</v>
      </c>
      <c r="U61" s="15">
        <v>0</v>
      </c>
      <c r="V61" s="15">
        <f>60-28</f>
        <v>32</v>
      </c>
      <c r="W61" s="15">
        <f>60-28</f>
        <v>32</v>
      </c>
      <c r="X61" s="15">
        <v>0</v>
      </c>
      <c r="Y61" s="15">
        <v>0</v>
      </c>
      <c r="Z61" s="15">
        <v>0</v>
      </c>
      <c r="AA61" s="15">
        <v>60</v>
      </c>
      <c r="AB61" s="15">
        <v>60</v>
      </c>
      <c r="AC61" s="15">
        <v>0</v>
      </c>
      <c r="AD61" s="15">
        <v>0</v>
      </c>
      <c r="AE61" s="15">
        <v>0</v>
      </c>
      <c r="AF61" s="15">
        <v>60</v>
      </c>
      <c r="AG61" s="13">
        <v>60</v>
      </c>
      <c r="AH61" s="13">
        <v>0</v>
      </c>
      <c r="AI61" s="13">
        <v>0</v>
      </c>
      <c r="AJ61" s="13">
        <v>0</v>
      </c>
      <c r="AK61" s="13">
        <v>60</v>
      </c>
      <c r="AL61" s="13">
        <v>60</v>
      </c>
      <c r="AM61" s="13">
        <v>0</v>
      </c>
      <c r="AN61" s="13">
        <v>0</v>
      </c>
      <c r="AO61" s="13">
        <v>0</v>
      </c>
      <c r="AP61" s="14">
        <f t="shared" si="13"/>
        <v>308</v>
      </c>
      <c r="AQ61" s="40">
        <f>H61+M61+R61+W61+AB61+AG61+AL61</f>
        <v>308</v>
      </c>
      <c r="AR61" s="40">
        <f t="shared" si="12"/>
        <v>0</v>
      </c>
      <c r="AS61" s="38">
        <f t="shared" si="12"/>
        <v>0</v>
      </c>
      <c r="AT61" s="38">
        <f t="shared" si="12"/>
        <v>0</v>
      </c>
    </row>
    <row r="62" spans="1:48" s="26" customFormat="1" ht="82.5" customHeight="1">
      <c r="A62" s="28">
        <v>54</v>
      </c>
      <c r="B62" s="33" t="s">
        <v>119</v>
      </c>
      <c r="C62" s="33"/>
      <c r="D62" s="28" t="s">
        <v>78</v>
      </c>
      <c r="E62" s="28" t="s">
        <v>174</v>
      </c>
      <c r="F62" s="28" t="s">
        <v>89</v>
      </c>
      <c r="G62" s="12">
        <v>360</v>
      </c>
      <c r="H62" s="13">
        <v>360</v>
      </c>
      <c r="I62" s="12">
        <v>0</v>
      </c>
      <c r="J62" s="13">
        <v>0</v>
      </c>
      <c r="K62" s="13">
        <v>0</v>
      </c>
      <c r="L62" s="17">
        <v>360</v>
      </c>
      <c r="M62" s="17">
        <v>360</v>
      </c>
      <c r="N62" s="17">
        <v>0</v>
      </c>
      <c r="O62" s="15">
        <v>0</v>
      </c>
      <c r="P62" s="15">
        <v>0</v>
      </c>
      <c r="Q62" s="15">
        <v>360</v>
      </c>
      <c r="R62" s="15">
        <v>360</v>
      </c>
      <c r="S62" s="15">
        <v>0</v>
      </c>
      <c r="T62" s="15">
        <v>0</v>
      </c>
      <c r="U62" s="15">
        <v>0</v>
      </c>
      <c r="V62" s="15">
        <v>360</v>
      </c>
      <c r="W62" s="15">
        <v>360</v>
      </c>
      <c r="X62" s="15">
        <v>0</v>
      </c>
      <c r="Y62" s="15">
        <v>0</v>
      </c>
      <c r="Z62" s="15">
        <v>0</v>
      </c>
      <c r="AA62" s="15">
        <v>360</v>
      </c>
      <c r="AB62" s="15">
        <v>360</v>
      </c>
      <c r="AC62" s="15">
        <v>0</v>
      </c>
      <c r="AD62" s="15">
        <v>0</v>
      </c>
      <c r="AE62" s="15">
        <v>0</v>
      </c>
      <c r="AF62" s="15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2">
        <f t="shared" si="13"/>
        <v>2520</v>
      </c>
      <c r="AQ62" s="41">
        <f>H62+M62+R62+W62+AB62+AG62+AL62</f>
        <v>2520</v>
      </c>
      <c r="AR62" s="40">
        <f>I62+N62+S62+X62+AC62+AH62+AM62</f>
        <v>0</v>
      </c>
      <c r="AS62" s="38">
        <f>J62+O62+T62+Y62+AD62+AI62+AN62</f>
        <v>0</v>
      </c>
      <c r="AT62" s="38">
        <f>K62+P62+U62+Z62+AE62+AJ62+AO62</f>
        <v>0</v>
      </c>
    </row>
    <row r="63" spans="1:48" s="26" customFormat="1" ht="88.5" customHeight="1">
      <c r="A63" s="28">
        <v>55</v>
      </c>
      <c r="B63" s="33" t="s">
        <v>120</v>
      </c>
      <c r="C63" s="33"/>
      <c r="D63" s="28" t="s">
        <v>118</v>
      </c>
      <c r="E63" s="28" t="s">
        <v>174</v>
      </c>
      <c r="F63" s="28" t="s">
        <v>165</v>
      </c>
      <c r="G63" s="12">
        <f>10-10</f>
        <v>0</v>
      </c>
      <c r="H63" s="13">
        <f>10-10</f>
        <v>0</v>
      </c>
      <c r="I63" s="12">
        <v>0</v>
      </c>
      <c r="J63" s="13">
        <v>0</v>
      </c>
      <c r="K63" s="13">
        <v>0</v>
      </c>
      <c r="L63" s="17">
        <f>10-10</f>
        <v>0</v>
      </c>
      <c r="M63" s="17">
        <f>10-10</f>
        <v>0</v>
      </c>
      <c r="N63" s="17">
        <v>0</v>
      </c>
      <c r="O63" s="15">
        <v>0</v>
      </c>
      <c r="P63" s="15">
        <v>0</v>
      </c>
      <c r="Q63" s="15">
        <f>10-10</f>
        <v>0</v>
      </c>
      <c r="R63" s="15">
        <f>10-10</f>
        <v>0</v>
      </c>
      <c r="S63" s="15">
        <v>0</v>
      </c>
      <c r="T63" s="15">
        <v>0</v>
      </c>
      <c r="U63" s="15">
        <v>0</v>
      </c>
      <c r="V63" s="15">
        <f>10-10</f>
        <v>0</v>
      </c>
      <c r="W63" s="15">
        <f>10-10</f>
        <v>0</v>
      </c>
      <c r="X63" s="15">
        <v>0</v>
      </c>
      <c r="Y63" s="15">
        <v>0</v>
      </c>
      <c r="Z63" s="15">
        <v>0</v>
      </c>
      <c r="AA63" s="15">
        <v>10</v>
      </c>
      <c r="AB63" s="15">
        <v>10</v>
      </c>
      <c r="AC63" s="15">
        <v>0</v>
      </c>
      <c r="AD63" s="15">
        <v>0</v>
      </c>
      <c r="AE63" s="15">
        <v>0</v>
      </c>
      <c r="AF63" s="15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4">
        <f t="shared" si="13"/>
        <v>30</v>
      </c>
      <c r="AQ63" s="40">
        <f>H63+M63+R63+W63+AB63+AG63+AL63</f>
        <v>30</v>
      </c>
      <c r="AR63" s="14">
        <v>0</v>
      </c>
      <c r="AS63" s="13">
        <v>0</v>
      </c>
      <c r="AT63" s="13">
        <v>0</v>
      </c>
    </row>
    <row r="64" spans="1:48" s="26" customFormat="1" ht="88.5" customHeight="1">
      <c r="A64" s="28">
        <v>56</v>
      </c>
      <c r="B64" s="33" t="s">
        <v>121</v>
      </c>
      <c r="C64" s="33"/>
      <c r="D64" s="28" t="s">
        <v>168</v>
      </c>
      <c r="E64" s="28" t="s">
        <v>173</v>
      </c>
      <c r="F64" s="28" t="s">
        <v>165</v>
      </c>
      <c r="G64" s="12">
        <f>76.2-76.2</f>
        <v>0</v>
      </c>
      <c r="H64" s="13">
        <f>76.2-76.2</f>
        <v>0</v>
      </c>
      <c r="I64" s="12">
        <v>0</v>
      </c>
      <c r="J64" s="13">
        <v>0</v>
      </c>
      <c r="K64" s="13">
        <v>0</v>
      </c>
      <c r="L64" s="17">
        <f>76.2-76.2</f>
        <v>0</v>
      </c>
      <c r="M64" s="17">
        <f>76.2-76.2</f>
        <v>0</v>
      </c>
      <c r="N64" s="17">
        <v>0</v>
      </c>
      <c r="O64" s="15">
        <v>0</v>
      </c>
      <c r="P64" s="15">
        <v>0</v>
      </c>
      <c r="Q64" s="15">
        <f>76.2-76.2</f>
        <v>0</v>
      </c>
      <c r="R64" s="15">
        <f>76.2-76.2</f>
        <v>0</v>
      </c>
      <c r="S64" s="15">
        <v>0</v>
      </c>
      <c r="T64" s="15">
        <v>0</v>
      </c>
      <c r="U64" s="15">
        <v>0</v>
      </c>
      <c r="V64" s="15">
        <f>76.2-76.2</f>
        <v>0</v>
      </c>
      <c r="W64" s="15">
        <f>76.2-76.2</f>
        <v>0</v>
      </c>
      <c r="X64" s="15">
        <v>0</v>
      </c>
      <c r="Y64" s="15">
        <v>0</v>
      </c>
      <c r="Z64" s="15">
        <v>0</v>
      </c>
      <c r="AA64" s="15">
        <v>76.2</v>
      </c>
      <c r="AB64" s="15">
        <v>76.2</v>
      </c>
      <c r="AC64" s="15">
        <v>0</v>
      </c>
      <c r="AD64" s="15">
        <v>0</v>
      </c>
      <c r="AE64" s="15">
        <v>0</v>
      </c>
      <c r="AF64" s="15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4">
        <f t="shared" si="13"/>
        <v>228.60000000000002</v>
      </c>
      <c r="AQ64" s="40">
        <f t="shared" ref="AQ64:AQ69" si="14">H64+M64+R64+W64+AB64+AG64+AL64</f>
        <v>228.60000000000002</v>
      </c>
      <c r="AR64" s="14">
        <v>0</v>
      </c>
      <c r="AS64" s="13">
        <v>0</v>
      </c>
      <c r="AT64" s="13">
        <v>0</v>
      </c>
    </row>
    <row r="65" spans="1:47" s="26" customFormat="1" ht="84.75" customHeight="1">
      <c r="A65" s="28">
        <v>57</v>
      </c>
      <c r="B65" s="33" t="s">
        <v>125</v>
      </c>
      <c r="C65" s="33"/>
      <c r="D65" s="28" t="s">
        <v>122</v>
      </c>
      <c r="E65" s="28" t="s">
        <v>175</v>
      </c>
      <c r="F65" s="28" t="s">
        <v>165</v>
      </c>
      <c r="G65" s="12">
        <f>56-56</f>
        <v>0</v>
      </c>
      <c r="H65" s="13">
        <f>56-56</f>
        <v>0</v>
      </c>
      <c r="I65" s="12">
        <v>0</v>
      </c>
      <c r="J65" s="13">
        <v>0</v>
      </c>
      <c r="K65" s="13">
        <v>0</v>
      </c>
      <c r="L65" s="17">
        <f>56-56</f>
        <v>0</v>
      </c>
      <c r="M65" s="17">
        <f>56-56</f>
        <v>0</v>
      </c>
      <c r="N65" s="17">
        <v>0</v>
      </c>
      <c r="O65" s="15">
        <v>0</v>
      </c>
      <c r="P65" s="15">
        <v>0</v>
      </c>
      <c r="Q65" s="15">
        <f>56-56</f>
        <v>0</v>
      </c>
      <c r="R65" s="15">
        <f>56-56</f>
        <v>0</v>
      </c>
      <c r="S65" s="15">
        <v>0</v>
      </c>
      <c r="T65" s="15">
        <v>0</v>
      </c>
      <c r="U65" s="15">
        <v>0</v>
      </c>
      <c r="V65" s="15">
        <f>56-56</f>
        <v>0</v>
      </c>
      <c r="W65" s="15">
        <f>56-56</f>
        <v>0</v>
      </c>
      <c r="X65" s="15">
        <v>0</v>
      </c>
      <c r="Y65" s="15">
        <v>0</v>
      </c>
      <c r="Z65" s="15">
        <v>0</v>
      </c>
      <c r="AA65" s="15">
        <v>56</v>
      </c>
      <c r="AB65" s="15">
        <v>56</v>
      </c>
      <c r="AC65" s="15">
        <v>0</v>
      </c>
      <c r="AD65" s="15">
        <v>0</v>
      </c>
      <c r="AE65" s="15">
        <v>0</v>
      </c>
      <c r="AF65" s="15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4">
        <f t="shared" si="13"/>
        <v>168</v>
      </c>
      <c r="AQ65" s="40">
        <f t="shared" si="14"/>
        <v>168</v>
      </c>
      <c r="AR65" s="14">
        <v>0</v>
      </c>
      <c r="AS65" s="13">
        <v>0</v>
      </c>
      <c r="AT65" s="13">
        <v>0</v>
      </c>
    </row>
    <row r="66" spans="1:47" s="26" customFormat="1" ht="84.75" customHeight="1">
      <c r="A66" s="28">
        <v>58</v>
      </c>
      <c r="B66" s="33" t="s">
        <v>160</v>
      </c>
      <c r="C66" s="33"/>
      <c r="D66" s="28" t="s">
        <v>124</v>
      </c>
      <c r="E66" s="28" t="s">
        <v>174</v>
      </c>
      <c r="F66" s="28" t="s">
        <v>165</v>
      </c>
      <c r="G66" s="12">
        <f>16.6-16.6</f>
        <v>0</v>
      </c>
      <c r="H66" s="13">
        <f>16.6-16.6</f>
        <v>0</v>
      </c>
      <c r="I66" s="12">
        <v>0</v>
      </c>
      <c r="J66" s="13">
        <v>0</v>
      </c>
      <c r="K66" s="13">
        <v>0</v>
      </c>
      <c r="L66" s="17">
        <f>16.6-16.6</f>
        <v>0</v>
      </c>
      <c r="M66" s="17">
        <f>16.6-16.6</f>
        <v>0</v>
      </c>
      <c r="N66" s="17">
        <v>0</v>
      </c>
      <c r="O66" s="15">
        <v>0</v>
      </c>
      <c r="P66" s="15">
        <v>0</v>
      </c>
      <c r="Q66" s="15">
        <f>16.6-16.6</f>
        <v>0</v>
      </c>
      <c r="R66" s="15">
        <f>16.6-16.6</f>
        <v>0</v>
      </c>
      <c r="S66" s="15">
        <v>0</v>
      </c>
      <c r="T66" s="15">
        <v>0</v>
      </c>
      <c r="U66" s="15">
        <v>0</v>
      </c>
      <c r="V66" s="15">
        <f>16.6-16.6</f>
        <v>0</v>
      </c>
      <c r="W66" s="15">
        <f>16.6-16.6</f>
        <v>0</v>
      </c>
      <c r="X66" s="15">
        <v>0</v>
      </c>
      <c r="Y66" s="15">
        <v>0</v>
      </c>
      <c r="Z66" s="15">
        <v>0</v>
      </c>
      <c r="AA66" s="15">
        <v>16.600000000000001</v>
      </c>
      <c r="AB66" s="15">
        <v>16.600000000000001</v>
      </c>
      <c r="AC66" s="15">
        <v>0</v>
      </c>
      <c r="AD66" s="15">
        <v>0</v>
      </c>
      <c r="AE66" s="15">
        <v>0</v>
      </c>
      <c r="AF66" s="15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4">
        <f t="shared" si="13"/>
        <v>49.800000000000004</v>
      </c>
      <c r="AQ66" s="40">
        <f t="shared" si="14"/>
        <v>49.800000000000004</v>
      </c>
      <c r="AR66" s="14">
        <v>0</v>
      </c>
      <c r="AS66" s="13">
        <v>0</v>
      </c>
      <c r="AT66" s="13">
        <v>0</v>
      </c>
    </row>
    <row r="67" spans="1:47" s="26" customFormat="1" ht="73.5" customHeight="1">
      <c r="A67" s="28">
        <v>59</v>
      </c>
      <c r="B67" s="43" t="s">
        <v>161</v>
      </c>
      <c r="C67" s="33"/>
      <c r="D67" s="28" t="s">
        <v>123</v>
      </c>
      <c r="E67" s="28" t="s">
        <v>174</v>
      </c>
      <c r="F67" s="28" t="s">
        <v>165</v>
      </c>
      <c r="G67" s="12">
        <f>150-150</f>
        <v>0</v>
      </c>
      <c r="H67" s="13">
        <f>150-150</f>
        <v>0</v>
      </c>
      <c r="I67" s="12">
        <v>0</v>
      </c>
      <c r="J67" s="13">
        <v>0</v>
      </c>
      <c r="K67" s="13">
        <v>0</v>
      </c>
      <c r="L67" s="17">
        <f>150-150</f>
        <v>0</v>
      </c>
      <c r="M67" s="17">
        <f>150-150</f>
        <v>0</v>
      </c>
      <c r="N67" s="17">
        <v>0</v>
      </c>
      <c r="O67" s="15">
        <v>0</v>
      </c>
      <c r="P67" s="15">
        <v>0</v>
      </c>
      <c r="Q67" s="15">
        <f>150-150</f>
        <v>0</v>
      </c>
      <c r="R67" s="15">
        <f>150-150</f>
        <v>0</v>
      </c>
      <c r="S67" s="15">
        <v>0</v>
      </c>
      <c r="T67" s="15">
        <v>0</v>
      </c>
      <c r="U67" s="15">
        <v>0</v>
      </c>
      <c r="V67" s="15">
        <f>150-150</f>
        <v>0</v>
      </c>
      <c r="W67" s="15">
        <f>150-150</f>
        <v>0</v>
      </c>
      <c r="X67" s="15">
        <v>0</v>
      </c>
      <c r="Y67" s="15">
        <v>0</v>
      </c>
      <c r="Z67" s="15">
        <v>0</v>
      </c>
      <c r="AA67" s="15">
        <v>150</v>
      </c>
      <c r="AB67" s="15">
        <v>150</v>
      </c>
      <c r="AC67" s="15">
        <v>0</v>
      </c>
      <c r="AD67" s="15">
        <v>0</v>
      </c>
      <c r="AE67" s="15">
        <v>0</v>
      </c>
      <c r="AF67" s="15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4">
        <f>AQ67+AR67+AS67+AT67</f>
        <v>450</v>
      </c>
      <c r="AQ67" s="40">
        <f>H67+M67+R67+W67+AB67+AG67+AL67</f>
        <v>450</v>
      </c>
      <c r="AR67" s="14">
        <v>0</v>
      </c>
      <c r="AS67" s="13">
        <v>0</v>
      </c>
      <c r="AT67" s="13">
        <v>0</v>
      </c>
    </row>
    <row r="68" spans="1:47" s="26" customFormat="1" ht="73.5" customHeight="1">
      <c r="A68" s="28">
        <v>60</v>
      </c>
      <c r="B68" s="33" t="s">
        <v>162</v>
      </c>
      <c r="C68" s="33"/>
      <c r="D68" s="28" t="s">
        <v>137</v>
      </c>
      <c r="E68" s="28" t="s">
        <v>174</v>
      </c>
      <c r="F68" s="28" t="s">
        <v>165</v>
      </c>
      <c r="G68" s="12">
        <f>200-200</f>
        <v>0</v>
      </c>
      <c r="H68" s="13">
        <f>200-200</f>
        <v>0</v>
      </c>
      <c r="I68" s="12">
        <v>0</v>
      </c>
      <c r="J68" s="13">
        <v>0</v>
      </c>
      <c r="K68" s="13">
        <v>0</v>
      </c>
      <c r="L68" s="17">
        <f>200-200</f>
        <v>0</v>
      </c>
      <c r="M68" s="17">
        <f>200-200</f>
        <v>0</v>
      </c>
      <c r="N68" s="17">
        <v>0</v>
      </c>
      <c r="O68" s="15">
        <v>0</v>
      </c>
      <c r="P68" s="15">
        <v>0</v>
      </c>
      <c r="Q68" s="15">
        <f>200-200</f>
        <v>0</v>
      </c>
      <c r="R68" s="15">
        <f>200-200</f>
        <v>0</v>
      </c>
      <c r="S68" s="15">
        <v>0</v>
      </c>
      <c r="T68" s="15">
        <v>0</v>
      </c>
      <c r="U68" s="15">
        <v>0</v>
      </c>
      <c r="V68" s="15">
        <f>200-200</f>
        <v>0</v>
      </c>
      <c r="W68" s="15">
        <f>200-200</f>
        <v>0</v>
      </c>
      <c r="X68" s="15">
        <v>0</v>
      </c>
      <c r="Y68" s="15">
        <v>0</v>
      </c>
      <c r="Z68" s="15">
        <v>0</v>
      </c>
      <c r="AA68" s="15">
        <v>200</v>
      </c>
      <c r="AB68" s="15">
        <v>200</v>
      </c>
      <c r="AC68" s="15">
        <v>0</v>
      </c>
      <c r="AD68" s="15">
        <v>0</v>
      </c>
      <c r="AE68" s="15">
        <v>0</v>
      </c>
      <c r="AF68" s="15">
        <v>200</v>
      </c>
      <c r="AG68" s="15">
        <v>200</v>
      </c>
      <c r="AH68" s="15">
        <v>0</v>
      </c>
      <c r="AI68" s="15">
        <v>0</v>
      </c>
      <c r="AJ68" s="15">
        <v>0</v>
      </c>
      <c r="AK68" s="15">
        <v>200</v>
      </c>
      <c r="AL68" s="15">
        <v>200</v>
      </c>
      <c r="AM68" s="15">
        <v>0</v>
      </c>
      <c r="AN68" s="15">
        <v>0</v>
      </c>
      <c r="AO68" s="15">
        <v>0</v>
      </c>
      <c r="AP68" s="14">
        <f t="shared" ref="AP68" si="15">AQ68+AR68+AS68+AT68</f>
        <v>600</v>
      </c>
      <c r="AQ68" s="40">
        <f t="shared" ref="AQ68" si="16">H68+M68+R68+W68+AB68+AG68+AL68</f>
        <v>600</v>
      </c>
      <c r="AR68" s="14">
        <v>0</v>
      </c>
      <c r="AS68" s="13">
        <v>0</v>
      </c>
      <c r="AT68" s="13">
        <v>0</v>
      </c>
    </row>
    <row r="69" spans="1:47" s="26" customFormat="1" ht="75" customHeight="1">
      <c r="A69" s="28">
        <v>61</v>
      </c>
      <c r="B69" s="33" t="s">
        <v>163</v>
      </c>
      <c r="C69" s="33"/>
      <c r="D69" s="28" t="s">
        <v>135</v>
      </c>
      <c r="E69" s="28" t="s">
        <v>174</v>
      </c>
      <c r="F69" s="28" t="s">
        <v>159</v>
      </c>
      <c r="G69" s="12">
        <f>130-130</f>
        <v>0</v>
      </c>
      <c r="H69" s="13">
        <f>130-130</f>
        <v>0</v>
      </c>
      <c r="I69" s="12">
        <v>0</v>
      </c>
      <c r="J69" s="13">
        <v>0</v>
      </c>
      <c r="K69" s="13">
        <v>0</v>
      </c>
      <c r="L69" s="17">
        <f>130-130+94</f>
        <v>94</v>
      </c>
      <c r="M69" s="17">
        <f>130-130+94</f>
        <v>94</v>
      </c>
      <c r="N69" s="17">
        <v>0</v>
      </c>
      <c r="O69" s="15">
        <v>0</v>
      </c>
      <c r="P69" s="15">
        <v>0</v>
      </c>
      <c r="Q69" s="15">
        <f t="shared" ref="Q69:R69" si="17">130-130+94</f>
        <v>94</v>
      </c>
      <c r="R69" s="15">
        <f t="shared" si="17"/>
        <v>94</v>
      </c>
      <c r="S69" s="15">
        <v>0</v>
      </c>
      <c r="T69" s="15">
        <v>0</v>
      </c>
      <c r="U69" s="15">
        <v>0</v>
      </c>
      <c r="V69" s="15">
        <f t="shared" ref="V69:W69" si="18">130-130+94</f>
        <v>94</v>
      </c>
      <c r="W69" s="15">
        <f t="shared" si="18"/>
        <v>94</v>
      </c>
      <c r="X69" s="15">
        <v>0</v>
      </c>
      <c r="Y69" s="15">
        <v>0</v>
      </c>
      <c r="Z69" s="15">
        <v>0</v>
      </c>
      <c r="AA69" s="15">
        <v>130</v>
      </c>
      <c r="AB69" s="15">
        <v>130</v>
      </c>
      <c r="AC69" s="15">
        <v>0</v>
      </c>
      <c r="AD69" s="15">
        <v>0</v>
      </c>
      <c r="AE69" s="15">
        <v>0</v>
      </c>
      <c r="AF69" s="15">
        <v>130</v>
      </c>
      <c r="AG69" s="15">
        <v>130</v>
      </c>
      <c r="AH69" s="15">
        <v>0</v>
      </c>
      <c r="AI69" s="15">
        <v>0</v>
      </c>
      <c r="AJ69" s="15">
        <v>0</v>
      </c>
      <c r="AK69" s="15">
        <v>130</v>
      </c>
      <c r="AL69" s="15">
        <v>130</v>
      </c>
      <c r="AM69" s="15">
        <v>0</v>
      </c>
      <c r="AN69" s="15">
        <v>0</v>
      </c>
      <c r="AO69" s="15">
        <v>0</v>
      </c>
      <c r="AP69" s="14">
        <f t="shared" si="13"/>
        <v>672</v>
      </c>
      <c r="AQ69" s="40">
        <f t="shared" si="14"/>
        <v>672</v>
      </c>
      <c r="AR69" s="14">
        <v>0</v>
      </c>
      <c r="AS69" s="13">
        <v>0</v>
      </c>
      <c r="AT69" s="13">
        <v>0</v>
      </c>
    </row>
    <row r="70" spans="1:47" s="29" customFormat="1" ht="85.5" customHeight="1">
      <c r="A70" s="28">
        <v>62</v>
      </c>
      <c r="B70" s="44" t="s">
        <v>164</v>
      </c>
      <c r="C70" s="45"/>
      <c r="D70" s="46" t="s">
        <v>170</v>
      </c>
      <c r="E70" s="46" t="s">
        <v>174</v>
      </c>
      <c r="F70" s="46" t="s">
        <v>171</v>
      </c>
      <c r="G70" s="17">
        <v>0</v>
      </c>
      <c r="H70" s="15">
        <v>0</v>
      </c>
      <c r="I70" s="17">
        <v>0</v>
      </c>
      <c r="J70" s="13">
        <v>0</v>
      </c>
      <c r="K70" s="13">
        <v>0</v>
      </c>
      <c r="L70" s="17">
        <v>1100</v>
      </c>
      <c r="M70" s="17">
        <v>1100</v>
      </c>
      <c r="N70" s="17">
        <v>0</v>
      </c>
      <c r="O70" s="15">
        <v>0</v>
      </c>
      <c r="P70" s="15">
        <v>0</v>
      </c>
      <c r="Q70" s="15">
        <v>1100</v>
      </c>
      <c r="R70" s="15">
        <v>1100</v>
      </c>
      <c r="S70" s="15">
        <v>0</v>
      </c>
      <c r="T70" s="15">
        <v>0</v>
      </c>
      <c r="U70" s="15">
        <v>0</v>
      </c>
      <c r="V70" s="15">
        <v>1100</v>
      </c>
      <c r="W70" s="15">
        <v>1100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5">
        <f>AQ70+AR70+AS70+AT70</f>
        <v>3300</v>
      </c>
      <c r="AQ70" s="14">
        <f>H70+M70+R70+W70+AB70+AG70+AL70</f>
        <v>3300</v>
      </c>
      <c r="AR70" s="5">
        <f t="shared" ref="AR70" si="19">I70+N70+S70+X70+AC70+AH70+AM70</f>
        <v>0</v>
      </c>
      <c r="AS70" s="2">
        <f t="shared" ref="AS70" si="20">J70+O70+T70+Y70+AD70+AI70+AN70</f>
        <v>0</v>
      </c>
      <c r="AT70" s="2">
        <f t="shared" ref="AT70" si="21">K70+P70+U70+Z70+AE70+AJ70+AO70</f>
        <v>0</v>
      </c>
    </row>
    <row r="71" spans="1:47" s="29" customFormat="1" ht="85.5" customHeight="1">
      <c r="A71" s="28">
        <v>63</v>
      </c>
      <c r="B71" s="44" t="s">
        <v>181</v>
      </c>
      <c r="C71" s="45"/>
      <c r="D71" s="46" t="s">
        <v>182</v>
      </c>
      <c r="E71" s="46" t="s">
        <v>174</v>
      </c>
      <c r="F71" s="46" t="s">
        <v>183</v>
      </c>
      <c r="G71" s="17">
        <v>0</v>
      </c>
      <c r="H71" s="15">
        <v>0</v>
      </c>
      <c r="I71" s="17">
        <v>0</v>
      </c>
      <c r="J71" s="13">
        <v>0</v>
      </c>
      <c r="K71" s="13">
        <v>0</v>
      </c>
      <c r="L71" s="17"/>
      <c r="M71" s="17"/>
      <c r="N71" s="17">
        <v>0</v>
      </c>
      <c r="O71" s="15">
        <v>0</v>
      </c>
      <c r="P71" s="15">
        <v>0</v>
      </c>
      <c r="Q71" s="15">
        <v>387</v>
      </c>
      <c r="R71" s="15">
        <v>387</v>
      </c>
      <c r="S71" s="15">
        <v>0</v>
      </c>
      <c r="T71" s="15">
        <v>0</v>
      </c>
      <c r="U71" s="15">
        <v>0</v>
      </c>
      <c r="V71" s="15">
        <v>387</v>
      </c>
      <c r="W71" s="15">
        <v>387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5">
        <f>AQ71+AR71+AS71+AT71</f>
        <v>774</v>
      </c>
      <c r="AQ71" s="14">
        <f>H71+M71+R71+W71+AB71+AG71+AL71</f>
        <v>774</v>
      </c>
      <c r="AR71" s="5">
        <f t="shared" ref="AR71:AT71" si="22">I71+N71+S71+X71+AC71+AH71+AM71</f>
        <v>0</v>
      </c>
      <c r="AS71" s="2">
        <f t="shared" si="22"/>
        <v>0</v>
      </c>
      <c r="AT71" s="2">
        <f t="shared" si="22"/>
        <v>0</v>
      </c>
    </row>
    <row r="72" spans="1:47" s="52" customFormat="1" ht="12">
      <c r="A72" s="37">
        <v>64</v>
      </c>
      <c r="B72" s="64" t="s">
        <v>134</v>
      </c>
      <c r="C72" s="64"/>
      <c r="D72" s="64"/>
      <c r="E72" s="37"/>
      <c r="F72" s="37"/>
      <c r="G72" s="47">
        <f t="shared" ref="G72:K72" si="23">G57+SUM(G58:G71)</f>
        <v>42321</v>
      </c>
      <c r="H72" s="48">
        <f t="shared" si="23"/>
        <v>9644</v>
      </c>
      <c r="I72" s="47">
        <f t="shared" si="23"/>
        <v>32677</v>
      </c>
      <c r="J72" s="48">
        <f t="shared" si="23"/>
        <v>0</v>
      </c>
      <c r="K72" s="48">
        <f t="shared" si="23"/>
        <v>0</v>
      </c>
      <c r="L72" s="49">
        <f>L57+SUM(L58:L71)</f>
        <v>46783.270969999998</v>
      </c>
      <c r="M72" s="49">
        <f t="shared" ref="M72:AT72" si="24">M57+SUM(M58:M71)</f>
        <v>14106.27097</v>
      </c>
      <c r="N72" s="49">
        <f t="shared" si="24"/>
        <v>32677</v>
      </c>
      <c r="O72" s="48">
        <f t="shared" si="24"/>
        <v>0</v>
      </c>
      <c r="P72" s="48">
        <f t="shared" si="24"/>
        <v>0</v>
      </c>
      <c r="Q72" s="50">
        <f t="shared" si="24"/>
        <v>14460</v>
      </c>
      <c r="R72" s="50">
        <f t="shared" si="24"/>
        <v>14460</v>
      </c>
      <c r="S72" s="50">
        <f t="shared" si="24"/>
        <v>0</v>
      </c>
      <c r="T72" s="50">
        <f t="shared" si="24"/>
        <v>0</v>
      </c>
      <c r="U72" s="50">
        <f t="shared" si="24"/>
        <v>0</v>
      </c>
      <c r="V72" s="50">
        <f t="shared" si="24"/>
        <v>14460</v>
      </c>
      <c r="W72" s="50">
        <f t="shared" si="24"/>
        <v>14460</v>
      </c>
      <c r="X72" s="50">
        <f t="shared" si="24"/>
        <v>0</v>
      </c>
      <c r="Y72" s="50">
        <f t="shared" si="24"/>
        <v>0</v>
      </c>
      <c r="Z72" s="50">
        <f t="shared" si="24"/>
        <v>0</v>
      </c>
      <c r="AA72" s="50">
        <f t="shared" si="24"/>
        <v>24874.799999999999</v>
      </c>
      <c r="AB72" s="50">
        <f t="shared" si="24"/>
        <v>24874.799999999999</v>
      </c>
      <c r="AC72" s="48">
        <f t="shared" si="24"/>
        <v>0</v>
      </c>
      <c r="AD72" s="48">
        <f t="shared" si="24"/>
        <v>0</v>
      </c>
      <c r="AE72" s="48">
        <f t="shared" si="24"/>
        <v>0</v>
      </c>
      <c r="AF72" s="48">
        <f t="shared" si="24"/>
        <v>24874.799999999999</v>
      </c>
      <c r="AG72" s="48">
        <f t="shared" si="24"/>
        <v>24874.799999999999</v>
      </c>
      <c r="AH72" s="48">
        <f t="shared" si="24"/>
        <v>0</v>
      </c>
      <c r="AI72" s="48">
        <f t="shared" si="24"/>
        <v>0</v>
      </c>
      <c r="AJ72" s="48">
        <f t="shared" si="24"/>
        <v>0</v>
      </c>
      <c r="AK72" s="48">
        <f t="shared" si="24"/>
        <v>24874.799999999999</v>
      </c>
      <c r="AL72" s="48">
        <f t="shared" si="24"/>
        <v>24874.799999999999</v>
      </c>
      <c r="AM72" s="48">
        <f t="shared" si="24"/>
        <v>0</v>
      </c>
      <c r="AN72" s="48">
        <f t="shared" si="24"/>
        <v>0</v>
      </c>
      <c r="AO72" s="48">
        <f t="shared" si="24"/>
        <v>0</v>
      </c>
      <c r="AP72" s="51">
        <f t="shared" si="24"/>
        <v>192648.67097000001</v>
      </c>
      <c r="AQ72" s="51">
        <f t="shared" si="24"/>
        <v>127294.67097000001</v>
      </c>
      <c r="AR72" s="49">
        <f t="shared" si="24"/>
        <v>65354</v>
      </c>
      <c r="AS72" s="48">
        <f t="shared" si="24"/>
        <v>0</v>
      </c>
      <c r="AT72" s="48">
        <f t="shared" si="24"/>
        <v>0</v>
      </c>
    </row>
    <row r="73" spans="1:47" s="26" customFormat="1" ht="13.5" customHeight="1">
      <c r="A73" s="28">
        <v>65</v>
      </c>
      <c r="B73" s="60" t="s">
        <v>95</v>
      </c>
      <c r="C73" s="60"/>
      <c r="D73" s="60"/>
      <c r="E73" s="28"/>
      <c r="F73" s="28"/>
      <c r="G73" s="41">
        <f t="shared" ref="G73:P73" si="25">G57+SUM(G58:G71)</f>
        <v>42321</v>
      </c>
      <c r="H73" s="38">
        <f t="shared" si="25"/>
        <v>9644</v>
      </c>
      <c r="I73" s="41">
        <f t="shared" si="25"/>
        <v>32677</v>
      </c>
      <c r="J73" s="38">
        <f t="shared" si="25"/>
        <v>0</v>
      </c>
      <c r="K73" s="38">
        <f t="shared" si="25"/>
        <v>0</v>
      </c>
      <c r="L73" s="40">
        <f t="shared" si="25"/>
        <v>46783.270969999998</v>
      </c>
      <c r="M73" s="40">
        <f t="shared" si="25"/>
        <v>14106.27097</v>
      </c>
      <c r="N73" s="40">
        <f t="shared" si="25"/>
        <v>32677</v>
      </c>
      <c r="O73" s="38">
        <f t="shared" si="25"/>
        <v>0</v>
      </c>
      <c r="P73" s="38">
        <f t="shared" si="25"/>
        <v>0</v>
      </c>
      <c r="Q73" s="53">
        <f>Q57+SUM(Q58:Q71)</f>
        <v>14460</v>
      </c>
      <c r="R73" s="53">
        <f t="shared" ref="R73:AT73" si="26">R57+SUM(R58:R71)</f>
        <v>14460</v>
      </c>
      <c r="S73" s="53">
        <f t="shared" si="26"/>
        <v>0</v>
      </c>
      <c r="T73" s="53">
        <f t="shared" si="26"/>
        <v>0</v>
      </c>
      <c r="U73" s="53">
        <f t="shared" si="26"/>
        <v>0</v>
      </c>
      <c r="V73" s="53">
        <f t="shared" si="26"/>
        <v>14460</v>
      </c>
      <c r="W73" s="53">
        <f t="shared" si="26"/>
        <v>14460</v>
      </c>
      <c r="X73" s="53">
        <f t="shared" si="26"/>
        <v>0</v>
      </c>
      <c r="Y73" s="53">
        <f t="shared" si="26"/>
        <v>0</v>
      </c>
      <c r="Z73" s="53">
        <f t="shared" si="26"/>
        <v>0</v>
      </c>
      <c r="AA73" s="53">
        <f t="shared" si="26"/>
        <v>24874.799999999999</v>
      </c>
      <c r="AB73" s="53">
        <f t="shared" si="26"/>
        <v>24874.799999999999</v>
      </c>
      <c r="AC73" s="38">
        <f t="shared" si="26"/>
        <v>0</v>
      </c>
      <c r="AD73" s="38">
        <f t="shared" si="26"/>
        <v>0</v>
      </c>
      <c r="AE73" s="38">
        <f t="shared" si="26"/>
        <v>0</v>
      </c>
      <c r="AF73" s="38">
        <f t="shared" si="26"/>
        <v>24874.799999999999</v>
      </c>
      <c r="AG73" s="38">
        <f t="shared" si="26"/>
        <v>24874.799999999999</v>
      </c>
      <c r="AH73" s="38">
        <f t="shared" si="26"/>
        <v>0</v>
      </c>
      <c r="AI73" s="38">
        <f t="shared" si="26"/>
        <v>0</v>
      </c>
      <c r="AJ73" s="38">
        <f t="shared" si="26"/>
        <v>0</v>
      </c>
      <c r="AK73" s="38">
        <f t="shared" si="26"/>
        <v>24874.799999999999</v>
      </c>
      <c r="AL73" s="38">
        <f t="shared" si="26"/>
        <v>24874.799999999999</v>
      </c>
      <c r="AM73" s="38">
        <f t="shared" si="26"/>
        <v>0</v>
      </c>
      <c r="AN73" s="38">
        <f t="shared" si="26"/>
        <v>0</v>
      </c>
      <c r="AO73" s="38">
        <f t="shared" si="26"/>
        <v>0</v>
      </c>
      <c r="AP73" s="39">
        <f t="shared" si="26"/>
        <v>192648.67097000001</v>
      </c>
      <c r="AQ73" s="39">
        <f t="shared" si="26"/>
        <v>127294.67097000001</v>
      </c>
      <c r="AR73" s="40">
        <f t="shared" si="26"/>
        <v>65354</v>
      </c>
      <c r="AS73" s="38">
        <f t="shared" si="26"/>
        <v>0</v>
      </c>
      <c r="AT73" s="38">
        <f t="shared" si="26"/>
        <v>0</v>
      </c>
    </row>
    <row r="74" spans="1:47" s="26" customFormat="1" ht="15.75" customHeight="1">
      <c r="A74" s="28">
        <v>66</v>
      </c>
      <c r="B74" s="60" t="s">
        <v>96</v>
      </c>
      <c r="C74" s="60"/>
      <c r="D74" s="60"/>
      <c r="E74" s="28"/>
      <c r="F74" s="37"/>
      <c r="G74" s="41">
        <f t="shared" ref="G74:AT74" si="27">G21+G73</f>
        <v>52394.06</v>
      </c>
      <c r="H74" s="38">
        <f>H21+H73</f>
        <v>17794</v>
      </c>
      <c r="I74" s="41">
        <f t="shared" si="27"/>
        <v>34600.06</v>
      </c>
      <c r="J74" s="38">
        <f t="shared" si="27"/>
        <v>0</v>
      </c>
      <c r="K74" s="38">
        <f t="shared" si="27"/>
        <v>0</v>
      </c>
      <c r="L74" s="40">
        <f t="shared" si="27"/>
        <v>52093.270969999998</v>
      </c>
      <c r="M74" s="40">
        <f t="shared" si="27"/>
        <v>19416.270969999998</v>
      </c>
      <c r="N74" s="40">
        <f t="shared" si="27"/>
        <v>32677</v>
      </c>
      <c r="O74" s="38">
        <f t="shared" si="27"/>
        <v>0</v>
      </c>
      <c r="P74" s="38">
        <f t="shared" si="27"/>
        <v>0</v>
      </c>
      <c r="Q74" s="53">
        <f t="shared" si="27"/>
        <v>19770</v>
      </c>
      <c r="R74" s="53">
        <f t="shared" si="27"/>
        <v>19770</v>
      </c>
      <c r="S74" s="53">
        <f t="shared" si="27"/>
        <v>0</v>
      </c>
      <c r="T74" s="53">
        <f t="shared" si="27"/>
        <v>0</v>
      </c>
      <c r="U74" s="53">
        <f t="shared" si="27"/>
        <v>0</v>
      </c>
      <c r="V74" s="53">
        <f t="shared" si="27"/>
        <v>19770</v>
      </c>
      <c r="W74" s="53">
        <f t="shared" si="27"/>
        <v>19770</v>
      </c>
      <c r="X74" s="53">
        <f t="shared" si="27"/>
        <v>0</v>
      </c>
      <c r="Y74" s="53">
        <f t="shared" si="27"/>
        <v>0</v>
      </c>
      <c r="Z74" s="53">
        <f t="shared" si="27"/>
        <v>0</v>
      </c>
      <c r="AA74" s="53">
        <f t="shared" si="27"/>
        <v>37024.800000000003</v>
      </c>
      <c r="AB74" s="53">
        <f t="shared" si="27"/>
        <v>37024.800000000003</v>
      </c>
      <c r="AC74" s="38">
        <f t="shared" si="27"/>
        <v>0</v>
      </c>
      <c r="AD74" s="38">
        <f t="shared" si="27"/>
        <v>0</v>
      </c>
      <c r="AE74" s="38">
        <f t="shared" si="27"/>
        <v>0</v>
      </c>
      <c r="AF74" s="38">
        <f t="shared" si="27"/>
        <v>37024.800000000003</v>
      </c>
      <c r="AG74" s="38">
        <f t="shared" si="27"/>
        <v>37024.800000000003</v>
      </c>
      <c r="AH74" s="38">
        <f t="shared" si="27"/>
        <v>0</v>
      </c>
      <c r="AI74" s="38">
        <f t="shared" si="27"/>
        <v>0</v>
      </c>
      <c r="AJ74" s="38">
        <f t="shared" si="27"/>
        <v>0</v>
      </c>
      <c r="AK74" s="38">
        <f t="shared" si="27"/>
        <v>37024.800000000003</v>
      </c>
      <c r="AL74" s="38">
        <f t="shared" si="27"/>
        <v>37024.800000000003</v>
      </c>
      <c r="AM74" s="38">
        <f>AM21+AM73</f>
        <v>0</v>
      </c>
      <c r="AN74" s="38">
        <f t="shared" si="27"/>
        <v>0</v>
      </c>
      <c r="AO74" s="38">
        <f t="shared" si="27"/>
        <v>0</v>
      </c>
      <c r="AP74" s="39">
        <f>AP21+AP73</f>
        <v>255101.73097</v>
      </c>
      <c r="AQ74" s="39">
        <f>AQ21+AQ73</f>
        <v>187824.67097000001</v>
      </c>
      <c r="AR74" s="40">
        <f t="shared" si="27"/>
        <v>67277.06</v>
      </c>
      <c r="AS74" s="38">
        <f t="shared" si="27"/>
        <v>0</v>
      </c>
      <c r="AT74" s="38">
        <f t="shared" si="27"/>
        <v>0</v>
      </c>
      <c r="AU74" s="54"/>
    </row>
    <row r="75" spans="1:47" s="26" customFormat="1" ht="15" customHeight="1">
      <c r="A75" s="28">
        <v>67</v>
      </c>
      <c r="B75" s="60" t="s">
        <v>79</v>
      </c>
      <c r="C75" s="60"/>
      <c r="D75" s="60"/>
      <c r="E75" s="28"/>
      <c r="F75" s="37"/>
      <c r="G75" s="41">
        <f t="shared" ref="G75:AQ75" si="28">G22</f>
        <v>0</v>
      </c>
      <c r="H75" s="38">
        <f t="shared" si="28"/>
        <v>0</v>
      </c>
      <c r="I75" s="41">
        <f t="shared" si="28"/>
        <v>0</v>
      </c>
      <c r="J75" s="38">
        <f t="shared" si="28"/>
        <v>0</v>
      </c>
      <c r="K75" s="38">
        <f t="shared" si="28"/>
        <v>0</v>
      </c>
      <c r="L75" s="41">
        <f t="shared" si="28"/>
        <v>0</v>
      </c>
      <c r="M75" s="41">
        <f t="shared" si="28"/>
        <v>0</v>
      </c>
      <c r="N75" s="41">
        <f t="shared" si="28"/>
        <v>0</v>
      </c>
      <c r="O75" s="38">
        <f t="shared" si="28"/>
        <v>0</v>
      </c>
      <c r="P75" s="38">
        <f t="shared" si="28"/>
        <v>0</v>
      </c>
      <c r="Q75" s="53">
        <f t="shared" si="28"/>
        <v>0</v>
      </c>
      <c r="R75" s="53">
        <f t="shared" si="28"/>
        <v>0</v>
      </c>
      <c r="S75" s="53">
        <f t="shared" si="28"/>
        <v>0</v>
      </c>
      <c r="T75" s="53">
        <f t="shared" si="28"/>
        <v>0</v>
      </c>
      <c r="U75" s="53">
        <f t="shared" si="28"/>
        <v>0</v>
      </c>
      <c r="V75" s="53">
        <f t="shared" si="28"/>
        <v>0</v>
      </c>
      <c r="W75" s="53">
        <f t="shared" si="28"/>
        <v>0</v>
      </c>
      <c r="X75" s="53">
        <f t="shared" si="28"/>
        <v>0</v>
      </c>
      <c r="Y75" s="53">
        <f t="shared" si="28"/>
        <v>0</v>
      </c>
      <c r="Z75" s="53">
        <f t="shared" si="28"/>
        <v>0</v>
      </c>
      <c r="AA75" s="53">
        <f t="shared" si="28"/>
        <v>325</v>
      </c>
      <c r="AB75" s="53">
        <f t="shared" si="28"/>
        <v>325</v>
      </c>
      <c r="AC75" s="38">
        <f t="shared" si="28"/>
        <v>0</v>
      </c>
      <c r="AD75" s="38">
        <f t="shared" si="28"/>
        <v>0</v>
      </c>
      <c r="AE75" s="38">
        <f t="shared" si="28"/>
        <v>0</v>
      </c>
      <c r="AF75" s="38">
        <f t="shared" si="28"/>
        <v>325</v>
      </c>
      <c r="AG75" s="38">
        <f t="shared" si="28"/>
        <v>325</v>
      </c>
      <c r="AH75" s="38">
        <f t="shared" si="28"/>
        <v>0</v>
      </c>
      <c r="AI75" s="38">
        <f t="shared" si="28"/>
        <v>0</v>
      </c>
      <c r="AJ75" s="38">
        <f t="shared" si="28"/>
        <v>0</v>
      </c>
      <c r="AK75" s="38">
        <f t="shared" si="28"/>
        <v>325</v>
      </c>
      <c r="AL75" s="38">
        <f t="shared" si="28"/>
        <v>325</v>
      </c>
      <c r="AM75" s="38">
        <f t="shared" si="28"/>
        <v>0</v>
      </c>
      <c r="AN75" s="38">
        <f t="shared" si="28"/>
        <v>0</v>
      </c>
      <c r="AO75" s="38">
        <f t="shared" si="28"/>
        <v>0</v>
      </c>
      <c r="AP75" s="41">
        <f t="shared" si="28"/>
        <v>975</v>
      </c>
      <c r="AQ75" s="41">
        <f t="shared" si="28"/>
        <v>975</v>
      </c>
      <c r="AR75" s="41">
        <f t="shared" ref="AR75:AT77" si="29">I75+N75+S75+X75+AC75+AH75</f>
        <v>0</v>
      </c>
      <c r="AS75" s="38">
        <f t="shared" si="29"/>
        <v>0</v>
      </c>
      <c r="AT75" s="38">
        <f t="shared" si="29"/>
        <v>0</v>
      </c>
    </row>
    <row r="76" spans="1:47" s="26" customFormat="1" ht="12">
      <c r="A76" s="28">
        <v>68</v>
      </c>
      <c r="B76" s="60" t="s">
        <v>80</v>
      </c>
      <c r="C76" s="60"/>
      <c r="D76" s="60"/>
      <c r="E76" s="28"/>
      <c r="F76" s="37"/>
      <c r="G76" s="41">
        <f t="shared" ref="G76:AQ76" si="30">G23</f>
        <v>0</v>
      </c>
      <c r="H76" s="38">
        <f t="shared" si="30"/>
        <v>0</v>
      </c>
      <c r="I76" s="41">
        <f t="shared" si="30"/>
        <v>0</v>
      </c>
      <c r="J76" s="38">
        <f t="shared" si="30"/>
        <v>0</v>
      </c>
      <c r="K76" s="38">
        <f t="shared" si="30"/>
        <v>0</v>
      </c>
      <c r="L76" s="41">
        <f t="shared" si="30"/>
        <v>0</v>
      </c>
      <c r="M76" s="41">
        <f t="shared" si="30"/>
        <v>0</v>
      </c>
      <c r="N76" s="41">
        <f t="shared" si="30"/>
        <v>0</v>
      </c>
      <c r="O76" s="38">
        <f t="shared" si="30"/>
        <v>0</v>
      </c>
      <c r="P76" s="38">
        <f t="shared" si="30"/>
        <v>0</v>
      </c>
      <c r="Q76" s="53">
        <f t="shared" si="30"/>
        <v>0</v>
      </c>
      <c r="R76" s="53">
        <f t="shared" si="30"/>
        <v>0</v>
      </c>
      <c r="S76" s="53">
        <f t="shared" si="30"/>
        <v>0</v>
      </c>
      <c r="T76" s="53">
        <f t="shared" si="30"/>
        <v>0</v>
      </c>
      <c r="U76" s="53">
        <f t="shared" si="30"/>
        <v>0</v>
      </c>
      <c r="V76" s="53">
        <f t="shared" si="30"/>
        <v>0</v>
      </c>
      <c r="W76" s="53">
        <f t="shared" si="30"/>
        <v>0</v>
      </c>
      <c r="X76" s="53">
        <f t="shared" si="30"/>
        <v>0</v>
      </c>
      <c r="Y76" s="53">
        <f t="shared" si="30"/>
        <v>0</v>
      </c>
      <c r="Z76" s="53">
        <f t="shared" si="30"/>
        <v>0</v>
      </c>
      <c r="AA76" s="53">
        <f t="shared" si="30"/>
        <v>1000</v>
      </c>
      <c r="AB76" s="53">
        <f t="shared" si="30"/>
        <v>1000</v>
      </c>
      <c r="AC76" s="38">
        <f t="shared" si="30"/>
        <v>0</v>
      </c>
      <c r="AD76" s="38">
        <f t="shared" si="30"/>
        <v>0</v>
      </c>
      <c r="AE76" s="38">
        <f t="shared" si="30"/>
        <v>0</v>
      </c>
      <c r="AF76" s="38">
        <f t="shared" si="30"/>
        <v>1000</v>
      </c>
      <c r="AG76" s="38">
        <f t="shared" si="30"/>
        <v>1000</v>
      </c>
      <c r="AH76" s="38">
        <f t="shared" si="30"/>
        <v>0</v>
      </c>
      <c r="AI76" s="38">
        <f t="shared" si="30"/>
        <v>0</v>
      </c>
      <c r="AJ76" s="38">
        <f t="shared" si="30"/>
        <v>0</v>
      </c>
      <c r="AK76" s="38">
        <f t="shared" si="30"/>
        <v>1000</v>
      </c>
      <c r="AL76" s="38">
        <f t="shared" si="30"/>
        <v>1000</v>
      </c>
      <c r="AM76" s="38">
        <f t="shared" si="30"/>
        <v>0</v>
      </c>
      <c r="AN76" s="38">
        <f t="shared" si="30"/>
        <v>0</v>
      </c>
      <c r="AO76" s="38">
        <f t="shared" si="30"/>
        <v>0</v>
      </c>
      <c r="AP76" s="41">
        <f t="shared" si="30"/>
        <v>3000</v>
      </c>
      <c r="AQ76" s="41">
        <f t="shared" si="30"/>
        <v>3000</v>
      </c>
      <c r="AR76" s="41">
        <f t="shared" si="29"/>
        <v>0</v>
      </c>
      <c r="AS76" s="38">
        <f t="shared" si="29"/>
        <v>0</v>
      </c>
      <c r="AT76" s="38">
        <f t="shared" si="29"/>
        <v>0</v>
      </c>
    </row>
    <row r="77" spans="1:47" s="26" customFormat="1" ht="12">
      <c r="A77" s="28">
        <v>69</v>
      </c>
      <c r="B77" s="60" t="s">
        <v>81</v>
      </c>
      <c r="C77" s="60"/>
      <c r="D77" s="60"/>
      <c r="E77" s="28"/>
      <c r="F77" s="37"/>
      <c r="G77" s="41">
        <f t="shared" ref="G77:AQ77" si="31">G24</f>
        <v>2000</v>
      </c>
      <c r="H77" s="38">
        <f t="shared" si="31"/>
        <v>2000</v>
      </c>
      <c r="I77" s="41">
        <f t="shared" si="31"/>
        <v>0</v>
      </c>
      <c r="J77" s="38">
        <f t="shared" si="31"/>
        <v>0</v>
      </c>
      <c r="K77" s="38">
        <f t="shared" si="31"/>
        <v>0</v>
      </c>
      <c r="L77" s="41">
        <f t="shared" si="31"/>
        <v>2000</v>
      </c>
      <c r="M77" s="41">
        <f t="shared" si="31"/>
        <v>2000</v>
      </c>
      <c r="N77" s="41">
        <f t="shared" si="31"/>
        <v>0</v>
      </c>
      <c r="O77" s="38">
        <f t="shared" si="31"/>
        <v>0</v>
      </c>
      <c r="P77" s="38">
        <f t="shared" si="31"/>
        <v>0</v>
      </c>
      <c r="Q77" s="38">
        <f t="shared" si="31"/>
        <v>2000</v>
      </c>
      <c r="R77" s="38">
        <f t="shared" si="31"/>
        <v>2000</v>
      </c>
      <c r="S77" s="38">
        <f t="shared" si="31"/>
        <v>0</v>
      </c>
      <c r="T77" s="38">
        <f t="shared" si="31"/>
        <v>0</v>
      </c>
      <c r="U77" s="38">
        <f t="shared" si="31"/>
        <v>0</v>
      </c>
      <c r="V77" s="38">
        <f t="shared" si="31"/>
        <v>2000</v>
      </c>
      <c r="W77" s="38">
        <f t="shared" si="31"/>
        <v>2000</v>
      </c>
      <c r="X77" s="38">
        <f t="shared" si="31"/>
        <v>0</v>
      </c>
      <c r="Y77" s="38">
        <f t="shared" si="31"/>
        <v>0</v>
      </c>
      <c r="Z77" s="38">
        <f t="shared" si="31"/>
        <v>0</v>
      </c>
      <c r="AA77" s="38">
        <f t="shared" si="31"/>
        <v>2000</v>
      </c>
      <c r="AB77" s="38">
        <f t="shared" si="31"/>
        <v>2000</v>
      </c>
      <c r="AC77" s="38">
        <f t="shared" si="31"/>
        <v>0</v>
      </c>
      <c r="AD77" s="38">
        <f t="shared" si="31"/>
        <v>0</v>
      </c>
      <c r="AE77" s="38">
        <f t="shared" si="31"/>
        <v>0</v>
      </c>
      <c r="AF77" s="38">
        <f t="shared" si="31"/>
        <v>2000</v>
      </c>
      <c r="AG77" s="38">
        <f t="shared" si="31"/>
        <v>2000</v>
      </c>
      <c r="AH77" s="38">
        <f t="shared" si="31"/>
        <v>0</v>
      </c>
      <c r="AI77" s="38">
        <f t="shared" si="31"/>
        <v>0</v>
      </c>
      <c r="AJ77" s="38">
        <f t="shared" si="31"/>
        <v>0</v>
      </c>
      <c r="AK77" s="38">
        <f t="shared" si="31"/>
        <v>2000</v>
      </c>
      <c r="AL77" s="38">
        <f t="shared" si="31"/>
        <v>2000</v>
      </c>
      <c r="AM77" s="38">
        <f t="shared" si="31"/>
        <v>0</v>
      </c>
      <c r="AN77" s="38">
        <f t="shared" si="31"/>
        <v>0</v>
      </c>
      <c r="AO77" s="38">
        <f t="shared" si="31"/>
        <v>0</v>
      </c>
      <c r="AP77" s="41">
        <f t="shared" si="31"/>
        <v>14000</v>
      </c>
      <c r="AQ77" s="41">
        <f t="shared" si="31"/>
        <v>14000</v>
      </c>
      <c r="AR77" s="41">
        <f t="shared" si="29"/>
        <v>0</v>
      </c>
      <c r="AS77" s="38">
        <f t="shared" si="29"/>
        <v>0</v>
      </c>
      <c r="AT77" s="38">
        <f t="shared" si="29"/>
        <v>0</v>
      </c>
    </row>
    <row r="78" spans="1:47" s="26" customFormat="1" ht="12" customHeight="1">
      <c r="A78" s="28">
        <v>70</v>
      </c>
      <c r="B78" s="60" t="s">
        <v>151</v>
      </c>
      <c r="C78" s="60"/>
      <c r="D78" s="60"/>
      <c r="E78" s="28"/>
      <c r="F78" s="37"/>
      <c r="G78" s="41">
        <f t="shared" ref="G78:AQ78" si="32">G25</f>
        <v>1500</v>
      </c>
      <c r="H78" s="38">
        <f t="shared" si="32"/>
        <v>1500</v>
      </c>
      <c r="I78" s="41">
        <f t="shared" si="32"/>
        <v>0</v>
      </c>
      <c r="J78" s="38">
        <f t="shared" si="32"/>
        <v>0</v>
      </c>
      <c r="K78" s="38">
        <f t="shared" si="32"/>
        <v>0</v>
      </c>
      <c r="L78" s="40">
        <f t="shared" si="32"/>
        <v>1000</v>
      </c>
      <c r="M78" s="40">
        <f t="shared" si="32"/>
        <v>1000</v>
      </c>
      <c r="N78" s="41">
        <f t="shared" si="32"/>
        <v>0</v>
      </c>
      <c r="O78" s="38">
        <f t="shared" si="32"/>
        <v>0</v>
      </c>
      <c r="P78" s="38">
        <f t="shared" si="32"/>
        <v>0</v>
      </c>
      <c r="Q78" s="53">
        <f t="shared" si="32"/>
        <v>0</v>
      </c>
      <c r="R78" s="53">
        <f t="shared" si="32"/>
        <v>0</v>
      </c>
      <c r="S78" s="53">
        <f t="shared" si="32"/>
        <v>0</v>
      </c>
      <c r="T78" s="53">
        <f t="shared" si="32"/>
        <v>0</v>
      </c>
      <c r="U78" s="53">
        <f t="shared" si="32"/>
        <v>0</v>
      </c>
      <c r="V78" s="53">
        <f t="shared" si="32"/>
        <v>0</v>
      </c>
      <c r="W78" s="53">
        <f t="shared" si="32"/>
        <v>0</v>
      </c>
      <c r="X78" s="53">
        <f t="shared" si="32"/>
        <v>0</v>
      </c>
      <c r="Y78" s="53">
        <f t="shared" si="32"/>
        <v>0</v>
      </c>
      <c r="Z78" s="53">
        <f t="shared" si="32"/>
        <v>0</v>
      </c>
      <c r="AA78" s="53">
        <f t="shared" si="32"/>
        <v>0</v>
      </c>
      <c r="AB78" s="53">
        <f t="shared" si="32"/>
        <v>0</v>
      </c>
      <c r="AC78" s="38">
        <f t="shared" si="32"/>
        <v>0</v>
      </c>
      <c r="AD78" s="38">
        <f t="shared" si="32"/>
        <v>0</v>
      </c>
      <c r="AE78" s="38">
        <f t="shared" si="32"/>
        <v>0</v>
      </c>
      <c r="AF78" s="38">
        <f t="shared" si="32"/>
        <v>0</v>
      </c>
      <c r="AG78" s="38">
        <f t="shared" si="32"/>
        <v>0</v>
      </c>
      <c r="AH78" s="38">
        <f t="shared" si="32"/>
        <v>0</v>
      </c>
      <c r="AI78" s="38">
        <f t="shared" si="32"/>
        <v>0</v>
      </c>
      <c r="AJ78" s="38">
        <f t="shared" si="32"/>
        <v>0</v>
      </c>
      <c r="AK78" s="38">
        <f t="shared" si="32"/>
        <v>0</v>
      </c>
      <c r="AL78" s="38">
        <f t="shared" si="32"/>
        <v>0</v>
      </c>
      <c r="AM78" s="38">
        <f t="shared" si="32"/>
        <v>0</v>
      </c>
      <c r="AN78" s="38">
        <f t="shared" si="32"/>
        <v>0</v>
      </c>
      <c r="AO78" s="38">
        <f t="shared" si="32"/>
        <v>0</v>
      </c>
      <c r="AP78" s="40">
        <f t="shared" si="32"/>
        <v>2500</v>
      </c>
      <c r="AQ78" s="40">
        <f t="shared" si="32"/>
        <v>2500</v>
      </c>
      <c r="AR78" s="41">
        <f t="shared" ref="AR78" si="33">AR25</f>
        <v>0</v>
      </c>
      <c r="AS78" s="38"/>
      <c r="AT78" s="38"/>
    </row>
    <row r="79" spans="1:47" s="55" customFormat="1" ht="15" customHeight="1">
      <c r="A79" s="28">
        <v>71</v>
      </c>
      <c r="B79" s="61" t="s">
        <v>136</v>
      </c>
      <c r="C79" s="61"/>
      <c r="D79" s="61"/>
      <c r="E79" s="37"/>
      <c r="F79" s="37"/>
      <c r="G79" s="47">
        <f>SUM(G74:G78)</f>
        <v>55894.06</v>
      </c>
      <c r="H79" s="48">
        <f>SUM(H74:H78)</f>
        <v>21294</v>
      </c>
      <c r="I79" s="47">
        <f>SUM(I74:I78)</f>
        <v>34600.06</v>
      </c>
      <c r="J79" s="48" t="s">
        <v>40</v>
      </c>
      <c r="K79" s="48" t="s">
        <v>40</v>
      </c>
      <c r="L79" s="49">
        <f t="shared" ref="L79:M79" si="34">SUM(L74:L78)</f>
        <v>55093.270969999998</v>
      </c>
      <c r="M79" s="49">
        <f t="shared" si="34"/>
        <v>22416.270969999998</v>
      </c>
      <c r="N79" s="49">
        <f>SUM(N74:N78)</f>
        <v>32677</v>
      </c>
      <c r="O79" s="48" t="s">
        <v>40</v>
      </c>
      <c r="P79" s="48" t="s">
        <v>40</v>
      </c>
      <c r="Q79" s="50">
        <f t="shared" ref="Q79:S79" si="35">SUM(Q74:Q78)</f>
        <v>21770</v>
      </c>
      <c r="R79" s="50">
        <f t="shared" si="35"/>
        <v>21770</v>
      </c>
      <c r="S79" s="50">
        <f t="shared" si="35"/>
        <v>0</v>
      </c>
      <c r="T79" s="50" t="s">
        <v>40</v>
      </c>
      <c r="U79" s="50" t="s">
        <v>40</v>
      </c>
      <c r="V79" s="50">
        <f t="shared" ref="V79:X79" si="36">SUM(V74:V78)</f>
        <v>21770</v>
      </c>
      <c r="W79" s="50">
        <f t="shared" si="36"/>
        <v>21770</v>
      </c>
      <c r="X79" s="50">
        <f t="shared" si="36"/>
        <v>0</v>
      </c>
      <c r="Y79" s="50" t="s">
        <v>40</v>
      </c>
      <c r="Z79" s="50" t="s">
        <v>40</v>
      </c>
      <c r="AA79" s="50">
        <f t="shared" ref="AA79:AC79" si="37">SUM(AA74:AA78)</f>
        <v>40349.800000000003</v>
      </c>
      <c r="AB79" s="50">
        <f t="shared" si="37"/>
        <v>40349.800000000003</v>
      </c>
      <c r="AC79" s="48">
        <f t="shared" si="37"/>
        <v>0</v>
      </c>
      <c r="AD79" s="48" t="s">
        <v>40</v>
      </c>
      <c r="AE79" s="48" t="s">
        <v>40</v>
      </c>
      <c r="AF79" s="48">
        <f t="shared" ref="AF79:AH79" si="38">SUM(AF74:AF78)</f>
        <v>40349.800000000003</v>
      </c>
      <c r="AG79" s="48">
        <f t="shared" si="38"/>
        <v>40349.800000000003</v>
      </c>
      <c r="AH79" s="48">
        <f t="shared" si="38"/>
        <v>0</v>
      </c>
      <c r="AI79" s="48" t="s">
        <v>40</v>
      </c>
      <c r="AJ79" s="48" t="s">
        <v>40</v>
      </c>
      <c r="AK79" s="48">
        <f>SUM(AK74:AK77)</f>
        <v>40349.800000000003</v>
      </c>
      <c r="AL79" s="48">
        <f>SUM(AL74:AL77)</f>
        <v>40349.800000000003</v>
      </c>
      <c r="AM79" s="48">
        <f>SUM(AM74:AM77)</f>
        <v>0</v>
      </c>
      <c r="AN79" s="48" t="s">
        <v>40</v>
      </c>
      <c r="AO79" s="48" t="s">
        <v>40</v>
      </c>
      <c r="AP79" s="49">
        <f>AP72+AP20</f>
        <v>275576.73097000003</v>
      </c>
      <c r="AQ79" s="49">
        <f>AQ72+AQ20</f>
        <v>208299.67097000001</v>
      </c>
      <c r="AR79" s="49">
        <f>AR72+AR20</f>
        <v>67277.06</v>
      </c>
      <c r="AS79" s="48">
        <f>AS72+AS20</f>
        <v>0</v>
      </c>
      <c r="AT79" s="48">
        <f>AT72+AT20</f>
        <v>0</v>
      </c>
    </row>
    <row r="80" spans="1:47" s="26" customFormat="1" ht="15" hidden="1" customHeight="1">
      <c r="A80" s="62" t="s">
        <v>103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18"/>
      <c r="AR80" s="18"/>
      <c r="AS80" s="18"/>
      <c r="AT80" s="18"/>
    </row>
    <row r="81" spans="1:44" s="18" customFormat="1" ht="15" hidden="1" customHeight="1">
      <c r="A81" s="59" t="s">
        <v>98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</row>
    <row r="82" spans="1:44" s="18" customFormat="1" ht="15" hidden="1" customHeight="1">
      <c r="A82" s="59" t="s">
        <v>99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</row>
    <row r="83" spans="1:44" s="18" customFormat="1" ht="15" hidden="1" customHeight="1">
      <c r="A83" s="59" t="s">
        <v>100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</row>
    <row r="84" spans="1:44" s="18" customFormat="1" ht="15" hidden="1" customHeight="1">
      <c r="A84" s="59" t="s">
        <v>101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</row>
    <row r="85" spans="1:44" s="18" customFormat="1" ht="15" hidden="1" customHeight="1">
      <c r="A85" s="59" t="s">
        <v>147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</row>
    <row r="86" spans="1:44" s="18" customFormat="1" ht="15" hidden="1" customHeight="1">
      <c r="A86" s="59" t="s">
        <v>102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</row>
    <row r="87" spans="1:44" s="18" customFormat="1" ht="15" hidden="1" customHeight="1">
      <c r="A87" s="59" t="s">
        <v>82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</row>
    <row r="88" spans="1:44" s="18" customFormat="1" ht="15" hidden="1" customHeight="1">
      <c r="A88" s="59" t="s">
        <v>152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</row>
    <row r="89" spans="1:44" s="18" customFormat="1" ht="12" hidden="1"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</row>
    <row r="90" spans="1:44" s="18" customFormat="1" ht="12" hidden="1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</row>
    <row r="91" spans="1:44" ht="48.75" hidden="1" customHeight="1"/>
    <row r="92" spans="1:44" ht="48.75" customHeight="1">
      <c r="M92" s="57"/>
      <c r="N92" s="58"/>
      <c r="AP92" s="58"/>
      <c r="AQ92" s="58"/>
      <c r="AR92" s="58"/>
    </row>
    <row r="93" spans="1:44" ht="48.75" customHeight="1">
      <c r="L93" s="57"/>
    </row>
  </sheetData>
  <mergeCells count="104"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57:C57"/>
    <mergeCell ref="B72:D72"/>
    <mergeCell ref="B73:D73"/>
    <mergeCell ref="B74:D74"/>
    <mergeCell ref="B75:D75"/>
    <mergeCell ref="B76:D76"/>
    <mergeCell ref="AP52:AT52"/>
    <mergeCell ref="AP53:AT53"/>
    <mergeCell ref="AP54:AT54"/>
    <mergeCell ref="B55:D55"/>
    <mergeCell ref="B56:C56"/>
    <mergeCell ref="D56:AT56"/>
    <mergeCell ref="B89:AP89"/>
    <mergeCell ref="A83:AP83"/>
    <mergeCell ref="A84:AP84"/>
    <mergeCell ref="A85:AP85"/>
    <mergeCell ref="A86:AP86"/>
    <mergeCell ref="A87:AP87"/>
    <mergeCell ref="A88:AP88"/>
    <mergeCell ref="B77:D77"/>
    <mergeCell ref="B78:D78"/>
    <mergeCell ref="B79:D79"/>
    <mergeCell ref="A80:AP80"/>
    <mergeCell ref="A81:AP81"/>
    <mergeCell ref="A82:AP82"/>
  </mergeCells>
  <pageMargins left="0.31496062992125984" right="0.31496062992125984" top="0.35433070866141736" bottom="0.35433070866141736" header="0.31496062992125984" footer="0.19685039370078741"/>
  <pageSetup paperSize="9" scale="3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изм 24 09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shepel.oa</cp:lastModifiedBy>
  <cp:lastPrinted>2022-05-20T05:10:09Z</cp:lastPrinted>
  <dcterms:created xsi:type="dcterms:W3CDTF">2020-01-17T05:51:58Z</dcterms:created>
  <dcterms:modified xsi:type="dcterms:W3CDTF">2022-10-05T11:29:34Z</dcterms:modified>
</cp:coreProperties>
</file>