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s4\Управления взаимодействия с общественностью\ФЭО\Перевозчикова\ПРОГРАММА (изменения)\Изменение в программу 2 527 401,43  руб МКУ ЦП общ иниц\"/>
    </mc:Choice>
  </mc:AlternateContent>
  <bookViews>
    <workbookView xWindow="-120" yWindow="-120" windowWidth="29040" windowHeight="15840"/>
  </bookViews>
  <sheets>
    <sheet name="сентябрь 23 " sheetId="13" r:id="rId1"/>
  </sheets>
  <calcPr calcId="162913"/>
</workbook>
</file>

<file path=xl/calcChain.xml><?xml version="1.0" encoding="utf-8"?>
<calcChain xmlns="http://schemas.openxmlformats.org/spreadsheetml/2006/main">
  <c r="P57" i="13" l="1"/>
  <c r="Q13" i="13" l="1"/>
  <c r="AN73" i="13" l="1"/>
  <c r="AM73" i="13"/>
  <c r="AL73" i="13"/>
  <c r="AK73" i="13"/>
  <c r="AJ73" i="13"/>
  <c r="AI73" i="13"/>
  <c r="AH73" i="13"/>
  <c r="AG73" i="13"/>
  <c r="AF73" i="13"/>
  <c r="AE73" i="13"/>
  <c r="AD73" i="13"/>
  <c r="AC73" i="13"/>
  <c r="AB73" i="13"/>
  <c r="Y73" i="13"/>
  <c r="X73" i="13"/>
  <c r="W73" i="13"/>
  <c r="T73" i="13"/>
  <c r="S73" i="13"/>
  <c r="R73" i="13"/>
  <c r="O73" i="13"/>
  <c r="N73" i="13"/>
  <c r="J73" i="13"/>
  <c r="I73" i="13"/>
  <c r="AN72" i="13"/>
  <c r="AM72" i="13"/>
  <c r="AL72" i="13"/>
  <c r="AK72" i="13"/>
  <c r="AJ72" i="13"/>
  <c r="AI72" i="13"/>
  <c r="AH72" i="13"/>
  <c r="AG72" i="13"/>
  <c r="AF72" i="13"/>
  <c r="AE72" i="13"/>
  <c r="AD72" i="13"/>
  <c r="AC72" i="13"/>
  <c r="AB72" i="13"/>
  <c r="Y72" i="13"/>
  <c r="X72" i="13"/>
  <c r="W72" i="13"/>
  <c r="T72" i="13"/>
  <c r="S72" i="13"/>
  <c r="R72" i="13"/>
  <c r="O72" i="13"/>
  <c r="N72" i="13"/>
  <c r="J72" i="13"/>
  <c r="I72" i="13"/>
  <c r="AS71" i="13"/>
  <c r="AR71" i="13"/>
  <c r="AQ71" i="13"/>
  <c r="AP71" i="13"/>
  <c r="Z71" i="13"/>
  <c r="AS70" i="13"/>
  <c r="AR70" i="13"/>
  <c r="AQ70" i="13"/>
  <c r="AP70" i="13"/>
  <c r="Z70" i="13"/>
  <c r="Z69" i="13"/>
  <c r="V69" i="13"/>
  <c r="U69" i="13"/>
  <c r="Q69" i="13"/>
  <c r="P69" i="13"/>
  <c r="L69" i="13"/>
  <c r="K69" i="13"/>
  <c r="G69" i="13"/>
  <c r="AP69" i="13" s="1"/>
  <c r="AO69" i="13" s="1"/>
  <c r="F69" i="13"/>
  <c r="Z68" i="13"/>
  <c r="V68" i="13"/>
  <c r="U68" i="13"/>
  <c r="Q68" i="13"/>
  <c r="P68" i="13"/>
  <c r="L68" i="13"/>
  <c r="K68" i="13"/>
  <c r="G68" i="13"/>
  <c r="AP68" i="13" s="1"/>
  <c r="AO68" i="13" s="1"/>
  <c r="F68" i="13"/>
  <c r="AA67" i="13"/>
  <c r="V67" i="13"/>
  <c r="U67" i="13"/>
  <c r="Q67" i="13"/>
  <c r="P67" i="13"/>
  <c r="L67" i="13"/>
  <c r="K67" i="13"/>
  <c r="G67" i="13"/>
  <c r="F67" i="13"/>
  <c r="Z66" i="13"/>
  <c r="V66" i="13"/>
  <c r="U66" i="13"/>
  <c r="Q66" i="13"/>
  <c r="P66" i="13"/>
  <c r="L66" i="13"/>
  <c r="K66" i="13"/>
  <c r="G66" i="13"/>
  <c r="F66" i="13"/>
  <c r="Z65" i="13"/>
  <c r="V65" i="13"/>
  <c r="U65" i="13"/>
  <c r="Q65" i="13"/>
  <c r="P65" i="13"/>
  <c r="L65" i="13"/>
  <c r="K65" i="13"/>
  <c r="G65" i="13"/>
  <c r="F65" i="13"/>
  <c r="Z64" i="13"/>
  <c r="V64" i="13"/>
  <c r="U64" i="13"/>
  <c r="Q64" i="13"/>
  <c r="P64" i="13"/>
  <c r="L64" i="13"/>
  <c r="K64" i="13"/>
  <c r="G64" i="13"/>
  <c r="AP64" i="13" s="1"/>
  <c r="AO64" i="13" s="1"/>
  <c r="F64" i="13"/>
  <c r="Z63" i="13"/>
  <c r="V63" i="13"/>
  <c r="U63" i="13"/>
  <c r="Q63" i="13"/>
  <c r="P63" i="13"/>
  <c r="L63" i="13"/>
  <c r="K63" i="13"/>
  <c r="G63" i="13"/>
  <c r="F63" i="13"/>
  <c r="AS62" i="13"/>
  <c r="AR62" i="13"/>
  <c r="AQ62" i="13"/>
  <c r="AP62" i="13"/>
  <c r="AS61" i="13"/>
  <c r="AR61" i="13"/>
  <c r="AQ61" i="13"/>
  <c r="Z61" i="13"/>
  <c r="V61" i="13"/>
  <c r="U61" i="13"/>
  <c r="Q61" i="13"/>
  <c r="P61" i="13"/>
  <c r="L61" i="13"/>
  <c r="K61" i="13"/>
  <c r="G61" i="13"/>
  <c r="F61" i="13"/>
  <c r="AS60" i="13"/>
  <c r="AR60" i="13"/>
  <c r="AQ60" i="13"/>
  <c r="AP60" i="13"/>
  <c r="AS59" i="13"/>
  <c r="AR59" i="13"/>
  <c r="AQ59" i="13"/>
  <c r="Z59" i="13"/>
  <c r="V59" i="13"/>
  <c r="U59" i="13"/>
  <c r="Q59" i="13"/>
  <c r="P59" i="13"/>
  <c r="L59" i="13"/>
  <c r="AP59" i="13" s="1"/>
  <c r="K59" i="13"/>
  <c r="G59" i="13"/>
  <c r="F59" i="13"/>
  <c r="AS58" i="13"/>
  <c r="AR58" i="13"/>
  <c r="AO58" i="13" s="1"/>
  <c r="AQ58" i="13"/>
  <c r="AP58" i="13"/>
  <c r="AS57" i="13"/>
  <c r="AR57" i="13"/>
  <c r="Z57" i="13"/>
  <c r="U57" i="13"/>
  <c r="M57" i="13"/>
  <c r="M73" i="13" s="1"/>
  <c r="L57" i="13"/>
  <c r="H57" i="13"/>
  <c r="G57" i="13"/>
  <c r="AN25" i="13"/>
  <c r="AN78" i="13" s="1"/>
  <c r="AM25" i="13"/>
  <c r="AM78" i="13" s="1"/>
  <c r="AL25" i="13"/>
  <c r="AL78" i="13" s="1"/>
  <c r="AK25" i="13"/>
  <c r="AK78" i="13" s="1"/>
  <c r="AJ25" i="13"/>
  <c r="AJ78" i="13" s="1"/>
  <c r="AI25" i="13"/>
  <c r="AI78" i="13" s="1"/>
  <c r="AH25" i="13"/>
  <c r="AH78" i="13" s="1"/>
  <c r="AG25" i="13"/>
  <c r="AG78" i="13" s="1"/>
  <c r="AF25" i="13"/>
  <c r="AF78" i="13" s="1"/>
  <c r="AE25" i="13"/>
  <c r="AE78" i="13" s="1"/>
  <c r="AD25" i="13"/>
  <c r="AD78" i="13" s="1"/>
  <c r="AC25" i="13"/>
  <c r="AC78" i="13" s="1"/>
  <c r="AB25" i="13"/>
  <c r="AB78" i="13" s="1"/>
  <c r="AA25" i="13"/>
  <c r="AA78" i="13" s="1"/>
  <c r="Z25" i="13"/>
  <c r="Z78" i="13" s="1"/>
  <c r="Y25" i="13"/>
  <c r="Y78" i="13" s="1"/>
  <c r="X25" i="13"/>
  <c r="X78" i="13" s="1"/>
  <c r="W25" i="13"/>
  <c r="W78" i="13" s="1"/>
  <c r="V25" i="13"/>
  <c r="V78" i="13" s="1"/>
  <c r="U25" i="13"/>
  <c r="U78" i="13" s="1"/>
  <c r="T25" i="13"/>
  <c r="T78" i="13" s="1"/>
  <c r="S25" i="13"/>
  <c r="S78" i="13" s="1"/>
  <c r="R25" i="13"/>
  <c r="R78" i="13" s="1"/>
  <c r="Q25" i="13"/>
  <c r="Q78" i="13" s="1"/>
  <c r="P25" i="13"/>
  <c r="P78" i="13" s="1"/>
  <c r="O25" i="13"/>
  <c r="O78" i="13" s="1"/>
  <c r="N25" i="13"/>
  <c r="N78" i="13" s="1"/>
  <c r="M25" i="13"/>
  <c r="M78" i="13" s="1"/>
  <c r="L25" i="13"/>
  <c r="L78" i="13" s="1"/>
  <c r="J25" i="13"/>
  <c r="J78" i="13" s="1"/>
  <c r="I25" i="13"/>
  <c r="I78" i="13" s="1"/>
  <c r="H25" i="13"/>
  <c r="H78" i="13" s="1"/>
  <c r="G25" i="13"/>
  <c r="G78" i="13" s="1"/>
  <c r="F25" i="13"/>
  <c r="F78" i="13" s="1"/>
  <c r="AN24" i="13"/>
  <c r="AN77" i="13" s="1"/>
  <c r="AM24" i="13"/>
  <c r="AM77" i="13" s="1"/>
  <c r="AL24" i="13"/>
  <c r="AL77" i="13" s="1"/>
  <c r="AK24" i="13"/>
  <c r="AK77" i="13" s="1"/>
  <c r="AJ24" i="13"/>
  <c r="AJ77" i="13" s="1"/>
  <c r="AI24" i="13"/>
  <c r="AI77" i="13" s="1"/>
  <c r="AH24" i="13"/>
  <c r="AH77" i="13" s="1"/>
  <c r="AG24" i="13"/>
  <c r="AG77" i="13" s="1"/>
  <c r="AF24" i="13"/>
  <c r="AF77" i="13" s="1"/>
  <c r="AE24" i="13"/>
  <c r="AE77" i="13" s="1"/>
  <c r="AD24" i="13"/>
  <c r="AD77" i="13" s="1"/>
  <c r="AC24" i="13"/>
  <c r="AC77" i="13" s="1"/>
  <c r="AB24" i="13"/>
  <c r="AB77" i="13" s="1"/>
  <c r="AA24" i="13"/>
  <c r="AA77" i="13" s="1"/>
  <c r="Z24" i="13"/>
  <c r="Z77" i="13" s="1"/>
  <c r="Y24" i="13"/>
  <c r="Y77" i="13" s="1"/>
  <c r="X24" i="13"/>
  <c r="X77" i="13" s="1"/>
  <c r="W24" i="13"/>
  <c r="W77" i="13" s="1"/>
  <c r="V24" i="13"/>
  <c r="V77" i="13" s="1"/>
  <c r="U24" i="13"/>
  <c r="U77" i="13" s="1"/>
  <c r="T24" i="13"/>
  <c r="T77" i="13" s="1"/>
  <c r="S24" i="13"/>
  <c r="S77" i="13" s="1"/>
  <c r="R24" i="13"/>
  <c r="R77" i="13" s="1"/>
  <c r="O24" i="13"/>
  <c r="O77" i="13" s="1"/>
  <c r="N24" i="13"/>
  <c r="N77" i="13" s="1"/>
  <c r="M24" i="13"/>
  <c r="M77" i="13" s="1"/>
  <c r="J24" i="13"/>
  <c r="J77" i="13" s="1"/>
  <c r="I24" i="13"/>
  <c r="I77" i="13" s="1"/>
  <c r="H24" i="13"/>
  <c r="H77" i="13" s="1"/>
  <c r="AN23" i="13"/>
  <c r="AN76" i="13" s="1"/>
  <c r="AM23" i="13"/>
  <c r="AM76" i="13" s="1"/>
  <c r="AL23" i="13"/>
  <c r="AL76" i="13" s="1"/>
  <c r="AK23" i="13"/>
  <c r="AK76" i="13" s="1"/>
  <c r="AJ23" i="13"/>
  <c r="AJ76" i="13" s="1"/>
  <c r="AI23" i="13"/>
  <c r="AI76" i="13" s="1"/>
  <c r="AH23" i="13"/>
  <c r="AH76" i="13" s="1"/>
  <c r="AG23" i="13"/>
  <c r="AG76" i="13" s="1"/>
  <c r="AF23" i="13"/>
  <c r="AF76" i="13" s="1"/>
  <c r="AE23" i="13"/>
  <c r="AE76" i="13" s="1"/>
  <c r="AD23" i="13"/>
  <c r="AD76" i="13" s="1"/>
  <c r="AC23" i="13"/>
  <c r="AC76" i="13" s="1"/>
  <c r="AB23" i="13"/>
  <c r="AB76" i="13" s="1"/>
  <c r="AA23" i="13"/>
  <c r="AA76" i="13" s="1"/>
  <c r="Y23" i="13"/>
  <c r="Y76" i="13" s="1"/>
  <c r="X23" i="13"/>
  <c r="X76" i="13" s="1"/>
  <c r="W23" i="13"/>
  <c r="W76" i="13" s="1"/>
  <c r="T23" i="13"/>
  <c r="T76" i="13" s="1"/>
  <c r="S23" i="13"/>
  <c r="S76" i="13" s="1"/>
  <c r="R23" i="13"/>
  <c r="R76" i="13" s="1"/>
  <c r="O23" i="13"/>
  <c r="O76" i="13" s="1"/>
  <c r="N23" i="13"/>
  <c r="N76" i="13" s="1"/>
  <c r="M23" i="13"/>
  <c r="M76" i="13" s="1"/>
  <c r="J23" i="13"/>
  <c r="J76" i="13" s="1"/>
  <c r="I23" i="13"/>
  <c r="I76" i="13" s="1"/>
  <c r="H23" i="13"/>
  <c r="H76" i="13" s="1"/>
  <c r="AN22" i="13"/>
  <c r="AN75" i="13" s="1"/>
  <c r="AM22" i="13"/>
  <c r="AM75" i="13" s="1"/>
  <c r="AL22" i="13"/>
  <c r="AL75" i="13" s="1"/>
  <c r="AK22" i="13"/>
  <c r="AK75" i="13" s="1"/>
  <c r="AJ22" i="13"/>
  <c r="AJ75" i="13" s="1"/>
  <c r="AI22" i="13"/>
  <c r="AI75" i="13" s="1"/>
  <c r="AH22" i="13"/>
  <c r="AH75" i="13" s="1"/>
  <c r="AG22" i="13"/>
  <c r="AG75" i="13" s="1"/>
  <c r="AF22" i="13"/>
  <c r="AF75" i="13" s="1"/>
  <c r="AE22" i="13"/>
  <c r="AE75" i="13" s="1"/>
  <c r="AD22" i="13"/>
  <c r="AD75" i="13" s="1"/>
  <c r="AC22" i="13"/>
  <c r="AC75" i="13" s="1"/>
  <c r="AB22" i="13"/>
  <c r="AB75" i="13" s="1"/>
  <c r="AA22" i="13"/>
  <c r="AA75" i="13" s="1"/>
  <c r="Y22" i="13"/>
  <c r="Y75" i="13" s="1"/>
  <c r="X22" i="13"/>
  <c r="X75" i="13" s="1"/>
  <c r="W22" i="13"/>
  <c r="W75" i="13" s="1"/>
  <c r="T22" i="13"/>
  <c r="T75" i="13" s="1"/>
  <c r="S22" i="13"/>
  <c r="S75" i="13" s="1"/>
  <c r="R22" i="13"/>
  <c r="R75" i="13" s="1"/>
  <c r="O22" i="13"/>
  <c r="O75" i="13" s="1"/>
  <c r="N22" i="13"/>
  <c r="N75" i="13" s="1"/>
  <c r="M22" i="13"/>
  <c r="M75" i="13" s="1"/>
  <c r="J22" i="13"/>
  <c r="J75" i="13" s="1"/>
  <c r="I22" i="13"/>
  <c r="I75" i="13" s="1"/>
  <c r="H22" i="13"/>
  <c r="H75" i="13" s="1"/>
  <c r="AN21" i="13"/>
  <c r="AN74" i="13" s="1"/>
  <c r="AM21" i="13"/>
  <c r="AL21" i="13"/>
  <c r="AL74" i="13" s="1"/>
  <c r="AK21" i="13"/>
  <c r="AK74" i="13" s="1"/>
  <c r="AJ21" i="13"/>
  <c r="AJ74" i="13" s="1"/>
  <c r="AI21" i="13"/>
  <c r="AH21" i="13"/>
  <c r="AH74" i="13" s="1"/>
  <c r="AG21" i="13"/>
  <c r="AG74" i="13" s="1"/>
  <c r="AF21" i="13"/>
  <c r="AF74" i="13" s="1"/>
  <c r="AE21" i="13"/>
  <c r="AD21" i="13"/>
  <c r="AD74" i="13" s="1"/>
  <c r="AC21" i="13"/>
  <c r="AC74" i="13" s="1"/>
  <c r="AB21" i="13"/>
  <c r="AB74" i="13" s="1"/>
  <c r="AA21" i="13"/>
  <c r="Y21" i="13"/>
  <c r="X21" i="13"/>
  <c r="X74" i="13" s="1"/>
  <c r="W21" i="13"/>
  <c r="W74" i="13" s="1"/>
  <c r="T21" i="13"/>
  <c r="S21" i="13"/>
  <c r="R21" i="13"/>
  <c r="R74" i="13" s="1"/>
  <c r="R79" i="13" s="1"/>
  <c r="O21" i="13"/>
  <c r="O74" i="13" s="1"/>
  <c r="N21" i="13"/>
  <c r="M21" i="13"/>
  <c r="J21" i="13"/>
  <c r="J74" i="13" s="1"/>
  <c r="I21" i="13"/>
  <c r="I74" i="13" s="1"/>
  <c r="AN20" i="13"/>
  <c r="AM20" i="13"/>
  <c r="AL20" i="13"/>
  <c r="AK20" i="13"/>
  <c r="AJ20" i="13"/>
  <c r="AI20" i="13"/>
  <c r="AH20" i="13"/>
  <c r="AG20" i="13"/>
  <c r="AF20" i="13"/>
  <c r="AE20" i="13"/>
  <c r="AD20" i="13"/>
  <c r="AC20" i="13"/>
  <c r="AB20" i="13"/>
  <c r="AA20" i="13"/>
  <c r="Y20" i="13"/>
  <c r="X20" i="13"/>
  <c r="W20" i="13"/>
  <c r="T20" i="13"/>
  <c r="S20" i="13"/>
  <c r="R20" i="13"/>
  <c r="O20" i="13"/>
  <c r="N20" i="13"/>
  <c r="M20" i="13"/>
  <c r="J20" i="13"/>
  <c r="I20" i="13"/>
  <c r="AQ19" i="13"/>
  <c r="AQ25" i="13" s="1"/>
  <c r="AQ78" i="13" s="1"/>
  <c r="AP19" i="13"/>
  <c r="AP25" i="13" s="1"/>
  <c r="AP78" i="13" s="1"/>
  <c r="K19" i="13"/>
  <c r="K25" i="13" s="1"/>
  <c r="K78" i="13" s="1"/>
  <c r="AS18" i="13"/>
  <c r="AR18" i="13"/>
  <c r="AQ18" i="13"/>
  <c r="AP18" i="13"/>
  <c r="AS17" i="13"/>
  <c r="AR17" i="13"/>
  <c r="AQ17" i="13"/>
  <c r="Z17" i="13"/>
  <c r="V17" i="13"/>
  <c r="U17" i="13"/>
  <c r="Q17" i="13"/>
  <c r="P17" i="13"/>
  <c r="L17" i="13"/>
  <c r="K17" i="13"/>
  <c r="G17" i="13"/>
  <c r="AP17" i="13" s="1"/>
  <c r="AO17" i="13" s="1"/>
  <c r="F17" i="13"/>
  <c r="AS16" i="13"/>
  <c r="AR16" i="13"/>
  <c r="Z16" i="13"/>
  <c r="U16" i="13"/>
  <c r="P16" i="13"/>
  <c r="L16" i="13"/>
  <c r="K16" i="13"/>
  <c r="H16" i="13"/>
  <c r="H21" i="13" s="1"/>
  <c r="G16" i="13"/>
  <c r="F16" i="13"/>
  <c r="AS15" i="13"/>
  <c r="AR15" i="13"/>
  <c r="AQ15" i="13"/>
  <c r="Z15" i="13"/>
  <c r="V15" i="13"/>
  <c r="U15" i="13"/>
  <c r="Q15" i="13"/>
  <c r="P15" i="13"/>
  <c r="L15" i="13"/>
  <c r="K15" i="13"/>
  <c r="AS14" i="13"/>
  <c r="AR14" i="13"/>
  <c r="AQ14" i="13"/>
  <c r="Z14" i="13"/>
  <c r="V14" i="13"/>
  <c r="U14" i="13"/>
  <c r="U21" i="13" s="1"/>
  <c r="Q14" i="13"/>
  <c r="P14" i="13"/>
  <c r="L14" i="13"/>
  <c r="K14" i="13"/>
  <c r="G14" i="13"/>
  <c r="F14" i="13"/>
  <c r="AS13" i="13"/>
  <c r="AS24" i="13" s="1"/>
  <c r="AR13" i="13"/>
  <c r="AR24" i="13" s="1"/>
  <c r="AQ13" i="13"/>
  <c r="AQ24" i="13" s="1"/>
  <c r="Q24" i="13"/>
  <c r="Q77" i="13" s="1"/>
  <c r="P13" i="13"/>
  <c r="P24" i="13" s="1"/>
  <c r="P77" i="13" s="1"/>
  <c r="L13" i="13"/>
  <c r="L24" i="13" s="1"/>
  <c r="L77" i="13" s="1"/>
  <c r="G13" i="13"/>
  <c r="G24" i="13" s="1"/>
  <c r="G77" i="13" s="1"/>
  <c r="F13" i="13"/>
  <c r="F24" i="13" s="1"/>
  <c r="F77" i="13" s="1"/>
  <c r="AS12" i="13"/>
  <c r="AS23" i="13" s="1"/>
  <c r="AR12" i="13"/>
  <c r="AR23" i="13" s="1"/>
  <c r="AQ12" i="13"/>
  <c r="AQ23" i="13" s="1"/>
  <c r="Z12" i="13"/>
  <c r="Z23" i="13" s="1"/>
  <c r="Z76" i="13" s="1"/>
  <c r="V12" i="13"/>
  <c r="V23" i="13" s="1"/>
  <c r="V76" i="13" s="1"/>
  <c r="U12" i="13"/>
  <c r="U23" i="13" s="1"/>
  <c r="U76" i="13" s="1"/>
  <c r="Q12" i="13"/>
  <c r="Q23" i="13" s="1"/>
  <c r="Q76" i="13" s="1"/>
  <c r="P12" i="13"/>
  <c r="P23" i="13" s="1"/>
  <c r="P76" i="13" s="1"/>
  <c r="L12" i="13"/>
  <c r="L23" i="13" s="1"/>
  <c r="L76" i="13" s="1"/>
  <c r="K12" i="13"/>
  <c r="K23" i="13" s="1"/>
  <c r="K76" i="13" s="1"/>
  <c r="G12" i="13"/>
  <c r="G23" i="13" s="1"/>
  <c r="G76" i="13" s="1"/>
  <c r="F12" i="13"/>
  <c r="F23" i="13" s="1"/>
  <c r="F76" i="13" s="1"/>
  <c r="AS11" i="13"/>
  <c r="AS22" i="13" s="1"/>
  <c r="AR11" i="13"/>
  <c r="AR22" i="13" s="1"/>
  <c r="AQ11" i="13"/>
  <c r="AQ22" i="13" s="1"/>
  <c r="Z11" i="13"/>
  <c r="V11" i="13"/>
  <c r="V22" i="13" s="1"/>
  <c r="V75" i="13" s="1"/>
  <c r="U11" i="13"/>
  <c r="U22" i="13" s="1"/>
  <c r="U75" i="13" s="1"/>
  <c r="Q11" i="13"/>
  <c r="Q22" i="13" s="1"/>
  <c r="Q75" i="13" s="1"/>
  <c r="P11" i="13"/>
  <c r="P22" i="13" s="1"/>
  <c r="P75" i="13" s="1"/>
  <c r="L11" i="13"/>
  <c r="L22" i="13" s="1"/>
  <c r="L75" i="13" s="1"/>
  <c r="K11" i="13"/>
  <c r="K22" i="13" s="1"/>
  <c r="K75" i="13" s="1"/>
  <c r="G11" i="13"/>
  <c r="G22" i="13" s="1"/>
  <c r="G75" i="13" s="1"/>
  <c r="F11" i="13"/>
  <c r="V21" i="13" l="1"/>
  <c r="AS21" i="13"/>
  <c r="L73" i="13"/>
  <c r="AO71" i="13"/>
  <c r="AO18" i="13"/>
  <c r="AB79" i="13"/>
  <c r="AF79" i="13"/>
  <c r="AJ79" i="13"/>
  <c r="Q72" i="13"/>
  <c r="AS73" i="13"/>
  <c r="AO59" i="13"/>
  <c r="AP11" i="13"/>
  <c r="AP22" i="13" s="1"/>
  <c r="AP75" i="13" s="1"/>
  <c r="AS77" i="13"/>
  <c r="AP12" i="13"/>
  <c r="AP23" i="13" s="1"/>
  <c r="AP76" i="13" s="1"/>
  <c r="AP16" i="13"/>
  <c r="AG79" i="13"/>
  <c r="AS76" i="13"/>
  <c r="K57" i="13"/>
  <c r="K73" i="13" s="1"/>
  <c r="AP57" i="13"/>
  <c r="AO60" i="13"/>
  <c r="F21" i="13"/>
  <c r="M74" i="13"/>
  <c r="M79" i="13" s="1"/>
  <c r="S74" i="13"/>
  <c r="Y74" i="13"/>
  <c r="AL79" i="13"/>
  <c r="AS75" i="13"/>
  <c r="G73" i="13"/>
  <c r="AR73" i="13"/>
  <c r="AP61" i="13"/>
  <c r="AO61" i="13" s="1"/>
  <c r="AP63" i="13"/>
  <c r="AO63" i="13" s="1"/>
  <c r="Q73" i="13"/>
  <c r="AP66" i="13"/>
  <c r="AO66" i="13" s="1"/>
  <c r="U73" i="13"/>
  <c r="U74" i="13" s="1"/>
  <c r="U79" i="13" s="1"/>
  <c r="L21" i="13"/>
  <c r="V20" i="13"/>
  <c r="F20" i="13"/>
  <c r="Z20" i="13"/>
  <c r="K13" i="13"/>
  <c r="K24" i="13" s="1"/>
  <c r="K77" i="13" s="1"/>
  <c r="G21" i="13"/>
  <c r="G74" i="13" s="1"/>
  <c r="G79" i="13" s="1"/>
  <c r="Q20" i="13"/>
  <c r="AP15" i="13"/>
  <c r="AO15" i="13" s="1"/>
  <c r="K21" i="13"/>
  <c r="K74" i="13" s="1"/>
  <c r="K79" i="13" s="1"/>
  <c r="Z21" i="13"/>
  <c r="N74" i="13"/>
  <c r="T74" i="13"/>
  <c r="AE74" i="13"/>
  <c r="AI74" i="13"/>
  <c r="AM74" i="13"/>
  <c r="AP65" i="13"/>
  <c r="AO65" i="13" s="1"/>
  <c r="AP67" i="13"/>
  <c r="AO67" i="13" s="1"/>
  <c r="M72" i="13"/>
  <c r="AS74" i="13"/>
  <c r="AO19" i="13"/>
  <c r="AO25" i="13" s="1"/>
  <c r="AO78" i="13" s="1"/>
  <c r="Z22" i="13"/>
  <c r="Z75" i="13" s="1"/>
  <c r="P73" i="13"/>
  <c r="P72" i="13"/>
  <c r="AS72" i="13"/>
  <c r="AK79" i="13"/>
  <c r="AO12" i="13"/>
  <c r="AO23" i="13" s="1"/>
  <c r="AO76" i="13" s="1"/>
  <c r="AP13" i="13"/>
  <c r="P21" i="13"/>
  <c r="AR21" i="13"/>
  <c r="AR74" i="13" s="1"/>
  <c r="AQ16" i="13"/>
  <c r="AQ20" i="13" s="1"/>
  <c r="H20" i="13"/>
  <c r="L20" i="13"/>
  <c r="P20" i="13"/>
  <c r="AR20" i="13"/>
  <c r="Q21" i="13"/>
  <c r="AQ76" i="13"/>
  <c r="H73" i="13"/>
  <c r="H74" i="13" s="1"/>
  <c r="H79" i="13" s="1"/>
  <c r="H72" i="13"/>
  <c r="AQ57" i="13"/>
  <c r="Z67" i="13"/>
  <c r="Z73" i="13" s="1"/>
  <c r="Z74" i="13" s="1"/>
  <c r="AA73" i="13"/>
  <c r="AA72" i="13"/>
  <c r="AR76" i="13"/>
  <c r="U20" i="13"/>
  <c r="AS20" i="13"/>
  <c r="F22" i="13"/>
  <c r="F75" i="13" s="1"/>
  <c r="V73" i="13"/>
  <c r="V72" i="13"/>
  <c r="U72" i="13"/>
  <c r="AO11" i="13"/>
  <c r="AP14" i="13"/>
  <c r="W79" i="13"/>
  <c r="AA74" i="13"/>
  <c r="AA79" i="13" s="1"/>
  <c r="AE79" i="13"/>
  <c r="AQ75" i="13"/>
  <c r="AQ77" i="13"/>
  <c r="K72" i="13"/>
  <c r="AO57" i="13"/>
  <c r="AO62" i="13"/>
  <c r="AO70" i="13"/>
  <c r="AR75" i="13"/>
  <c r="AR77" i="13"/>
  <c r="G20" i="13"/>
  <c r="F57" i="13"/>
  <c r="G72" i="13"/>
  <c r="L72" i="13"/>
  <c r="AR72" i="13"/>
  <c r="AQ21" i="13" l="1"/>
  <c r="V74" i="13"/>
  <c r="V79" i="13" s="1"/>
  <c r="Q74" i="13"/>
  <c r="Q79" i="13" s="1"/>
  <c r="Z72" i="13"/>
  <c r="L74" i="13"/>
  <c r="L79" i="13" s="1"/>
  <c r="AP72" i="13"/>
  <c r="AP73" i="13"/>
  <c r="Z79" i="13"/>
  <c r="AS79" i="13"/>
  <c r="K20" i="13"/>
  <c r="AR79" i="13"/>
  <c r="AP20" i="13"/>
  <c r="P74" i="13"/>
  <c r="P79" i="13" s="1"/>
  <c r="AO73" i="13"/>
  <c r="AO72" i="13"/>
  <c r="AO16" i="13"/>
  <c r="AO14" i="13"/>
  <c r="AO21" i="13" s="1"/>
  <c r="AP21" i="13"/>
  <c r="F73" i="13"/>
  <c r="F74" i="13" s="1"/>
  <c r="F79" i="13" s="1"/>
  <c r="F72" i="13"/>
  <c r="AO22" i="13"/>
  <c r="AO75" i="13" s="1"/>
  <c r="AQ73" i="13"/>
  <c r="AQ74" i="13" s="1"/>
  <c r="AQ72" i="13"/>
  <c r="AQ79" i="13" s="1"/>
  <c r="AP24" i="13"/>
  <c r="AP77" i="13" s="1"/>
  <c r="AO13" i="13"/>
  <c r="AO24" i="13" s="1"/>
  <c r="AO77" i="13" s="1"/>
  <c r="AP79" i="13" l="1"/>
  <c r="AP74" i="13"/>
  <c r="AO74" i="13"/>
  <c r="AO20" i="13"/>
  <c r="AO79" i="13" s="1"/>
</calcChain>
</file>

<file path=xl/sharedStrings.xml><?xml version="1.0" encoding="utf-8"?>
<sst xmlns="http://schemas.openxmlformats.org/spreadsheetml/2006/main" count="1169" uniqueCount="174">
  <si>
    <t>Перечень мероприятий муниципальной программы</t>
  </si>
  <si>
    <t>№ п/п</t>
  </si>
  <si>
    <t>Наименование целей, задач и мероприятий муниципальной программы</t>
  </si>
  <si>
    <t>Ответственный исполнитель</t>
  </si>
  <si>
    <t xml:space="preserve"> Сроки реализации</t>
  </si>
  <si>
    <t>Финансовое обеспечение реализации муниципальной программы, тыс. рублей</t>
  </si>
  <si>
    <t>ИТОГО</t>
  </si>
  <si>
    <t>Всего</t>
  </si>
  <si>
    <t>местный бюджет</t>
  </si>
  <si>
    <t>областной бюджет</t>
  </si>
  <si>
    <t>федеральный бюджет</t>
  </si>
  <si>
    <t>внебюджетные средства</t>
  </si>
  <si>
    <t>1.</t>
  </si>
  <si>
    <t>1.1.</t>
  </si>
  <si>
    <t>1.2.</t>
  </si>
  <si>
    <t>Предоставление субсидии СОНКО, не являющимся государственными (муниципальными) учреждениями, на осуществление ими в соответствии с учредительными документами деятельности в области физической культуры и спорта на территории городского округа Тольятти</t>
  </si>
  <si>
    <t xml:space="preserve">УФКиС </t>
  </si>
  <si>
    <t>1.3.</t>
  </si>
  <si>
    <t>Предоставление субсидий СОНКО, не являющимся государственными (муниципальными) учреждениями, на реализацию в городском округе Тольятти общественно значимых (социальных) программ в сфере культуры</t>
  </si>
  <si>
    <t xml:space="preserve">ДК </t>
  </si>
  <si>
    <t>1.4.</t>
  </si>
  <si>
    <t>Предоставление субсидии СОНКО, не являющимся государственными (муниципальными) учреждениями, - общественным объединениям пожарной охраны  на осуществление уставной деятельности по участию в профилактике и (или) тушении пожаров и проведении аварийно-спасательных работ на территории городского округа Тольятти</t>
  </si>
  <si>
    <t xml:space="preserve">ДОБ </t>
  </si>
  <si>
    <t>1.5.</t>
  </si>
  <si>
    <t>Предоставление субсидий СОНКО, не являющимся государственными (муниципальными) учреждениями, на осуществление уставной деятельности</t>
  </si>
  <si>
    <t>УВО</t>
  </si>
  <si>
    <t>1.6.</t>
  </si>
  <si>
    <t>Предоставление субсидий СОНКО, не являющимся государственными (муниципальными) учреждениями, для реализации инициатив (мероприятий) населения, проживающего на территории городского округа Тольятти, в целях решения вопросов местного значения</t>
  </si>
  <si>
    <t>1.7.</t>
  </si>
  <si>
    <t>Предоставление субсидий социально ориентированным некоммерческим организациям, не являющимся государственными (муниципальными) учреждениями, на реализацию общественно значимых мероприятий для отдельных категорий граждан на территории городского округа Тольятти</t>
  </si>
  <si>
    <t>1.8.</t>
  </si>
  <si>
    <t>Предоставление субсидий некоммерческим организациям, не являющимся государственными (муниципальными) учреждениями, на оказание содействия в осуществлении и развитии территориального общественного самоуправления на территории городского округа Тольятти</t>
  </si>
  <si>
    <t>Итого по задаче 1, из них по ГРБС:</t>
  </si>
  <si>
    <t>УФКиС</t>
  </si>
  <si>
    <t>ДК</t>
  </si>
  <si>
    <t>ДОБ</t>
  </si>
  <si>
    <t>2.</t>
  </si>
  <si>
    <t>2.1.</t>
  </si>
  <si>
    <t>-</t>
  </si>
  <si>
    <t>В рамках текущей деятельности, финансового обеспечения не требуется</t>
  </si>
  <si>
    <t>2.2.</t>
  </si>
  <si>
    <t>2.3.</t>
  </si>
  <si>
    <t>2.4.</t>
  </si>
  <si>
    <t>2.5.</t>
  </si>
  <si>
    <t xml:space="preserve">Информационное сопровождение реализации муниципальной программы  </t>
  </si>
  <si>
    <t>Итого по задаче 2</t>
  </si>
  <si>
    <t>3.</t>
  </si>
  <si>
    <t>Задача 3. Оказание консультационной поддержки СОНКО, ТОС</t>
  </si>
  <si>
    <t>3.1.</t>
  </si>
  <si>
    <t>3.2.</t>
  </si>
  <si>
    <t>Итого по задаче 3</t>
  </si>
  <si>
    <t>4.</t>
  </si>
  <si>
    <t xml:space="preserve">Задача 4. Оказание имущественной поддержки СОНКО, ТОС                         </t>
  </si>
  <si>
    <t>4.1.</t>
  </si>
  <si>
    <t>4.2.</t>
  </si>
  <si>
    <t>Организация проведения заседаний Комиссии по оказанию имущественной поддержки СОНКО в городском округе Тольятти</t>
  </si>
  <si>
    <t>Итого по задаче 4</t>
  </si>
  <si>
    <t xml:space="preserve"> 5.                </t>
  </si>
  <si>
    <t>Задача 5. Организация в городском округе Тольятти содействия СОНКО, ТОС в развитии гражданского общества</t>
  </si>
  <si>
    <t>5.2.</t>
  </si>
  <si>
    <t>ДО</t>
  </si>
  <si>
    <t>В рамках текущей деятельности, финансирование не требуется</t>
  </si>
  <si>
    <t>5.4.</t>
  </si>
  <si>
    <t>Участие ТОС в деятельности Совета ТОС при администрации городского округа Тольятти</t>
  </si>
  <si>
    <t>Итого по задаче 5</t>
  </si>
  <si>
    <t>6.</t>
  </si>
  <si>
    <t>6.1.</t>
  </si>
  <si>
    <t>6.2.</t>
  </si>
  <si>
    <t>6.3.</t>
  </si>
  <si>
    <t>Итого по задаче 6</t>
  </si>
  <si>
    <t>7.1.</t>
  </si>
  <si>
    <t>7.2.</t>
  </si>
  <si>
    <t xml:space="preserve">МКУ "ЦП общественных инициатив" (УВО) </t>
  </si>
  <si>
    <t>7.3.</t>
  </si>
  <si>
    <t xml:space="preserve">Организация и проведение культурно-массового мероприятия, посвященного празднованию очередной годовщины Дня Победы советского народа в Великой Отечественной войне 1941 - 1945 годов
</t>
  </si>
  <si>
    <t xml:space="preserve">Доставка отдельных категорий граждан, зарегистрированных на территории городского округа Тольятти, на социально значимые мероприятия
</t>
  </si>
  <si>
    <t>Именные премии главы городского округа Тольятти для лиц с  ограниченными возможностями здоровья и добровольцев из числа жителей городского округа</t>
  </si>
  <si>
    <t>Итого по УФКиС</t>
  </si>
  <si>
    <t>Итого по ДК</t>
  </si>
  <si>
    <t>Итого по ДОБ</t>
  </si>
  <si>
    <t>план на 2022</t>
  </si>
  <si>
    <t>план на 2023</t>
  </si>
  <si>
    <t>план на 2024</t>
  </si>
  <si>
    <t>план на 2025</t>
  </si>
  <si>
    <t>план на 2026</t>
  </si>
  <si>
    <t>2021-2027</t>
  </si>
  <si>
    <t>Органы администрации городского округа Тольятти</t>
  </si>
  <si>
    <t xml:space="preserve">Участие СОНКО в деятельности координационного Совета по патриотическому воспитанию граждан, проживающих на территории городского округа Тольятти при  администрации городского округа Тольятти </t>
  </si>
  <si>
    <t xml:space="preserve">Участие СОНКО в деятельности Совета по вопросам межэтнического и межконфессионального взаимодействия при администрации городского округа Тольятти </t>
  </si>
  <si>
    <t xml:space="preserve"> УВО  </t>
  </si>
  <si>
    <t xml:space="preserve">Участие СОНКО в деятельности Совета по делам инвалидов при  администрации городского округа Тольятти </t>
  </si>
  <si>
    <t xml:space="preserve">УВО </t>
  </si>
  <si>
    <t xml:space="preserve">Итого по УВО </t>
  </si>
  <si>
    <t xml:space="preserve"> УВО</t>
  </si>
  <si>
    <t>план на 2027</t>
  </si>
  <si>
    <t xml:space="preserve">Задача 4. Оказание имущественной поддержки СОНКО, ТОС    </t>
  </si>
  <si>
    <t>7.</t>
  </si>
  <si>
    <t>5.3.</t>
  </si>
  <si>
    <t xml:space="preserve"> Участие СОНКО в деятельности Межведомственной рабочей группы по мониторингу миграционной ситуации в городском округе Тольятти и выработке мер по бесконфликтному взаимодействию коренного населения и мигрантов</t>
  </si>
  <si>
    <t>Организация работы по формированию, ведению и опубликованию на официальном портале администрации городского округа Тольятти перечня официально зарегистрированных национально-культурных и религиозных организаций</t>
  </si>
  <si>
    <t>Итого по задаче 7</t>
  </si>
  <si>
    <t xml:space="preserve">8.     </t>
  </si>
  <si>
    <t>Задача 8. Обеспечение деятельности муниципальных учреждений городского округа Тольятти, осуществляющих деятельность, направленную на организацию поддержки общественных инициатив</t>
  </si>
  <si>
    <t>8.1.</t>
  </si>
  <si>
    <t>8.2.</t>
  </si>
  <si>
    <t>8.3.</t>
  </si>
  <si>
    <t>8.4.</t>
  </si>
  <si>
    <t>8.5.</t>
  </si>
  <si>
    <t>Организация и проведения конкурса на лучшее блюдо национальной кухни «Новогодний хоровод»</t>
  </si>
  <si>
    <t>8.6.</t>
  </si>
  <si>
    <t>8.7.</t>
  </si>
  <si>
    <t>8.8.</t>
  </si>
  <si>
    <t>Издание календаря «Тольятти – многонациональный»</t>
  </si>
  <si>
    <t>Проведение социологического исследования «О состоянии межнациональных и межконфессиональных отношений в городском округе Тольятти»</t>
  </si>
  <si>
    <t>Организация и проведение автопробега Тольятти – Самара – Тольятти, посвященного празднованию Дня Конституции Российской Федерации</t>
  </si>
  <si>
    <t>8.9.</t>
  </si>
  <si>
    <t>Расходы, связанные с награждением лауреатов именных премий, с приобретением подарков, призов, цветов, пригласительных билетов на мероприятия, посвященные празднованию Дня Победы</t>
  </si>
  <si>
    <t xml:space="preserve">МКУ "ЦП общественных инициатив", УВО  </t>
  </si>
  <si>
    <t xml:space="preserve"> МКУ "ЦП общественных инициатив", УВО </t>
  </si>
  <si>
    <t>УВО, ДО, ДК, ДОБ, УФКиС,МКУ "ЦП общественных инициатив"</t>
  </si>
  <si>
    <t xml:space="preserve"> МКУ "ЦП общественных инициатив"</t>
  </si>
  <si>
    <t xml:space="preserve"> УВО, ДУМИ, МКУ "ЦП общественных инициатив"</t>
  </si>
  <si>
    <t>УВО, МКУ "ЦП общественных инициатив", ДУМИ</t>
  </si>
  <si>
    <t>Органы администрации городского округа Тольятти, МКУ "ЦП общественных инициатив"</t>
  </si>
  <si>
    <t>Итого по задаче 8, из них по ГРБС:</t>
  </si>
  <si>
    <t>Организация и проведение конкурса среди ТОС городского округа Тольятти</t>
  </si>
  <si>
    <t>Итого по муниципальной программе</t>
  </si>
  <si>
    <t>Организация и проведение форума НКО городского округа Тольятти</t>
  </si>
  <si>
    <t xml:space="preserve">Организация и проведение в городском округе Тольятти конференций, форумов, фестивалей по вопросам развития СОНКО, ТОС, обмена опытом работы и реализации программ и проектов  </t>
  </si>
  <si>
    <t xml:space="preserve">Организация и проведение в городском округе Тольятти для СОНКО, ТОС семинаров, круглых столов, он-лайн конференций, мастер классов </t>
  </si>
  <si>
    <t>Издание информационно- аналитических материалов, публикаций, выпуск передач в СМИ о деятельности СОНКО, ТОС в городском округе Тольятти</t>
  </si>
  <si>
    <t>Размещение информации о деятельности СОНКО, ТОС на официальном портале администрации городского округа Тольятти</t>
  </si>
  <si>
    <t>Оказание консультационной поддержки СОНКО, ТОС муниципальными учреждениями</t>
  </si>
  <si>
    <t xml:space="preserve">Консультирование СОНКО, ТОС органами  администрации городского округа Тольятти </t>
  </si>
  <si>
    <t xml:space="preserve">Оказание имущественной поддержки СОНКО, ТОС в городском округе Тольятти в соответствии с действующими муниципальными правовыми актами </t>
  </si>
  <si>
    <t>Содержание  МКУ «ЦП общественных инициатив»</t>
  </si>
  <si>
    <t>ДСО</t>
  </si>
  <si>
    <t xml:space="preserve">УВО, МКУ "ЦП общественных инициатив" </t>
  </si>
  <si>
    <t>1.9.</t>
  </si>
  <si>
    <t>ДГХ</t>
  </si>
  <si>
    <t>Итого по ДГХ</t>
  </si>
  <si>
    <t>Предоставление субсидии СОНКО, не являющимся государственными (муниципальными) учреждениями, на осуществление уставной деятельности в сфере защиты животных</t>
  </si>
  <si>
    <t>Цель: поддержка СОНКО, в том числе осуществляющих деятельность, направленную на укрепление межнационального и межконфессионального согласия,  ТОС и общественных инициатив на территории городского округа Тольятти</t>
  </si>
  <si>
    <t xml:space="preserve">Задача 1. Оказание финансовой поддержки на развитие общественных инициатив и реализацию социально значимых проектов СОНКО,  ТОС                </t>
  </si>
  <si>
    <t xml:space="preserve">Задача 2. Оказание информационной и образовательной поддержки СОНКО, ТОС                       </t>
  </si>
  <si>
    <t xml:space="preserve"> Задача 7. Организация в городском округе Тольятти содействия СОНКО в развитии межнационального и межконфессионального согласия, сохранении и защите самобытности, культуры, языков и традиций народов Российской Федерации, социальной и культурной адаптации мигрантов»</t>
  </si>
  <si>
    <t xml:space="preserve">Приложение № 1 к муниципальной программе «Поддержка социально 
ориентированных некоммерческих организаций, территориального
 общественного самоуправления и общественных инициатив
 в городском округе Тольятти на 2021-2027 годы»
</t>
  </si>
  <si>
    <t>2022-2027</t>
  </si>
  <si>
    <t>8.10.</t>
  </si>
  <si>
    <t>8.11.</t>
  </si>
  <si>
    <t>8.12.</t>
  </si>
  <si>
    <t>8.13.</t>
  </si>
  <si>
    <t>8.14.</t>
  </si>
  <si>
    <t>2025-2027</t>
  </si>
  <si>
    <t>Предоставление субсидии национально-культурным общественным объединениям на реализацию социально значимых мероприятий, направленных на развитие межнационального сотрудничества, сохранение и защиту самобытности, культуры, языков и традиций народов Российской Федерации, в городском округе Тольятти</t>
  </si>
  <si>
    <t>Организация медицинского обеспечения при проведении культурно-массового мероприятия, посвященного Дню Победы</t>
  </si>
  <si>
    <t>Организация и проведение турнира Главы городского округа Тольятти по мини-футболу среди команд национальных общественных объединений городского округа Тольятти, приуроченного к празднованию Дня России</t>
  </si>
  <si>
    <t xml:space="preserve">Реализация инициатив  населения, проживающего на территории городского округа Тольятти,  в целях решения вопросов местного значения  </t>
  </si>
  <si>
    <t>МКУ "ЦП общественных инициатив", УВО</t>
  </si>
  <si>
    <t xml:space="preserve">МКУ "ЦП общественных инициатив", УВО </t>
  </si>
  <si>
    <t xml:space="preserve">МКУ "ЦП общественных инициатив",  УВО </t>
  </si>
  <si>
    <t xml:space="preserve"> Задача 6. Анализ показателей деятельности СОНКО, оценка эффективности  мер, направленных на развитие СОНКО  на территории городского округа Тольятти              </t>
  </si>
  <si>
    <t xml:space="preserve">Организация работы по формированию, ведению и опубликованию реестра  СОНКО - получателей поддержки                             </t>
  </si>
  <si>
    <t xml:space="preserve">Проведение анализа финансовых, экономических, социальных и иных показателей деятельности СОНКО                                                                                            </t>
  </si>
  <si>
    <t xml:space="preserve">Проведение оценки эффективности мер, направленных на развитие СОНКО на территории городского округа Тольятти (за период, предшествующий отчетному)
                                  </t>
  </si>
  <si>
    <t>8.15.</t>
  </si>
  <si>
    <t>Приобретение подарков для поздравления ветеранов Великой Отечественной войны 1941-1945 годов в связи с традиционно считающимися юбилейными днями рождения, начиная с 90-летия</t>
  </si>
  <si>
    <t>план на 2021  год</t>
  </si>
  <si>
    <t>2026-2027</t>
  </si>
  <si>
    <t>2021, 2026, 2027</t>
  </si>
  <si>
    <t>2021, 2023-2027</t>
  </si>
  <si>
    <t>2021, 2022</t>
  </si>
  <si>
    <t>2022-2025</t>
  </si>
  <si>
    <t>Приложение                                                                              к постановлению администрации  городского округа Тольятти                                                                                           от ___________ № 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</si>
</sst>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#,##0.0_ ;\-#,##0.0\ "/>
    <numFmt numFmtId="166" formatCode="0.0"/>
    <numFmt numFmtId="167" formatCode="#,##0.0"/>
    <numFmt numFmtId="168" formatCode="#,##0.00_ ;\-#,##0.00\ 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u/>
      <sz val="9"/>
      <name val="Calibri"/>
      <family val="2"/>
      <charset val="204"/>
    </font>
    <font>
      <b/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4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12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vertical="center" textRotation="90" wrapText="1"/>
    </xf>
    <xf numFmtId="165" fontId="2" fillId="2" borderId="1" xfId="1" applyNumberFormat="1" applyFont="1" applyFill="1" applyBorder="1" applyAlignment="1">
      <alignment vertical="top" wrapText="1"/>
    </xf>
    <xf numFmtId="165" fontId="10" fillId="2" borderId="1" xfId="1" applyNumberFormat="1" applyFont="1" applyFill="1" applyBorder="1" applyAlignment="1">
      <alignment vertical="top" wrapText="1"/>
    </xf>
    <xf numFmtId="167" fontId="2" fillId="2" borderId="1" xfId="1" applyNumberFormat="1" applyFont="1" applyFill="1" applyBorder="1" applyAlignment="1">
      <alignment vertical="top" wrapText="1"/>
    </xf>
    <xf numFmtId="167" fontId="2" fillId="2" borderId="1" xfId="0" applyNumberFormat="1" applyFont="1" applyFill="1" applyBorder="1" applyAlignment="1">
      <alignment vertical="top" wrapText="1"/>
    </xf>
    <xf numFmtId="167" fontId="10" fillId="2" borderId="1" xfId="0" applyNumberFormat="1" applyFont="1" applyFill="1" applyBorder="1" applyAlignment="1">
      <alignment vertical="top" wrapText="1"/>
    </xf>
    <xf numFmtId="4" fontId="2" fillId="2" borderId="1" xfId="1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vertical="top" wrapText="1"/>
    </xf>
    <xf numFmtId="168" fontId="2" fillId="2" borderId="1" xfId="1" applyNumberFormat="1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49" fontId="6" fillId="2" borderId="0" xfId="0" applyNumberFormat="1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center" vertical="top" wrapText="1"/>
    </xf>
    <xf numFmtId="166" fontId="2" fillId="2" borderId="1" xfId="0" applyNumberFormat="1" applyFont="1" applyFill="1" applyBorder="1" applyAlignment="1">
      <alignment vertical="top" wrapText="1"/>
    </xf>
    <xf numFmtId="168" fontId="10" fillId="2" borderId="1" xfId="1" applyNumberFormat="1" applyFont="1" applyFill="1" applyBorder="1" applyAlignment="1">
      <alignment vertical="top" wrapText="1"/>
    </xf>
    <xf numFmtId="0" fontId="13" fillId="2" borderId="1" xfId="2" applyFont="1" applyFill="1" applyBorder="1" applyAlignment="1" applyProtection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4" fontId="10" fillId="2" borderId="1" xfId="0" applyNumberFormat="1" applyFont="1" applyFill="1" applyBorder="1" applyAlignment="1">
      <alignment vertical="top" wrapText="1"/>
    </xf>
    <xf numFmtId="0" fontId="10" fillId="2" borderId="0" xfId="0" applyFont="1" applyFill="1" applyAlignment="1">
      <alignment vertical="top" wrapText="1"/>
    </xf>
    <xf numFmtId="167" fontId="12" fillId="2" borderId="0" xfId="0" applyNumberFormat="1" applyFont="1" applyFill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4" fontId="12" fillId="2" borderId="0" xfId="0" applyNumberFormat="1" applyFont="1" applyFill="1" applyAlignment="1">
      <alignment vertical="top" wrapText="1"/>
    </xf>
    <xf numFmtId="167" fontId="3" fillId="2" borderId="0" xfId="0" applyNumberFormat="1" applyFont="1" applyFill="1" applyAlignment="1">
      <alignment vertical="top" wrapText="1"/>
    </xf>
    <xf numFmtId="4" fontId="3" fillId="2" borderId="0" xfId="0" applyNumberFormat="1" applyFont="1" applyFill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16" fontId="2" fillId="2" borderId="1" xfId="0" applyNumberFormat="1" applyFont="1" applyFill="1" applyBorder="1" applyAlignment="1">
      <alignment vertical="top" wrapText="1"/>
    </xf>
    <xf numFmtId="0" fontId="12" fillId="2" borderId="1" xfId="0" applyFont="1" applyFill="1" applyBorder="1"/>
    <xf numFmtId="0" fontId="2" fillId="2" borderId="1" xfId="0" applyFont="1" applyFill="1" applyBorder="1" applyAlignment="1">
      <alignment horizontal="left" vertical="top" wrapText="1"/>
    </xf>
    <xf numFmtId="49" fontId="7" fillId="2" borderId="0" xfId="0" applyNumberFormat="1" applyFont="1" applyFill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left" vertical="top" wrapText="1"/>
    </xf>
    <xf numFmtId="16" fontId="2" fillId="2" borderId="1" xfId="0" applyNumberFormat="1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/>
    <xf numFmtId="0" fontId="10" fillId="2" borderId="2" xfId="0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12" fillId="2" borderId="1" xfId="0" applyFont="1" applyFill="1" applyBorder="1"/>
    <xf numFmtId="0" fontId="2" fillId="2" borderId="1" xfId="0" applyFont="1" applyFill="1" applyBorder="1" applyAlignment="1">
      <alignment horizontal="left" vertical="top" wrapText="1"/>
    </xf>
    <xf numFmtId="49" fontId="7" fillId="2" borderId="0" xfId="0" applyNumberFormat="1" applyFont="1" applyFill="1" applyAlignment="1">
      <alignment horizontal="center" vertical="top" wrapText="1"/>
    </xf>
    <xf numFmtId="49" fontId="7" fillId="2" borderId="0" xfId="0" applyNumberFormat="1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center" vertical="top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AD03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3"/>
  <sheetViews>
    <sheetView tabSelected="1" zoomScale="90" zoomScaleNormal="90" workbookViewId="0">
      <pane ySplit="7" topLeftCell="A71" activePane="bottomLeft" state="frozen"/>
      <selection activeCell="D1" sqref="D1"/>
      <selection pane="bottomLeft" activeCell="Q74" sqref="Q74"/>
    </sheetView>
  </sheetViews>
  <sheetFormatPr defaultRowHeight="48.75" customHeight="1" x14ac:dyDescent="0.25"/>
  <cols>
    <col min="1" max="1" width="6.42578125" style="2" customWidth="1"/>
    <col min="2" max="2" width="3.140625" style="2" hidden="1" customWidth="1"/>
    <col min="3" max="3" width="45.42578125" style="16" customWidth="1"/>
    <col min="4" max="4" width="8" style="16" customWidth="1"/>
    <col min="5" max="5" width="15.5703125" style="16" bestFit="1" customWidth="1"/>
    <col min="6" max="6" width="9.140625" style="2" bestFit="1" customWidth="1"/>
    <col min="7" max="7" width="8.28515625" style="2" bestFit="1" customWidth="1"/>
    <col min="8" max="8" width="8.7109375" style="2" bestFit="1" customWidth="1"/>
    <col min="9" max="9" width="4" style="2" bestFit="1" customWidth="1"/>
    <col min="10" max="10" width="5.42578125" style="2" bestFit="1" customWidth="1"/>
    <col min="11" max="11" width="8.85546875" style="2" customWidth="1"/>
    <col min="12" max="12" width="9.140625" style="2" customWidth="1"/>
    <col min="13" max="13" width="11" style="2" bestFit="1" customWidth="1"/>
    <col min="14" max="14" width="4" style="2" bestFit="1" customWidth="1"/>
    <col min="15" max="15" width="5.42578125" style="2" bestFit="1" customWidth="1"/>
    <col min="16" max="17" width="7.7109375" style="2" bestFit="1" customWidth="1"/>
    <col min="18" max="18" width="9.140625" style="2" customWidth="1"/>
    <col min="19" max="19" width="4" style="2" bestFit="1" customWidth="1"/>
    <col min="20" max="20" width="5.42578125" style="2" bestFit="1" customWidth="1"/>
    <col min="21" max="22" width="7.7109375" style="2" bestFit="1" customWidth="1"/>
    <col min="23" max="24" width="4" style="2" bestFit="1" customWidth="1"/>
    <col min="25" max="25" width="5.42578125" style="2" bestFit="1" customWidth="1"/>
    <col min="26" max="26" width="9.7109375" style="2" customWidth="1"/>
    <col min="27" max="27" width="8.28515625" style="2" bestFit="1" customWidth="1"/>
    <col min="28" max="29" width="4" style="2" bestFit="1" customWidth="1"/>
    <col min="30" max="30" width="5.42578125" style="2" bestFit="1" customWidth="1"/>
    <col min="31" max="32" width="8.28515625" style="2" bestFit="1" customWidth="1"/>
    <col min="33" max="34" width="4" style="2" bestFit="1" customWidth="1"/>
    <col min="35" max="35" width="5.42578125" style="2" bestFit="1" customWidth="1"/>
    <col min="36" max="37" width="8.28515625" style="2" bestFit="1" customWidth="1"/>
    <col min="38" max="39" width="4" style="2" bestFit="1" customWidth="1"/>
    <col min="40" max="40" width="5.42578125" style="2" bestFit="1" customWidth="1"/>
    <col min="41" max="41" width="11" style="2" bestFit="1" customWidth="1"/>
    <col min="42" max="42" width="9.7109375" style="26" bestFit="1" customWidth="1"/>
    <col min="43" max="43" width="10.7109375" style="26" customWidth="1"/>
    <col min="44" max="44" width="4" style="26" bestFit="1" customWidth="1"/>
    <col min="45" max="45" width="5.42578125" style="26" bestFit="1" customWidth="1"/>
    <col min="46" max="47" width="9.140625" style="2"/>
    <col min="48" max="49" width="11.140625" style="2" bestFit="1" customWidth="1"/>
    <col min="50" max="16384" width="9.140625" style="2"/>
  </cols>
  <sheetData>
    <row r="1" spans="1:45" ht="14.25" customHeight="1" x14ac:dyDescent="0.25">
      <c r="B1" s="1"/>
      <c r="C1" s="14"/>
      <c r="D1" s="14"/>
      <c r="E1" s="1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V1" s="15"/>
      <c r="W1" s="15"/>
      <c r="X1" s="15"/>
      <c r="Y1" s="15"/>
      <c r="Z1" s="15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</row>
    <row r="2" spans="1:45" ht="52.5" customHeight="1" x14ac:dyDescent="0.25">
      <c r="B2" s="1"/>
      <c r="C2" s="14"/>
      <c r="D2" s="14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V2" s="15"/>
      <c r="W2" s="15"/>
      <c r="X2" s="15"/>
      <c r="Y2" s="15"/>
      <c r="Z2" s="1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52" t="s">
        <v>173</v>
      </c>
      <c r="AP2" s="52"/>
      <c r="AQ2" s="52"/>
      <c r="AR2" s="52"/>
      <c r="AS2" s="52"/>
    </row>
    <row r="3" spans="1:45" ht="105" customHeight="1" x14ac:dyDescent="0.25">
      <c r="V3" s="15"/>
      <c r="W3" s="15"/>
      <c r="X3" s="15"/>
      <c r="Y3" s="15"/>
      <c r="Z3" s="15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53" t="s">
        <v>146</v>
      </c>
      <c r="AP3" s="53"/>
      <c r="AQ3" s="53"/>
      <c r="AR3" s="53"/>
      <c r="AS3" s="53"/>
    </row>
    <row r="4" spans="1:45" ht="18.75" customHeight="1" x14ac:dyDescent="0.25">
      <c r="A4" s="54" t="s">
        <v>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</row>
    <row r="5" spans="1:45" s="3" customFormat="1" ht="15" customHeight="1" x14ac:dyDescent="0.25">
      <c r="A5" s="37" t="s">
        <v>1</v>
      </c>
      <c r="B5" s="37"/>
      <c r="C5" s="37" t="s">
        <v>2</v>
      </c>
      <c r="D5" s="37" t="s">
        <v>3</v>
      </c>
      <c r="E5" s="37" t="s">
        <v>4</v>
      </c>
      <c r="F5" s="37" t="s">
        <v>5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</row>
    <row r="6" spans="1:45" s="3" customFormat="1" ht="12" x14ac:dyDescent="0.25">
      <c r="A6" s="37"/>
      <c r="B6" s="37"/>
      <c r="C6" s="37"/>
      <c r="D6" s="37"/>
      <c r="E6" s="37"/>
      <c r="F6" s="37" t="s">
        <v>167</v>
      </c>
      <c r="G6" s="37"/>
      <c r="H6" s="37"/>
      <c r="I6" s="37"/>
      <c r="J6" s="37"/>
      <c r="K6" s="37" t="s">
        <v>80</v>
      </c>
      <c r="L6" s="37"/>
      <c r="M6" s="37"/>
      <c r="N6" s="37"/>
      <c r="O6" s="37"/>
      <c r="P6" s="37" t="s">
        <v>81</v>
      </c>
      <c r="Q6" s="37"/>
      <c r="R6" s="37"/>
      <c r="S6" s="37"/>
      <c r="T6" s="37"/>
      <c r="U6" s="37" t="s">
        <v>82</v>
      </c>
      <c r="V6" s="37"/>
      <c r="W6" s="37"/>
      <c r="X6" s="37"/>
      <c r="Y6" s="37"/>
      <c r="Z6" s="37" t="s">
        <v>83</v>
      </c>
      <c r="AA6" s="37"/>
      <c r="AB6" s="37"/>
      <c r="AC6" s="37"/>
      <c r="AD6" s="37"/>
      <c r="AE6" s="37" t="s">
        <v>84</v>
      </c>
      <c r="AF6" s="37"/>
      <c r="AG6" s="37"/>
      <c r="AH6" s="37"/>
      <c r="AI6" s="37"/>
      <c r="AJ6" s="37" t="s">
        <v>94</v>
      </c>
      <c r="AK6" s="37"/>
      <c r="AL6" s="37"/>
      <c r="AM6" s="37"/>
      <c r="AN6" s="37"/>
      <c r="AO6" s="37" t="s">
        <v>6</v>
      </c>
      <c r="AP6" s="37"/>
      <c r="AQ6" s="37"/>
      <c r="AR6" s="37"/>
      <c r="AS6" s="37"/>
    </row>
    <row r="7" spans="1:45" s="3" customFormat="1" ht="98.25" x14ac:dyDescent="0.25">
      <c r="A7" s="37"/>
      <c r="B7" s="37"/>
      <c r="C7" s="37"/>
      <c r="D7" s="37"/>
      <c r="E7" s="37"/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7</v>
      </c>
      <c r="L7" s="4" t="s">
        <v>8</v>
      </c>
      <c r="M7" s="4" t="s">
        <v>9</v>
      </c>
      <c r="N7" s="4" t="s">
        <v>10</v>
      </c>
      <c r="O7" s="4" t="s">
        <v>11</v>
      </c>
      <c r="P7" s="4" t="s">
        <v>7</v>
      </c>
      <c r="Q7" s="4" t="s">
        <v>8</v>
      </c>
      <c r="R7" s="4" t="s">
        <v>9</v>
      </c>
      <c r="S7" s="4" t="s">
        <v>10</v>
      </c>
      <c r="T7" s="4" t="s">
        <v>11</v>
      </c>
      <c r="U7" s="4" t="s">
        <v>7</v>
      </c>
      <c r="V7" s="4" t="s">
        <v>8</v>
      </c>
      <c r="W7" s="4" t="s">
        <v>9</v>
      </c>
      <c r="X7" s="4" t="s">
        <v>10</v>
      </c>
      <c r="Y7" s="4" t="s">
        <v>11</v>
      </c>
      <c r="Z7" s="4" t="s">
        <v>7</v>
      </c>
      <c r="AA7" s="4" t="s">
        <v>8</v>
      </c>
      <c r="AB7" s="4" t="s">
        <v>9</v>
      </c>
      <c r="AC7" s="4" t="s">
        <v>10</v>
      </c>
      <c r="AD7" s="4" t="s">
        <v>11</v>
      </c>
      <c r="AE7" s="4" t="s">
        <v>7</v>
      </c>
      <c r="AF7" s="4" t="s">
        <v>8</v>
      </c>
      <c r="AG7" s="4" t="s">
        <v>9</v>
      </c>
      <c r="AH7" s="4" t="s">
        <v>10</v>
      </c>
      <c r="AI7" s="4" t="s">
        <v>11</v>
      </c>
      <c r="AJ7" s="4" t="s">
        <v>7</v>
      </c>
      <c r="AK7" s="4" t="s">
        <v>8</v>
      </c>
      <c r="AL7" s="4" t="s">
        <v>9</v>
      </c>
      <c r="AM7" s="4" t="s">
        <v>10</v>
      </c>
      <c r="AN7" s="4" t="s">
        <v>11</v>
      </c>
      <c r="AO7" s="4" t="s">
        <v>7</v>
      </c>
      <c r="AP7" s="4" t="s">
        <v>8</v>
      </c>
      <c r="AQ7" s="4" t="s">
        <v>9</v>
      </c>
      <c r="AR7" s="4" t="s">
        <v>10</v>
      </c>
      <c r="AS7" s="4" t="s">
        <v>11</v>
      </c>
    </row>
    <row r="8" spans="1:45" s="3" customFormat="1" ht="12" x14ac:dyDescent="0.2">
      <c r="A8" s="37">
        <v>1</v>
      </c>
      <c r="B8" s="49"/>
      <c r="C8" s="30">
        <v>2</v>
      </c>
      <c r="D8" s="30">
        <v>3</v>
      </c>
      <c r="E8" s="30">
        <v>4</v>
      </c>
      <c r="F8" s="30">
        <v>5</v>
      </c>
      <c r="G8" s="30">
        <v>6</v>
      </c>
      <c r="H8" s="30">
        <v>7</v>
      </c>
      <c r="I8" s="30">
        <v>8</v>
      </c>
      <c r="J8" s="30">
        <v>9</v>
      </c>
      <c r="K8" s="30">
        <v>10</v>
      </c>
      <c r="L8" s="30">
        <v>11</v>
      </c>
      <c r="M8" s="30">
        <v>12</v>
      </c>
      <c r="N8" s="30">
        <v>13</v>
      </c>
      <c r="O8" s="30">
        <v>14</v>
      </c>
      <c r="P8" s="30">
        <v>15</v>
      </c>
      <c r="Q8" s="30">
        <v>16</v>
      </c>
      <c r="R8" s="30">
        <v>17</v>
      </c>
      <c r="S8" s="30">
        <v>18</v>
      </c>
      <c r="T8" s="30">
        <v>19</v>
      </c>
      <c r="U8" s="30">
        <v>20</v>
      </c>
      <c r="V8" s="30">
        <v>21</v>
      </c>
      <c r="W8" s="30">
        <v>22</v>
      </c>
      <c r="X8" s="30">
        <v>23</v>
      </c>
      <c r="Y8" s="30">
        <v>24</v>
      </c>
      <c r="Z8" s="30">
        <v>25</v>
      </c>
      <c r="AA8" s="30">
        <v>26</v>
      </c>
      <c r="AB8" s="30">
        <v>27</v>
      </c>
      <c r="AC8" s="30">
        <v>28</v>
      </c>
      <c r="AD8" s="30">
        <v>29</v>
      </c>
      <c r="AE8" s="30">
        <v>30</v>
      </c>
      <c r="AF8" s="30">
        <v>31</v>
      </c>
      <c r="AG8" s="30">
        <v>32</v>
      </c>
      <c r="AH8" s="30">
        <v>33</v>
      </c>
      <c r="AI8" s="30">
        <v>34</v>
      </c>
      <c r="AJ8" s="30">
        <v>35</v>
      </c>
      <c r="AK8" s="30">
        <v>36</v>
      </c>
      <c r="AL8" s="30">
        <v>37</v>
      </c>
      <c r="AM8" s="30">
        <v>38</v>
      </c>
      <c r="AN8" s="30">
        <v>39</v>
      </c>
      <c r="AO8" s="30">
        <v>40</v>
      </c>
      <c r="AP8" s="30">
        <v>41</v>
      </c>
      <c r="AQ8" s="30">
        <v>42</v>
      </c>
      <c r="AR8" s="30">
        <v>43</v>
      </c>
      <c r="AS8" s="30">
        <v>44</v>
      </c>
    </row>
    <row r="9" spans="1:45" s="3" customFormat="1" ht="12" x14ac:dyDescent="0.25">
      <c r="A9" s="38" t="s">
        <v>142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</row>
    <row r="10" spans="1:45" s="3" customFormat="1" ht="12" x14ac:dyDescent="0.2">
      <c r="A10" s="38" t="s">
        <v>12</v>
      </c>
      <c r="B10" s="49"/>
      <c r="C10" s="38" t="s">
        <v>143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</row>
    <row r="11" spans="1:45" s="3" customFormat="1" ht="72" x14ac:dyDescent="0.2">
      <c r="A11" s="37" t="s">
        <v>13</v>
      </c>
      <c r="B11" s="49"/>
      <c r="C11" s="30" t="s">
        <v>15</v>
      </c>
      <c r="D11" s="30" t="s">
        <v>16</v>
      </c>
      <c r="E11" s="30" t="s">
        <v>168</v>
      </c>
      <c r="F11" s="12">
        <f>325-325</f>
        <v>0</v>
      </c>
      <c r="G11" s="5">
        <f>325-325</f>
        <v>0</v>
      </c>
      <c r="H11" s="12">
        <v>0</v>
      </c>
      <c r="I11" s="5">
        <v>0</v>
      </c>
      <c r="J11" s="5">
        <v>0</v>
      </c>
      <c r="K11" s="5">
        <f>325-325</f>
        <v>0</v>
      </c>
      <c r="L11" s="5">
        <f>325-325</f>
        <v>0</v>
      </c>
      <c r="M11" s="5">
        <v>0</v>
      </c>
      <c r="N11" s="5">
        <v>0</v>
      </c>
      <c r="O11" s="5">
        <v>0</v>
      </c>
      <c r="P11" s="5">
        <f>325-325</f>
        <v>0</v>
      </c>
      <c r="Q11" s="5">
        <f>325-325</f>
        <v>0</v>
      </c>
      <c r="R11" s="5">
        <v>0</v>
      </c>
      <c r="S11" s="5">
        <v>0</v>
      </c>
      <c r="T11" s="5">
        <v>0</v>
      </c>
      <c r="U11" s="5">
        <f>325-325</f>
        <v>0</v>
      </c>
      <c r="V11" s="5">
        <f>325-325</f>
        <v>0</v>
      </c>
      <c r="W11" s="5">
        <v>0</v>
      </c>
      <c r="X11" s="5">
        <v>0</v>
      </c>
      <c r="Y11" s="5">
        <v>0</v>
      </c>
      <c r="Z11" s="5">
        <f>AA11+AB11</f>
        <v>0</v>
      </c>
      <c r="AA11" s="5">
        <v>0</v>
      </c>
      <c r="AB11" s="5">
        <v>0</v>
      </c>
      <c r="AC11" s="5">
        <v>0</v>
      </c>
      <c r="AD11" s="5">
        <v>0</v>
      </c>
      <c r="AE11" s="5">
        <v>325</v>
      </c>
      <c r="AF11" s="5">
        <v>325</v>
      </c>
      <c r="AG11" s="5">
        <v>0</v>
      </c>
      <c r="AH11" s="5">
        <v>0</v>
      </c>
      <c r="AI11" s="5">
        <v>0</v>
      </c>
      <c r="AJ11" s="5">
        <v>325</v>
      </c>
      <c r="AK11" s="5">
        <v>325</v>
      </c>
      <c r="AL11" s="5">
        <v>0</v>
      </c>
      <c r="AM11" s="5">
        <v>0</v>
      </c>
      <c r="AN11" s="5">
        <v>0</v>
      </c>
      <c r="AO11" s="12">
        <f>AP11+AQ11+AR11+AS11</f>
        <v>650</v>
      </c>
      <c r="AP11" s="5">
        <f t="shared" ref="AP11:AS19" si="0">G11+L11+Q11+V11+AA11+AF11+AK11</f>
        <v>650</v>
      </c>
      <c r="AQ11" s="12">
        <f t="shared" si="0"/>
        <v>0</v>
      </c>
      <c r="AR11" s="5">
        <f t="shared" si="0"/>
        <v>0</v>
      </c>
      <c r="AS11" s="5">
        <f t="shared" si="0"/>
        <v>0</v>
      </c>
    </row>
    <row r="12" spans="1:45" s="3" customFormat="1" ht="48" x14ac:dyDescent="0.2">
      <c r="A12" s="37" t="s">
        <v>14</v>
      </c>
      <c r="B12" s="49"/>
      <c r="C12" s="30" t="s">
        <v>18</v>
      </c>
      <c r="D12" s="30" t="s">
        <v>19</v>
      </c>
      <c r="E12" s="30" t="s">
        <v>168</v>
      </c>
      <c r="F12" s="12">
        <f>1000-1000</f>
        <v>0</v>
      </c>
      <c r="G12" s="5">
        <f>1000-1000</f>
        <v>0</v>
      </c>
      <c r="H12" s="12">
        <v>0</v>
      </c>
      <c r="I12" s="5">
        <v>0</v>
      </c>
      <c r="J12" s="5">
        <v>0</v>
      </c>
      <c r="K12" s="5">
        <f>1000-1000</f>
        <v>0</v>
      </c>
      <c r="L12" s="5">
        <f>1000-1000</f>
        <v>0</v>
      </c>
      <c r="M12" s="5">
        <v>0</v>
      </c>
      <c r="N12" s="5">
        <v>0</v>
      </c>
      <c r="O12" s="5">
        <v>0</v>
      </c>
      <c r="P12" s="5">
        <f>1000-1000</f>
        <v>0</v>
      </c>
      <c r="Q12" s="5">
        <f>1000-1000</f>
        <v>0</v>
      </c>
      <c r="R12" s="5">
        <v>0</v>
      </c>
      <c r="S12" s="5">
        <v>0</v>
      </c>
      <c r="T12" s="5">
        <v>0</v>
      </c>
      <c r="U12" s="5">
        <f>1000-1000</f>
        <v>0</v>
      </c>
      <c r="V12" s="5">
        <f>1000-1000</f>
        <v>0</v>
      </c>
      <c r="W12" s="5">
        <v>0</v>
      </c>
      <c r="X12" s="5">
        <v>0</v>
      </c>
      <c r="Y12" s="5">
        <v>0</v>
      </c>
      <c r="Z12" s="5">
        <f>AA12+AB12</f>
        <v>0</v>
      </c>
      <c r="AA12" s="5">
        <v>0</v>
      </c>
      <c r="AB12" s="5">
        <v>0</v>
      </c>
      <c r="AC12" s="5">
        <v>0</v>
      </c>
      <c r="AD12" s="5">
        <v>0</v>
      </c>
      <c r="AE12" s="5">
        <v>1000</v>
      </c>
      <c r="AF12" s="5">
        <v>1000</v>
      </c>
      <c r="AG12" s="5">
        <v>0</v>
      </c>
      <c r="AH12" s="5">
        <v>0</v>
      </c>
      <c r="AI12" s="5">
        <v>0</v>
      </c>
      <c r="AJ12" s="5">
        <v>1000</v>
      </c>
      <c r="AK12" s="5">
        <v>1000</v>
      </c>
      <c r="AL12" s="5">
        <v>0</v>
      </c>
      <c r="AM12" s="5">
        <v>0</v>
      </c>
      <c r="AN12" s="5">
        <v>0</v>
      </c>
      <c r="AO12" s="12">
        <f t="shared" ref="AO12:AO14" si="1">AP12+AQ12+AR12+AS12</f>
        <v>2000</v>
      </c>
      <c r="AP12" s="5">
        <f t="shared" si="0"/>
        <v>2000</v>
      </c>
      <c r="AQ12" s="12">
        <f t="shared" si="0"/>
        <v>0</v>
      </c>
      <c r="AR12" s="5">
        <f t="shared" si="0"/>
        <v>0</v>
      </c>
      <c r="AS12" s="5">
        <f t="shared" si="0"/>
        <v>0</v>
      </c>
    </row>
    <row r="13" spans="1:45" s="3" customFormat="1" ht="84" x14ac:dyDescent="0.2">
      <c r="A13" s="37" t="s">
        <v>17</v>
      </c>
      <c r="B13" s="49"/>
      <c r="C13" s="30" t="s">
        <v>21</v>
      </c>
      <c r="D13" s="30" t="s">
        <v>22</v>
      </c>
      <c r="E13" s="30" t="s">
        <v>85</v>
      </c>
      <c r="F13" s="12">
        <f>2000-2000+2000</f>
        <v>2000</v>
      </c>
      <c r="G13" s="5">
        <f>2000-2000+2000</f>
        <v>2000</v>
      </c>
      <c r="H13" s="12">
        <v>0</v>
      </c>
      <c r="I13" s="5">
        <v>0</v>
      </c>
      <c r="J13" s="5">
        <v>0</v>
      </c>
      <c r="K13" s="5">
        <f>L13+M13</f>
        <v>2000</v>
      </c>
      <c r="L13" s="5">
        <f>2000-2000+2000</f>
        <v>2000</v>
      </c>
      <c r="M13" s="5">
        <v>0</v>
      </c>
      <c r="N13" s="5">
        <v>0</v>
      </c>
      <c r="O13" s="5">
        <v>0</v>
      </c>
      <c r="P13" s="5">
        <f>Q13+R13</f>
        <v>2330</v>
      </c>
      <c r="Q13" s="5">
        <f>2000-2000+2000+330</f>
        <v>2330</v>
      </c>
      <c r="R13" s="5">
        <v>0</v>
      </c>
      <c r="S13" s="5">
        <v>0</v>
      </c>
      <c r="T13" s="5">
        <v>0</v>
      </c>
      <c r="U13" s="5">
        <v>2000</v>
      </c>
      <c r="V13" s="5">
        <v>2000</v>
      </c>
      <c r="W13" s="5">
        <v>0</v>
      </c>
      <c r="X13" s="5">
        <v>0</v>
      </c>
      <c r="Y13" s="5">
        <v>0</v>
      </c>
      <c r="Z13" s="5">
        <v>2000</v>
      </c>
      <c r="AA13" s="5">
        <v>2000</v>
      </c>
      <c r="AB13" s="5">
        <v>0</v>
      </c>
      <c r="AC13" s="5">
        <v>0</v>
      </c>
      <c r="AD13" s="5">
        <v>0</v>
      </c>
      <c r="AE13" s="5">
        <v>2000</v>
      </c>
      <c r="AF13" s="5">
        <v>2000</v>
      </c>
      <c r="AG13" s="5">
        <v>0</v>
      </c>
      <c r="AH13" s="5">
        <v>0</v>
      </c>
      <c r="AI13" s="5">
        <v>0</v>
      </c>
      <c r="AJ13" s="5">
        <v>2000</v>
      </c>
      <c r="AK13" s="5">
        <v>2000</v>
      </c>
      <c r="AL13" s="5">
        <v>0</v>
      </c>
      <c r="AM13" s="5">
        <v>0</v>
      </c>
      <c r="AN13" s="5">
        <v>0</v>
      </c>
      <c r="AO13" s="12">
        <f t="shared" si="1"/>
        <v>14330</v>
      </c>
      <c r="AP13" s="5">
        <f t="shared" si="0"/>
        <v>14330</v>
      </c>
      <c r="AQ13" s="12">
        <f t="shared" si="0"/>
        <v>0</v>
      </c>
      <c r="AR13" s="5">
        <f t="shared" si="0"/>
        <v>0</v>
      </c>
      <c r="AS13" s="5">
        <f t="shared" si="0"/>
        <v>0</v>
      </c>
    </row>
    <row r="14" spans="1:45" s="3" customFormat="1" ht="36" x14ac:dyDescent="0.2">
      <c r="A14" s="37" t="s">
        <v>20</v>
      </c>
      <c r="B14" s="49"/>
      <c r="C14" s="30" t="s">
        <v>24</v>
      </c>
      <c r="D14" s="30" t="s">
        <v>25</v>
      </c>
      <c r="E14" s="30" t="s">
        <v>85</v>
      </c>
      <c r="F14" s="12">
        <f>2000-1000</f>
        <v>1000</v>
      </c>
      <c r="G14" s="5">
        <f>2000-1000</f>
        <v>1000</v>
      </c>
      <c r="H14" s="12">
        <v>0</v>
      </c>
      <c r="I14" s="5">
        <v>0</v>
      </c>
      <c r="J14" s="5">
        <v>0</v>
      </c>
      <c r="K14" s="5">
        <f>2000-1000</f>
        <v>1000</v>
      </c>
      <c r="L14" s="5">
        <f>2000-1000</f>
        <v>1000</v>
      </c>
      <c r="M14" s="5">
        <v>0</v>
      </c>
      <c r="N14" s="5">
        <v>0</v>
      </c>
      <c r="O14" s="5">
        <v>0</v>
      </c>
      <c r="P14" s="5">
        <f>2000-1000</f>
        <v>1000</v>
      </c>
      <c r="Q14" s="5">
        <f>2000-1000</f>
        <v>1000</v>
      </c>
      <c r="R14" s="5">
        <v>0</v>
      </c>
      <c r="S14" s="5">
        <v>0</v>
      </c>
      <c r="T14" s="5">
        <v>0</v>
      </c>
      <c r="U14" s="5">
        <f>2000-1000</f>
        <v>1000</v>
      </c>
      <c r="V14" s="5">
        <f>2000-1000</f>
        <v>1000</v>
      </c>
      <c r="W14" s="5">
        <v>0</v>
      </c>
      <c r="X14" s="5">
        <v>0</v>
      </c>
      <c r="Y14" s="5">
        <v>0</v>
      </c>
      <c r="Z14" s="5">
        <f>AA14+AB14</f>
        <v>1000</v>
      </c>
      <c r="AA14" s="5">
        <v>1000</v>
      </c>
      <c r="AB14" s="5">
        <v>0</v>
      </c>
      <c r="AC14" s="5">
        <v>0</v>
      </c>
      <c r="AD14" s="5">
        <v>0</v>
      </c>
      <c r="AE14" s="5">
        <v>2000</v>
      </c>
      <c r="AF14" s="5">
        <v>2000</v>
      </c>
      <c r="AG14" s="5">
        <v>0</v>
      </c>
      <c r="AH14" s="5">
        <v>0</v>
      </c>
      <c r="AI14" s="5">
        <v>0</v>
      </c>
      <c r="AJ14" s="5">
        <v>2000</v>
      </c>
      <c r="AK14" s="5">
        <v>2000</v>
      </c>
      <c r="AL14" s="5">
        <v>0</v>
      </c>
      <c r="AM14" s="5">
        <v>0</v>
      </c>
      <c r="AN14" s="5">
        <v>0</v>
      </c>
      <c r="AO14" s="12">
        <f t="shared" si="1"/>
        <v>9000</v>
      </c>
      <c r="AP14" s="5">
        <f t="shared" si="0"/>
        <v>9000</v>
      </c>
      <c r="AQ14" s="12">
        <f t="shared" si="0"/>
        <v>0</v>
      </c>
      <c r="AR14" s="5">
        <f t="shared" si="0"/>
        <v>0</v>
      </c>
      <c r="AS14" s="5">
        <f t="shared" si="0"/>
        <v>0</v>
      </c>
    </row>
    <row r="15" spans="1:45" s="3" customFormat="1" ht="60" x14ac:dyDescent="0.2">
      <c r="A15" s="37" t="s">
        <v>23</v>
      </c>
      <c r="B15" s="49"/>
      <c r="C15" s="30" t="s">
        <v>27</v>
      </c>
      <c r="D15" s="30" t="s">
        <v>25</v>
      </c>
      <c r="E15" s="34" t="s">
        <v>169</v>
      </c>
      <c r="F15" s="12">
        <v>1840</v>
      </c>
      <c r="G15" s="5">
        <v>1840</v>
      </c>
      <c r="H15" s="12">
        <v>0</v>
      </c>
      <c r="I15" s="5">
        <v>0</v>
      </c>
      <c r="J15" s="5">
        <v>0</v>
      </c>
      <c r="K15" s="5">
        <f>1840-1840</f>
        <v>0</v>
      </c>
      <c r="L15" s="5">
        <f>1840-1840</f>
        <v>0</v>
      </c>
      <c r="M15" s="5">
        <v>0</v>
      </c>
      <c r="N15" s="5">
        <v>0</v>
      </c>
      <c r="O15" s="5">
        <v>0</v>
      </c>
      <c r="P15" s="5">
        <f>1840-1840</f>
        <v>0</v>
      </c>
      <c r="Q15" s="5">
        <f>1840-1840</f>
        <v>0</v>
      </c>
      <c r="R15" s="5">
        <v>0</v>
      </c>
      <c r="S15" s="5">
        <v>0</v>
      </c>
      <c r="T15" s="5">
        <v>0</v>
      </c>
      <c r="U15" s="5">
        <f>1840-1840</f>
        <v>0</v>
      </c>
      <c r="V15" s="5">
        <f>1840-1840</f>
        <v>0</v>
      </c>
      <c r="W15" s="5">
        <v>0</v>
      </c>
      <c r="X15" s="5">
        <v>0</v>
      </c>
      <c r="Y15" s="5">
        <v>0</v>
      </c>
      <c r="Z15" s="5">
        <f>AA15+AB15</f>
        <v>0</v>
      </c>
      <c r="AA15" s="5">
        <v>0</v>
      </c>
      <c r="AB15" s="5">
        <v>0</v>
      </c>
      <c r="AC15" s="5">
        <v>0</v>
      </c>
      <c r="AD15" s="5">
        <v>0</v>
      </c>
      <c r="AE15" s="5">
        <v>1840</v>
      </c>
      <c r="AF15" s="5">
        <v>1840</v>
      </c>
      <c r="AG15" s="5">
        <v>0</v>
      </c>
      <c r="AH15" s="5">
        <v>0</v>
      </c>
      <c r="AI15" s="5">
        <v>0</v>
      </c>
      <c r="AJ15" s="5">
        <v>1840</v>
      </c>
      <c r="AK15" s="5">
        <v>1840</v>
      </c>
      <c r="AL15" s="5">
        <v>0</v>
      </c>
      <c r="AM15" s="5">
        <v>0</v>
      </c>
      <c r="AN15" s="5">
        <v>0</v>
      </c>
      <c r="AO15" s="12">
        <f>AP15+AQ15+AR15+AS15</f>
        <v>5520</v>
      </c>
      <c r="AP15" s="5">
        <f t="shared" si="0"/>
        <v>5520</v>
      </c>
      <c r="AQ15" s="12">
        <f t="shared" si="0"/>
        <v>0</v>
      </c>
      <c r="AR15" s="5">
        <f t="shared" si="0"/>
        <v>0</v>
      </c>
      <c r="AS15" s="5">
        <f t="shared" si="0"/>
        <v>0</v>
      </c>
    </row>
    <row r="16" spans="1:45" s="3" customFormat="1" ht="72" x14ac:dyDescent="0.2">
      <c r="A16" s="37" t="s">
        <v>26</v>
      </c>
      <c r="B16" s="49"/>
      <c r="C16" s="30" t="s">
        <v>29</v>
      </c>
      <c r="D16" s="30" t="s">
        <v>25</v>
      </c>
      <c r="E16" s="30" t="s">
        <v>170</v>
      </c>
      <c r="F16" s="12">
        <f>3000-3000+1000+H16</f>
        <v>2923.06</v>
      </c>
      <c r="G16" s="5">
        <f>3000-3000+1000</f>
        <v>1000</v>
      </c>
      <c r="H16" s="12">
        <f>0+1923.06</f>
        <v>1923.06</v>
      </c>
      <c r="I16" s="5">
        <v>0</v>
      </c>
      <c r="J16" s="5">
        <v>0</v>
      </c>
      <c r="K16" s="5">
        <f>3000-3000</f>
        <v>0</v>
      </c>
      <c r="L16" s="5">
        <f>3000-3000</f>
        <v>0</v>
      </c>
      <c r="M16" s="5">
        <v>0</v>
      </c>
      <c r="N16" s="5">
        <v>0</v>
      </c>
      <c r="O16" s="5">
        <v>0</v>
      </c>
      <c r="P16" s="5">
        <f>Q16+R16</f>
        <v>1000</v>
      </c>
      <c r="Q16" s="5">
        <v>1000</v>
      </c>
      <c r="R16" s="5">
        <v>0</v>
      </c>
      <c r="S16" s="5">
        <v>0</v>
      </c>
      <c r="T16" s="5">
        <v>0</v>
      </c>
      <c r="U16" s="5">
        <f>V16+W16</f>
        <v>1000</v>
      </c>
      <c r="V16" s="5">
        <v>1000</v>
      </c>
      <c r="W16" s="5">
        <v>0</v>
      </c>
      <c r="X16" s="5">
        <v>0</v>
      </c>
      <c r="Y16" s="5">
        <v>0</v>
      </c>
      <c r="Z16" s="5">
        <f>AA16+AB16</f>
        <v>1000</v>
      </c>
      <c r="AA16" s="5">
        <v>1000</v>
      </c>
      <c r="AB16" s="5">
        <v>0</v>
      </c>
      <c r="AC16" s="5">
        <v>0</v>
      </c>
      <c r="AD16" s="5">
        <v>0</v>
      </c>
      <c r="AE16" s="5">
        <v>3000</v>
      </c>
      <c r="AF16" s="5">
        <v>3000</v>
      </c>
      <c r="AG16" s="5">
        <v>0</v>
      </c>
      <c r="AH16" s="5">
        <v>0</v>
      </c>
      <c r="AI16" s="5">
        <v>0</v>
      </c>
      <c r="AJ16" s="5">
        <v>3000</v>
      </c>
      <c r="AK16" s="5">
        <v>3000</v>
      </c>
      <c r="AL16" s="5">
        <v>0</v>
      </c>
      <c r="AM16" s="5">
        <v>0</v>
      </c>
      <c r="AN16" s="5">
        <v>0</v>
      </c>
      <c r="AO16" s="12">
        <f t="shared" ref="AO16:AO17" si="2">AP16+AQ16+AR16+AS16</f>
        <v>11923.06</v>
      </c>
      <c r="AP16" s="5">
        <f>G16+L16+Q16+V16+AA16+AF16+AK16</f>
        <v>10000</v>
      </c>
      <c r="AQ16" s="12">
        <f t="shared" si="0"/>
        <v>1923.06</v>
      </c>
      <c r="AR16" s="5">
        <f t="shared" si="0"/>
        <v>0</v>
      </c>
      <c r="AS16" s="5">
        <f t="shared" si="0"/>
        <v>0</v>
      </c>
    </row>
    <row r="17" spans="1:45" s="3" customFormat="1" ht="72" x14ac:dyDescent="0.2">
      <c r="A17" s="18" t="s">
        <v>28</v>
      </c>
      <c r="B17" s="33"/>
      <c r="C17" s="30" t="s">
        <v>154</v>
      </c>
      <c r="D17" s="30" t="s">
        <v>25</v>
      </c>
      <c r="E17" s="30" t="s">
        <v>153</v>
      </c>
      <c r="F17" s="12">
        <f>1000-1000</f>
        <v>0</v>
      </c>
      <c r="G17" s="5">
        <f>1000-1000</f>
        <v>0</v>
      </c>
      <c r="H17" s="12">
        <v>0</v>
      </c>
      <c r="I17" s="5">
        <v>0</v>
      </c>
      <c r="J17" s="5">
        <v>0</v>
      </c>
      <c r="K17" s="5">
        <f>1000-1000</f>
        <v>0</v>
      </c>
      <c r="L17" s="5">
        <f>1000-1000</f>
        <v>0</v>
      </c>
      <c r="M17" s="5">
        <v>0</v>
      </c>
      <c r="N17" s="5">
        <v>0</v>
      </c>
      <c r="O17" s="5">
        <v>0</v>
      </c>
      <c r="P17" s="5">
        <f>1000-1000</f>
        <v>0</v>
      </c>
      <c r="Q17" s="5">
        <f>1000-1000</f>
        <v>0</v>
      </c>
      <c r="R17" s="5">
        <v>0</v>
      </c>
      <c r="S17" s="5">
        <v>0</v>
      </c>
      <c r="T17" s="5">
        <v>0</v>
      </c>
      <c r="U17" s="5">
        <f>1000-1000</f>
        <v>0</v>
      </c>
      <c r="V17" s="5">
        <f>1000-1000</f>
        <v>0</v>
      </c>
      <c r="W17" s="5">
        <v>0</v>
      </c>
      <c r="X17" s="5">
        <v>0</v>
      </c>
      <c r="Y17" s="5">
        <v>0</v>
      </c>
      <c r="Z17" s="5">
        <f>AA17+AB17</f>
        <v>0</v>
      </c>
      <c r="AA17" s="5">
        <v>0</v>
      </c>
      <c r="AB17" s="5">
        <v>0</v>
      </c>
      <c r="AC17" s="5">
        <v>0</v>
      </c>
      <c r="AD17" s="5">
        <v>0</v>
      </c>
      <c r="AE17" s="5">
        <v>1000</v>
      </c>
      <c r="AF17" s="5">
        <v>1000</v>
      </c>
      <c r="AG17" s="5">
        <v>0</v>
      </c>
      <c r="AH17" s="5">
        <v>0</v>
      </c>
      <c r="AI17" s="5">
        <v>0</v>
      </c>
      <c r="AJ17" s="5">
        <v>1000</v>
      </c>
      <c r="AK17" s="5">
        <v>1000</v>
      </c>
      <c r="AL17" s="5">
        <v>0</v>
      </c>
      <c r="AM17" s="5">
        <v>0</v>
      </c>
      <c r="AN17" s="5">
        <v>0</v>
      </c>
      <c r="AO17" s="12">
        <f t="shared" si="2"/>
        <v>2000</v>
      </c>
      <c r="AP17" s="5">
        <f t="shared" si="0"/>
        <v>2000</v>
      </c>
      <c r="AQ17" s="12">
        <f t="shared" si="0"/>
        <v>0</v>
      </c>
      <c r="AR17" s="5">
        <f t="shared" si="0"/>
        <v>0</v>
      </c>
      <c r="AS17" s="5">
        <f t="shared" si="0"/>
        <v>0</v>
      </c>
    </row>
    <row r="18" spans="1:45" s="3" customFormat="1" ht="72" x14ac:dyDescent="0.2">
      <c r="A18" s="40" t="s">
        <v>30</v>
      </c>
      <c r="B18" s="49"/>
      <c r="C18" s="30" t="s">
        <v>31</v>
      </c>
      <c r="D18" s="30" t="s">
        <v>25</v>
      </c>
      <c r="E18" s="30" t="s">
        <v>85</v>
      </c>
      <c r="F18" s="12">
        <v>4310</v>
      </c>
      <c r="G18" s="5">
        <v>4310</v>
      </c>
      <c r="H18" s="12">
        <v>0</v>
      </c>
      <c r="I18" s="5">
        <v>0</v>
      </c>
      <c r="J18" s="5">
        <v>0</v>
      </c>
      <c r="K18" s="5">
        <v>4310</v>
      </c>
      <c r="L18" s="5">
        <v>4310</v>
      </c>
      <c r="M18" s="5">
        <v>0</v>
      </c>
      <c r="N18" s="5">
        <v>0</v>
      </c>
      <c r="O18" s="5">
        <v>0</v>
      </c>
      <c r="P18" s="5">
        <v>4310</v>
      </c>
      <c r="Q18" s="5">
        <v>4310</v>
      </c>
      <c r="R18" s="5">
        <v>0</v>
      </c>
      <c r="S18" s="5">
        <v>0</v>
      </c>
      <c r="T18" s="5">
        <v>0</v>
      </c>
      <c r="U18" s="5">
        <v>4310</v>
      </c>
      <c r="V18" s="5">
        <v>4310</v>
      </c>
      <c r="W18" s="5">
        <v>0</v>
      </c>
      <c r="X18" s="5">
        <v>0</v>
      </c>
      <c r="Y18" s="5">
        <v>0</v>
      </c>
      <c r="Z18" s="5">
        <v>4310</v>
      </c>
      <c r="AA18" s="5">
        <v>4310</v>
      </c>
      <c r="AB18" s="5">
        <v>0</v>
      </c>
      <c r="AC18" s="5">
        <v>0</v>
      </c>
      <c r="AD18" s="5">
        <v>0</v>
      </c>
      <c r="AE18" s="5">
        <v>4310</v>
      </c>
      <c r="AF18" s="5">
        <v>4310</v>
      </c>
      <c r="AG18" s="5">
        <v>0</v>
      </c>
      <c r="AH18" s="5">
        <v>0</v>
      </c>
      <c r="AI18" s="5">
        <v>0</v>
      </c>
      <c r="AJ18" s="5">
        <v>4310</v>
      </c>
      <c r="AK18" s="5">
        <v>4310</v>
      </c>
      <c r="AL18" s="5">
        <v>0</v>
      </c>
      <c r="AM18" s="5">
        <v>0</v>
      </c>
      <c r="AN18" s="5">
        <v>0</v>
      </c>
      <c r="AO18" s="12">
        <f>AP18+AQ18+AR18+AS18</f>
        <v>30170</v>
      </c>
      <c r="AP18" s="5">
        <f>G18+L18+Q18+V18+AA18+AF18+AK18</f>
        <v>30170</v>
      </c>
      <c r="AQ18" s="12">
        <f t="shared" si="0"/>
        <v>0</v>
      </c>
      <c r="AR18" s="5">
        <f t="shared" si="0"/>
        <v>0</v>
      </c>
      <c r="AS18" s="5">
        <f t="shared" si="0"/>
        <v>0</v>
      </c>
    </row>
    <row r="19" spans="1:45" s="3" customFormat="1" ht="48" x14ac:dyDescent="0.2">
      <c r="A19" s="32" t="s">
        <v>138</v>
      </c>
      <c r="B19" s="33"/>
      <c r="C19" s="30" t="s">
        <v>141</v>
      </c>
      <c r="D19" s="30" t="s">
        <v>139</v>
      </c>
      <c r="E19" s="34" t="s">
        <v>171</v>
      </c>
      <c r="F19" s="12">
        <v>1500</v>
      </c>
      <c r="G19" s="5">
        <v>1500</v>
      </c>
      <c r="H19" s="12">
        <v>0</v>
      </c>
      <c r="I19" s="5">
        <v>0</v>
      </c>
      <c r="J19" s="5">
        <v>0</v>
      </c>
      <c r="K19" s="5">
        <f>L19+M19+N19+O19</f>
        <v>1000</v>
      </c>
      <c r="L19" s="5">
        <v>1000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12">
        <f>AP19+AQ19+AR19+AS19</f>
        <v>2500</v>
      </c>
      <c r="AP19" s="5">
        <f t="shared" si="0"/>
        <v>2500</v>
      </c>
      <c r="AQ19" s="12">
        <f t="shared" si="0"/>
        <v>0</v>
      </c>
      <c r="AR19" s="5">
        <v>0</v>
      </c>
      <c r="AS19" s="5">
        <v>0</v>
      </c>
    </row>
    <row r="20" spans="1:45" s="3" customFormat="1" ht="12" x14ac:dyDescent="0.2">
      <c r="A20" s="42" t="s">
        <v>32</v>
      </c>
      <c r="B20" s="42"/>
      <c r="C20" s="42"/>
      <c r="D20" s="33"/>
      <c r="E20" s="30"/>
      <c r="F20" s="19">
        <f>SUM(F11:F19)</f>
        <v>13573.06</v>
      </c>
      <c r="G20" s="6">
        <f>SUM(G11:G19)</f>
        <v>11650</v>
      </c>
      <c r="H20" s="19">
        <f t="shared" ref="H20:O20" si="3">SUM(H11:H18)</f>
        <v>1923.06</v>
      </c>
      <c r="I20" s="6">
        <f t="shared" si="3"/>
        <v>0</v>
      </c>
      <c r="J20" s="6">
        <f t="shared" si="3"/>
        <v>0</v>
      </c>
      <c r="K20" s="6">
        <f t="shared" ref="K20:L20" si="4">SUM(K11:K19)</f>
        <v>8310</v>
      </c>
      <c r="L20" s="6">
        <f t="shared" si="4"/>
        <v>8310</v>
      </c>
      <c r="M20" s="6">
        <f t="shared" si="3"/>
        <v>0</v>
      </c>
      <c r="N20" s="6">
        <f t="shared" si="3"/>
        <v>0</v>
      </c>
      <c r="O20" s="6">
        <f t="shared" si="3"/>
        <v>0</v>
      </c>
      <c r="P20" s="6">
        <f t="shared" ref="P20:Q20" si="5">SUM(P11:P19)</f>
        <v>8640</v>
      </c>
      <c r="Q20" s="6">
        <f t="shared" si="5"/>
        <v>8640</v>
      </c>
      <c r="R20" s="6">
        <f t="shared" ref="R20:AS20" si="6">SUM(R11:R18)</f>
        <v>0</v>
      </c>
      <c r="S20" s="6">
        <f t="shared" si="6"/>
        <v>0</v>
      </c>
      <c r="T20" s="6">
        <f t="shared" si="6"/>
        <v>0</v>
      </c>
      <c r="U20" s="6">
        <f t="shared" si="6"/>
        <v>8310</v>
      </c>
      <c r="V20" s="6">
        <f t="shared" si="6"/>
        <v>8310</v>
      </c>
      <c r="W20" s="6">
        <f t="shared" si="6"/>
        <v>0</v>
      </c>
      <c r="X20" s="6">
        <f t="shared" si="6"/>
        <v>0</v>
      </c>
      <c r="Y20" s="6">
        <f t="shared" si="6"/>
        <v>0</v>
      </c>
      <c r="Z20" s="6">
        <f t="shared" si="6"/>
        <v>8310</v>
      </c>
      <c r="AA20" s="6">
        <f t="shared" si="6"/>
        <v>8310</v>
      </c>
      <c r="AB20" s="6">
        <f t="shared" si="6"/>
        <v>0</v>
      </c>
      <c r="AC20" s="6">
        <f t="shared" si="6"/>
        <v>0</v>
      </c>
      <c r="AD20" s="6">
        <f t="shared" si="6"/>
        <v>0</v>
      </c>
      <c r="AE20" s="6">
        <f t="shared" si="6"/>
        <v>15475</v>
      </c>
      <c r="AF20" s="6">
        <f t="shared" si="6"/>
        <v>15475</v>
      </c>
      <c r="AG20" s="6">
        <f t="shared" si="6"/>
        <v>0</v>
      </c>
      <c r="AH20" s="6">
        <f t="shared" si="6"/>
        <v>0</v>
      </c>
      <c r="AI20" s="6">
        <f t="shared" si="6"/>
        <v>0</v>
      </c>
      <c r="AJ20" s="6">
        <f t="shared" si="6"/>
        <v>15475</v>
      </c>
      <c r="AK20" s="6">
        <f t="shared" si="6"/>
        <v>15475</v>
      </c>
      <c r="AL20" s="6">
        <f t="shared" si="6"/>
        <v>0</v>
      </c>
      <c r="AM20" s="6">
        <f t="shared" si="6"/>
        <v>0</v>
      </c>
      <c r="AN20" s="6">
        <f t="shared" si="6"/>
        <v>0</v>
      </c>
      <c r="AO20" s="19">
        <f t="shared" ref="AO20:AP20" si="7">SUM(AO11:AO19)</f>
        <v>78093.06</v>
      </c>
      <c r="AP20" s="19">
        <f t="shared" si="7"/>
        <v>76170</v>
      </c>
      <c r="AQ20" s="19">
        <f t="shared" si="6"/>
        <v>1923.06</v>
      </c>
      <c r="AR20" s="6">
        <f t="shared" si="6"/>
        <v>0</v>
      </c>
      <c r="AS20" s="6">
        <f t="shared" si="6"/>
        <v>0</v>
      </c>
    </row>
    <row r="21" spans="1:45" s="3" customFormat="1" ht="12" x14ac:dyDescent="0.2">
      <c r="A21" s="37" t="s">
        <v>25</v>
      </c>
      <c r="B21" s="37"/>
      <c r="C21" s="37"/>
      <c r="D21" s="33"/>
      <c r="E21" s="30"/>
      <c r="F21" s="12">
        <f>SUM(F14:F18)</f>
        <v>10073.06</v>
      </c>
      <c r="G21" s="5">
        <f>SUM(G14:G18)</f>
        <v>8150</v>
      </c>
      <c r="H21" s="12">
        <f t="shared" ref="H21:AN21" si="8">SUM(H14:H18)</f>
        <v>1923.06</v>
      </c>
      <c r="I21" s="5">
        <f t="shared" si="8"/>
        <v>0</v>
      </c>
      <c r="J21" s="5">
        <f t="shared" si="8"/>
        <v>0</v>
      </c>
      <c r="K21" s="5">
        <f t="shared" si="8"/>
        <v>5310</v>
      </c>
      <c r="L21" s="5">
        <f t="shared" si="8"/>
        <v>5310</v>
      </c>
      <c r="M21" s="5">
        <f t="shared" si="8"/>
        <v>0</v>
      </c>
      <c r="N21" s="5">
        <f t="shared" si="8"/>
        <v>0</v>
      </c>
      <c r="O21" s="5">
        <f t="shared" si="8"/>
        <v>0</v>
      </c>
      <c r="P21" s="5">
        <f t="shared" si="8"/>
        <v>6310</v>
      </c>
      <c r="Q21" s="5">
        <f t="shared" si="8"/>
        <v>6310</v>
      </c>
      <c r="R21" s="5">
        <f t="shared" si="8"/>
        <v>0</v>
      </c>
      <c r="S21" s="5">
        <f t="shared" si="8"/>
        <v>0</v>
      </c>
      <c r="T21" s="5">
        <f t="shared" si="8"/>
        <v>0</v>
      </c>
      <c r="U21" s="5">
        <f t="shared" si="8"/>
        <v>6310</v>
      </c>
      <c r="V21" s="5">
        <f t="shared" si="8"/>
        <v>6310</v>
      </c>
      <c r="W21" s="5">
        <f t="shared" si="8"/>
        <v>0</v>
      </c>
      <c r="X21" s="5">
        <f t="shared" si="8"/>
        <v>0</v>
      </c>
      <c r="Y21" s="5">
        <f t="shared" si="8"/>
        <v>0</v>
      </c>
      <c r="Z21" s="5">
        <f t="shared" si="8"/>
        <v>6310</v>
      </c>
      <c r="AA21" s="5">
        <f t="shared" si="8"/>
        <v>6310</v>
      </c>
      <c r="AB21" s="5">
        <f t="shared" si="8"/>
        <v>0</v>
      </c>
      <c r="AC21" s="5">
        <f t="shared" si="8"/>
        <v>0</v>
      </c>
      <c r="AD21" s="5">
        <f t="shared" si="8"/>
        <v>0</v>
      </c>
      <c r="AE21" s="5">
        <f t="shared" si="8"/>
        <v>12150</v>
      </c>
      <c r="AF21" s="5">
        <f t="shared" si="8"/>
        <v>12150</v>
      </c>
      <c r="AG21" s="5">
        <f t="shared" si="8"/>
        <v>0</v>
      </c>
      <c r="AH21" s="5">
        <f t="shared" si="8"/>
        <v>0</v>
      </c>
      <c r="AI21" s="5">
        <f t="shared" si="8"/>
        <v>0</v>
      </c>
      <c r="AJ21" s="5">
        <f t="shared" si="8"/>
        <v>12150</v>
      </c>
      <c r="AK21" s="5">
        <f t="shared" si="8"/>
        <v>12150</v>
      </c>
      <c r="AL21" s="5">
        <f t="shared" si="8"/>
        <v>0</v>
      </c>
      <c r="AM21" s="5">
        <f t="shared" si="8"/>
        <v>0</v>
      </c>
      <c r="AN21" s="5">
        <f t="shared" si="8"/>
        <v>0</v>
      </c>
      <c r="AO21" s="12">
        <f>SUM(AO14:AO18)</f>
        <v>58613.06</v>
      </c>
      <c r="AP21" s="12">
        <f>SUM(AP14:AP18)</f>
        <v>56690</v>
      </c>
      <c r="AQ21" s="12">
        <f>SUM(AQ14:AQ18)</f>
        <v>1923.06</v>
      </c>
      <c r="AR21" s="5">
        <f t="shared" ref="AR21:AS21" si="9">SUM(AR14:AR18)</f>
        <v>0</v>
      </c>
      <c r="AS21" s="5">
        <f t="shared" si="9"/>
        <v>0</v>
      </c>
    </row>
    <row r="22" spans="1:45" s="3" customFormat="1" ht="12" x14ac:dyDescent="0.2">
      <c r="A22" s="37" t="s">
        <v>33</v>
      </c>
      <c r="B22" s="37"/>
      <c r="C22" s="37"/>
      <c r="D22" s="33"/>
      <c r="E22" s="30"/>
      <c r="F22" s="12">
        <f t="shared" ref="F22:AS24" si="10">F11</f>
        <v>0</v>
      </c>
      <c r="G22" s="5">
        <f t="shared" si="10"/>
        <v>0</v>
      </c>
      <c r="H22" s="12">
        <f t="shared" si="10"/>
        <v>0</v>
      </c>
      <c r="I22" s="5">
        <f t="shared" si="10"/>
        <v>0</v>
      </c>
      <c r="J22" s="5">
        <f t="shared" si="10"/>
        <v>0</v>
      </c>
      <c r="K22" s="5">
        <f t="shared" si="10"/>
        <v>0</v>
      </c>
      <c r="L22" s="5">
        <f t="shared" si="10"/>
        <v>0</v>
      </c>
      <c r="M22" s="5">
        <f t="shared" si="10"/>
        <v>0</v>
      </c>
      <c r="N22" s="5">
        <f t="shared" si="10"/>
        <v>0</v>
      </c>
      <c r="O22" s="5">
        <f t="shared" si="10"/>
        <v>0</v>
      </c>
      <c r="P22" s="5">
        <f t="shared" si="10"/>
        <v>0</v>
      </c>
      <c r="Q22" s="5">
        <f t="shared" si="10"/>
        <v>0</v>
      </c>
      <c r="R22" s="5">
        <f t="shared" si="10"/>
        <v>0</v>
      </c>
      <c r="S22" s="5">
        <f t="shared" si="10"/>
        <v>0</v>
      </c>
      <c r="T22" s="5">
        <f t="shared" si="10"/>
        <v>0</v>
      </c>
      <c r="U22" s="5">
        <f t="shared" si="10"/>
        <v>0</v>
      </c>
      <c r="V22" s="5">
        <f t="shared" si="10"/>
        <v>0</v>
      </c>
      <c r="W22" s="5">
        <f t="shared" si="10"/>
        <v>0</v>
      </c>
      <c r="X22" s="5">
        <f t="shared" si="10"/>
        <v>0</v>
      </c>
      <c r="Y22" s="5">
        <f t="shared" si="10"/>
        <v>0</v>
      </c>
      <c r="Z22" s="5">
        <f t="shared" si="10"/>
        <v>0</v>
      </c>
      <c r="AA22" s="5">
        <f t="shared" si="10"/>
        <v>0</v>
      </c>
      <c r="AB22" s="5">
        <f t="shared" si="10"/>
        <v>0</v>
      </c>
      <c r="AC22" s="5">
        <f t="shared" si="10"/>
        <v>0</v>
      </c>
      <c r="AD22" s="5">
        <f t="shared" si="10"/>
        <v>0</v>
      </c>
      <c r="AE22" s="5">
        <f t="shared" si="10"/>
        <v>325</v>
      </c>
      <c r="AF22" s="5">
        <f t="shared" si="10"/>
        <v>325</v>
      </c>
      <c r="AG22" s="5">
        <f t="shared" si="10"/>
        <v>0</v>
      </c>
      <c r="AH22" s="5">
        <f t="shared" si="10"/>
        <v>0</v>
      </c>
      <c r="AI22" s="5">
        <f t="shared" si="10"/>
        <v>0</v>
      </c>
      <c r="AJ22" s="5">
        <f t="shared" si="10"/>
        <v>325</v>
      </c>
      <c r="AK22" s="5">
        <f t="shared" si="10"/>
        <v>325</v>
      </c>
      <c r="AL22" s="5">
        <f t="shared" si="10"/>
        <v>0</v>
      </c>
      <c r="AM22" s="5">
        <f t="shared" si="10"/>
        <v>0</v>
      </c>
      <c r="AN22" s="5">
        <f t="shared" si="10"/>
        <v>0</v>
      </c>
      <c r="AO22" s="12">
        <f t="shared" si="10"/>
        <v>650</v>
      </c>
      <c r="AP22" s="12">
        <f t="shared" si="10"/>
        <v>650</v>
      </c>
      <c r="AQ22" s="12">
        <f t="shared" si="10"/>
        <v>0</v>
      </c>
      <c r="AR22" s="5">
        <f t="shared" si="10"/>
        <v>0</v>
      </c>
      <c r="AS22" s="5">
        <f t="shared" si="10"/>
        <v>0</v>
      </c>
    </row>
    <row r="23" spans="1:45" s="3" customFormat="1" ht="12" x14ac:dyDescent="0.2">
      <c r="A23" s="37" t="s">
        <v>34</v>
      </c>
      <c r="B23" s="37"/>
      <c r="C23" s="37"/>
      <c r="D23" s="33"/>
      <c r="E23" s="30"/>
      <c r="F23" s="12">
        <f t="shared" si="10"/>
        <v>0</v>
      </c>
      <c r="G23" s="5">
        <f t="shared" si="10"/>
        <v>0</v>
      </c>
      <c r="H23" s="12">
        <f t="shared" si="10"/>
        <v>0</v>
      </c>
      <c r="I23" s="5">
        <f t="shared" si="10"/>
        <v>0</v>
      </c>
      <c r="J23" s="5">
        <f t="shared" si="10"/>
        <v>0</v>
      </c>
      <c r="K23" s="5">
        <f t="shared" si="10"/>
        <v>0</v>
      </c>
      <c r="L23" s="5">
        <f t="shared" si="10"/>
        <v>0</v>
      </c>
      <c r="M23" s="5">
        <f t="shared" si="10"/>
        <v>0</v>
      </c>
      <c r="N23" s="5">
        <f t="shared" si="10"/>
        <v>0</v>
      </c>
      <c r="O23" s="5">
        <f t="shared" si="10"/>
        <v>0</v>
      </c>
      <c r="P23" s="5">
        <f t="shared" si="10"/>
        <v>0</v>
      </c>
      <c r="Q23" s="5">
        <f t="shared" si="10"/>
        <v>0</v>
      </c>
      <c r="R23" s="5">
        <f t="shared" si="10"/>
        <v>0</v>
      </c>
      <c r="S23" s="5">
        <f t="shared" si="10"/>
        <v>0</v>
      </c>
      <c r="T23" s="5">
        <f t="shared" si="10"/>
        <v>0</v>
      </c>
      <c r="U23" s="5">
        <f t="shared" si="10"/>
        <v>0</v>
      </c>
      <c r="V23" s="5">
        <f t="shared" si="10"/>
        <v>0</v>
      </c>
      <c r="W23" s="5">
        <f t="shared" si="10"/>
        <v>0</v>
      </c>
      <c r="X23" s="5">
        <f t="shared" si="10"/>
        <v>0</v>
      </c>
      <c r="Y23" s="5">
        <f t="shared" si="10"/>
        <v>0</v>
      </c>
      <c r="Z23" s="5">
        <f t="shared" si="10"/>
        <v>0</v>
      </c>
      <c r="AA23" s="5">
        <f t="shared" si="10"/>
        <v>0</v>
      </c>
      <c r="AB23" s="5">
        <f t="shared" si="10"/>
        <v>0</v>
      </c>
      <c r="AC23" s="5">
        <f t="shared" si="10"/>
        <v>0</v>
      </c>
      <c r="AD23" s="5">
        <f t="shared" si="10"/>
        <v>0</v>
      </c>
      <c r="AE23" s="5">
        <f t="shared" si="10"/>
        <v>1000</v>
      </c>
      <c r="AF23" s="5">
        <f t="shared" si="10"/>
        <v>1000</v>
      </c>
      <c r="AG23" s="5">
        <f t="shared" si="10"/>
        <v>0</v>
      </c>
      <c r="AH23" s="5">
        <f t="shared" si="10"/>
        <v>0</v>
      </c>
      <c r="AI23" s="5">
        <f t="shared" si="10"/>
        <v>0</v>
      </c>
      <c r="AJ23" s="5">
        <f t="shared" si="10"/>
        <v>1000</v>
      </c>
      <c r="AK23" s="5">
        <f t="shared" si="10"/>
        <v>1000</v>
      </c>
      <c r="AL23" s="5">
        <f t="shared" si="10"/>
        <v>0</v>
      </c>
      <c r="AM23" s="5">
        <f t="shared" si="10"/>
        <v>0</v>
      </c>
      <c r="AN23" s="5">
        <f t="shared" si="10"/>
        <v>0</v>
      </c>
      <c r="AO23" s="12">
        <f t="shared" si="10"/>
        <v>2000</v>
      </c>
      <c r="AP23" s="12">
        <f t="shared" si="10"/>
        <v>2000</v>
      </c>
      <c r="AQ23" s="12">
        <f t="shared" si="10"/>
        <v>0</v>
      </c>
      <c r="AR23" s="5">
        <f t="shared" si="10"/>
        <v>0</v>
      </c>
      <c r="AS23" s="5">
        <f t="shared" si="10"/>
        <v>0</v>
      </c>
    </row>
    <row r="24" spans="1:45" s="3" customFormat="1" ht="12" x14ac:dyDescent="0.2">
      <c r="A24" s="37" t="s">
        <v>35</v>
      </c>
      <c r="B24" s="37"/>
      <c r="C24" s="37"/>
      <c r="D24" s="33"/>
      <c r="E24" s="30"/>
      <c r="F24" s="12">
        <f t="shared" si="10"/>
        <v>2000</v>
      </c>
      <c r="G24" s="5">
        <f t="shared" si="10"/>
        <v>2000</v>
      </c>
      <c r="H24" s="12">
        <f t="shared" si="10"/>
        <v>0</v>
      </c>
      <c r="I24" s="5">
        <f t="shared" si="10"/>
        <v>0</v>
      </c>
      <c r="J24" s="5">
        <f t="shared" si="10"/>
        <v>0</v>
      </c>
      <c r="K24" s="5">
        <f t="shared" si="10"/>
        <v>2000</v>
      </c>
      <c r="L24" s="5">
        <f t="shared" si="10"/>
        <v>2000</v>
      </c>
      <c r="M24" s="5">
        <f t="shared" si="10"/>
        <v>0</v>
      </c>
      <c r="N24" s="5">
        <f t="shared" si="10"/>
        <v>0</v>
      </c>
      <c r="O24" s="5">
        <f t="shared" si="10"/>
        <v>0</v>
      </c>
      <c r="P24" s="5">
        <f t="shared" si="10"/>
        <v>2330</v>
      </c>
      <c r="Q24" s="5">
        <f t="shared" si="10"/>
        <v>2330</v>
      </c>
      <c r="R24" s="5">
        <f t="shared" si="10"/>
        <v>0</v>
      </c>
      <c r="S24" s="5">
        <f t="shared" si="10"/>
        <v>0</v>
      </c>
      <c r="T24" s="5">
        <f t="shared" si="10"/>
        <v>0</v>
      </c>
      <c r="U24" s="5">
        <f t="shared" si="10"/>
        <v>2000</v>
      </c>
      <c r="V24" s="5">
        <f t="shared" si="10"/>
        <v>2000</v>
      </c>
      <c r="W24" s="5">
        <f t="shared" si="10"/>
        <v>0</v>
      </c>
      <c r="X24" s="5">
        <f t="shared" si="10"/>
        <v>0</v>
      </c>
      <c r="Y24" s="5">
        <f t="shared" si="10"/>
        <v>0</v>
      </c>
      <c r="Z24" s="5">
        <f t="shared" si="10"/>
        <v>2000</v>
      </c>
      <c r="AA24" s="5">
        <f t="shared" si="10"/>
        <v>2000</v>
      </c>
      <c r="AB24" s="5">
        <f t="shared" si="10"/>
        <v>0</v>
      </c>
      <c r="AC24" s="5">
        <f t="shared" si="10"/>
        <v>0</v>
      </c>
      <c r="AD24" s="5">
        <f t="shared" si="10"/>
        <v>0</v>
      </c>
      <c r="AE24" s="5">
        <f t="shared" si="10"/>
        <v>2000</v>
      </c>
      <c r="AF24" s="5">
        <f t="shared" si="10"/>
        <v>2000</v>
      </c>
      <c r="AG24" s="5">
        <f t="shared" si="10"/>
        <v>0</v>
      </c>
      <c r="AH24" s="5">
        <f t="shared" si="10"/>
        <v>0</v>
      </c>
      <c r="AI24" s="5">
        <f t="shared" si="10"/>
        <v>0</v>
      </c>
      <c r="AJ24" s="5">
        <f t="shared" si="10"/>
        <v>2000</v>
      </c>
      <c r="AK24" s="5">
        <f t="shared" si="10"/>
        <v>2000</v>
      </c>
      <c r="AL24" s="5">
        <f t="shared" si="10"/>
        <v>0</v>
      </c>
      <c r="AM24" s="5">
        <f t="shared" si="10"/>
        <v>0</v>
      </c>
      <c r="AN24" s="5">
        <f t="shared" si="10"/>
        <v>0</v>
      </c>
      <c r="AO24" s="12">
        <f t="shared" si="10"/>
        <v>14330</v>
      </c>
      <c r="AP24" s="12">
        <f t="shared" si="10"/>
        <v>14330</v>
      </c>
      <c r="AQ24" s="12">
        <f t="shared" si="10"/>
        <v>0</v>
      </c>
      <c r="AR24" s="5">
        <f t="shared" si="10"/>
        <v>0</v>
      </c>
      <c r="AS24" s="5">
        <f t="shared" si="10"/>
        <v>0</v>
      </c>
    </row>
    <row r="25" spans="1:45" s="3" customFormat="1" ht="12" x14ac:dyDescent="0.2">
      <c r="A25" s="50" t="s">
        <v>139</v>
      </c>
      <c r="B25" s="50"/>
      <c r="C25" s="50"/>
      <c r="D25" s="33"/>
      <c r="E25" s="30"/>
      <c r="F25" s="12">
        <f>F19</f>
        <v>1500</v>
      </c>
      <c r="G25" s="5">
        <f>G19</f>
        <v>1500</v>
      </c>
      <c r="H25" s="12">
        <f t="shared" ref="H25:AQ25" si="11">H19</f>
        <v>0</v>
      </c>
      <c r="I25" s="5">
        <f t="shared" si="11"/>
        <v>0</v>
      </c>
      <c r="J25" s="5">
        <f t="shared" si="11"/>
        <v>0</v>
      </c>
      <c r="K25" s="5">
        <f t="shared" si="11"/>
        <v>1000</v>
      </c>
      <c r="L25" s="5">
        <f t="shared" si="11"/>
        <v>1000</v>
      </c>
      <c r="M25" s="5">
        <f t="shared" si="11"/>
        <v>0</v>
      </c>
      <c r="N25" s="5">
        <f t="shared" si="11"/>
        <v>0</v>
      </c>
      <c r="O25" s="5">
        <f t="shared" si="11"/>
        <v>0</v>
      </c>
      <c r="P25" s="5">
        <f t="shared" si="11"/>
        <v>0</v>
      </c>
      <c r="Q25" s="5">
        <f t="shared" si="11"/>
        <v>0</v>
      </c>
      <c r="R25" s="5">
        <f t="shared" si="11"/>
        <v>0</v>
      </c>
      <c r="S25" s="5">
        <f t="shared" si="11"/>
        <v>0</v>
      </c>
      <c r="T25" s="5">
        <f t="shared" si="11"/>
        <v>0</v>
      </c>
      <c r="U25" s="5">
        <f t="shared" si="11"/>
        <v>0</v>
      </c>
      <c r="V25" s="5">
        <f t="shared" si="11"/>
        <v>0</v>
      </c>
      <c r="W25" s="5">
        <f t="shared" si="11"/>
        <v>0</v>
      </c>
      <c r="X25" s="5">
        <f t="shared" si="11"/>
        <v>0</v>
      </c>
      <c r="Y25" s="5">
        <f t="shared" si="11"/>
        <v>0</v>
      </c>
      <c r="Z25" s="5">
        <f t="shared" si="11"/>
        <v>0</v>
      </c>
      <c r="AA25" s="5">
        <f t="shared" si="11"/>
        <v>0</v>
      </c>
      <c r="AB25" s="5">
        <f t="shared" si="11"/>
        <v>0</v>
      </c>
      <c r="AC25" s="5">
        <f t="shared" si="11"/>
        <v>0</v>
      </c>
      <c r="AD25" s="5">
        <f t="shared" si="11"/>
        <v>0</v>
      </c>
      <c r="AE25" s="5">
        <f t="shared" si="11"/>
        <v>0</v>
      </c>
      <c r="AF25" s="5">
        <f t="shared" si="11"/>
        <v>0</v>
      </c>
      <c r="AG25" s="5">
        <f t="shared" si="11"/>
        <v>0</v>
      </c>
      <c r="AH25" s="5">
        <f t="shared" si="11"/>
        <v>0</v>
      </c>
      <c r="AI25" s="5">
        <f t="shared" si="11"/>
        <v>0</v>
      </c>
      <c r="AJ25" s="5">
        <f t="shared" si="11"/>
        <v>0</v>
      </c>
      <c r="AK25" s="5">
        <f t="shared" si="11"/>
        <v>0</v>
      </c>
      <c r="AL25" s="5">
        <f t="shared" si="11"/>
        <v>0</v>
      </c>
      <c r="AM25" s="5">
        <f t="shared" si="11"/>
        <v>0</v>
      </c>
      <c r="AN25" s="5">
        <f t="shared" si="11"/>
        <v>0</v>
      </c>
      <c r="AO25" s="12">
        <f t="shared" si="11"/>
        <v>2500</v>
      </c>
      <c r="AP25" s="12">
        <f t="shared" si="11"/>
        <v>2500</v>
      </c>
      <c r="AQ25" s="12">
        <f t="shared" si="11"/>
        <v>0</v>
      </c>
      <c r="AR25" s="5"/>
      <c r="AS25" s="5"/>
    </row>
    <row r="26" spans="1:45" s="3" customFormat="1" ht="12" x14ac:dyDescent="0.2">
      <c r="A26" s="38" t="s">
        <v>36</v>
      </c>
      <c r="B26" s="49"/>
      <c r="C26" s="43" t="s">
        <v>144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5"/>
    </row>
    <row r="27" spans="1:45" s="3" customFormat="1" ht="72" x14ac:dyDescent="0.2">
      <c r="A27" s="37" t="s">
        <v>37</v>
      </c>
      <c r="B27" s="49"/>
      <c r="C27" s="30" t="s">
        <v>128</v>
      </c>
      <c r="D27" s="30" t="s">
        <v>117</v>
      </c>
      <c r="E27" s="30" t="s">
        <v>85</v>
      </c>
      <c r="F27" s="30" t="s">
        <v>38</v>
      </c>
      <c r="G27" s="30" t="s">
        <v>38</v>
      </c>
      <c r="H27" s="30" t="s">
        <v>38</v>
      </c>
      <c r="I27" s="30" t="s">
        <v>38</v>
      </c>
      <c r="J27" s="30" t="s">
        <v>38</v>
      </c>
      <c r="K27" s="30" t="s">
        <v>38</v>
      </c>
      <c r="L27" s="30" t="s">
        <v>38</v>
      </c>
      <c r="M27" s="30" t="s">
        <v>38</v>
      </c>
      <c r="N27" s="30" t="s">
        <v>38</v>
      </c>
      <c r="O27" s="30" t="s">
        <v>38</v>
      </c>
      <c r="P27" s="30" t="s">
        <v>38</v>
      </c>
      <c r="Q27" s="30" t="s">
        <v>38</v>
      </c>
      <c r="R27" s="30" t="s">
        <v>38</v>
      </c>
      <c r="S27" s="30" t="s">
        <v>38</v>
      </c>
      <c r="T27" s="30" t="s">
        <v>38</v>
      </c>
      <c r="U27" s="30" t="s">
        <v>38</v>
      </c>
      <c r="V27" s="30" t="s">
        <v>38</v>
      </c>
      <c r="W27" s="30" t="s">
        <v>38</v>
      </c>
      <c r="X27" s="30" t="s">
        <v>38</v>
      </c>
      <c r="Y27" s="30" t="s">
        <v>38</v>
      </c>
      <c r="Z27" s="30" t="s">
        <v>38</v>
      </c>
      <c r="AA27" s="30" t="s">
        <v>38</v>
      </c>
      <c r="AB27" s="30" t="s">
        <v>38</v>
      </c>
      <c r="AC27" s="30" t="s">
        <v>38</v>
      </c>
      <c r="AD27" s="30" t="s">
        <v>38</v>
      </c>
      <c r="AE27" s="30" t="s">
        <v>38</v>
      </c>
      <c r="AF27" s="30" t="s">
        <v>38</v>
      </c>
      <c r="AG27" s="30" t="s">
        <v>38</v>
      </c>
      <c r="AH27" s="30" t="s">
        <v>38</v>
      </c>
      <c r="AI27" s="30" t="s">
        <v>38</v>
      </c>
      <c r="AJ27" s="30" t="s">
        <v>38</v>
      </c>
      <c r="AK27" s="30" t="s">
        <v>38</v>
      </c>
      <c r="AL27" s="30" t="s">
        <v>38</v>
      </c>
      <c r="AM27" s="30" t="s">
        <v>38</v>
      </c>
      <c r="AN27" s="30" t="s">
        <v>38</v>
      </c>
      <c r="AO27" s="37" t="s">
        <v>39</v>
      </c>
      <c r="AP27" s="37"/>
      <c r="AQ27" s="37"/>
      <c r="AR27" s="37"/>
      <c r="AS27" s="37"/>
    </row>
    <row r="28" spans="1:45" s="3" customFormat="1" ht="72" x14ac:dyDescent="0.2">
      <c r="A28" s="37" t="s">
        <v>40</v>
      </c>
      <c r="B28" s="49"/>
      <c r="C28" s="30" t="s">
        <v>129</v>
      </c>
      <c r="D28" s="30" t="s">
        <v>118</v>
      </c>
      <c r="E28" s="30" t="s">
        <v>85</v>
      </c>
      <c r="F28" s="30" t="s">
        <v>38</v>
      </c>
      <c r="G28" s="30" t="s">
        <v>38</v>
      </c>
      <c r="H28" s="30" t="s">
        <v>38</v>
      </c>
      <c r="I28" s="30" t="s">
        <v>38</v>
      </c>
      <c r="J28" s="30" t="s">
        <v>38</v>
      </c>
      <c r="K28" s="30" t="s">
        <v>38</v>
      </c>
      <c r="L28" s="30" t="s">
        <v>38</v>
      </c>
      <c r="M28" s="30" t="s">
        <v>38</v>
      </c>
      <c r="N28" s="30" t="s">
        <v>38</v>
      </c>
      <c r="O28" s="30" t="s">
        <v>38</v>
      </c>
      <c r="P28" s="30" t="s">
        <v>38</v>
      </c>
      <c r="Q28" s="30" t="s">
        <v>38</v>
      </c>
      <c r="R28" s="30" t="s">
        <v>38</v>
      </c>
      <c r="S28" s="30" t="s">
        <v>38</v>
      </c>
      <c r="T28" s="30" t="s">
        <v>38</v>
      </c>
      <c r="U28" s="30" t="s">
        <v>38</v>
      </c>
      <c r="V28" s="30" t="s">
        <v>38</v>
      </c>
      <c r="W28" s="30" t="s">
        <v>38</v>
      </c>
      <c r="X28" s="30" t="s">
        <v>38</v>
      </c>
      <c r="Y28" s="30" t="s">
        <v>38</v>
      </c>
      <c r="Z28" s="30" t="s">
        <v>38</v>
      </c>
      <c r="AA28" s="30" t="s">
        <v>38</v>
      </c>
      <c r="AB28" s="30" t="s">
        <v>38</v>
      </c>
      <c r="AC28" s="30" t="s">
        <v>38</v>
      </c>
      <c r="AD28" s="30" t="s">
        <v>38</v>
      </c>
      <c r="AE28" s="30" t="s">
        <v>38</v>
      </c>
      <c r="AF28" s="30" t="s">
        <v>38</v>
      </c>
      <c r="AG28" s="30" t="s">
        <v>38</v>
      </c>
      <c r="AH28" s="30" t="s">
        <v>38</v>
      </c>
      <c r="AI28" s="30" t="s">
        <v>38</v>
      </c>
      <c r="AJ28" s="30" t="s">
        <v>38</v>
      </c>
      <c r="AK28" s="30" t="s">
        <v>38</v>
      </c>
      <c r="AL28" s="30" t="s">
        <v>38</v>
      </c>
      <c r="AM28" s="30" t="s">
        <v>38</v>
      </c>
      <c r="AN28" s="30" t="s">
        <v>38</v>
      </c>
      <c r="AO28" s="37" t="s">
        <v>39</v>
      </c>
      <c r="AP28" s="37"/>
      <c r="AQ28" s="37"/>
      <c r="AR28" s="37"/>
      <c r="AS28" s="37"/>
    </row>
    <row r="29" spans="1:45" s="3" customFormat="1" ht="72" x14ac:dyDescent="0.2">
      <c r="A29" s="37" t="s">
        <v>41</v>
      </c>
      <c r="B29" s="49"/>
      <c r="C29" s="30" t="s">
        <v>130</v>
      </c>
      <c r="D29" s="30" t="s">
        <v>117</v>
      </c>
      <c r="E29" s="30" t="s">
        <v>85</v>
      </c>
      <c r="F29" s="30" t="s">
        <v>38</v>
      </c>
      <c r="G29" s="30" t="s">
        <v>38</v>
      </c>
      <c r="H29" s="30" t="s">
        <v>38</v>
      </c>
      <c r="I29" s="30" t="s">
        <v>38</v>
      </c>
      <c r="J29" s="30" t="s">
        <v>38</v>
      </c>
      <c r="K29" s="30" t="s">
        <v>38</v>
      </c>
      <c r="L29" s="30" t="s">
        <v>38</v>
      </c>
      <c r="M29" s="30" t="s">
        <v>38</v>
      </c>
      <c r="N29" s="30" t="s">
        <v>38</v>
      </c>
      <c r="O29" s="30" t="s">
        <v>38</v>
      </c>
      <c r="P29" s="30" t="s">
        <v>38</v>
      </c>
      <c r="Q29" s="30" t="s">
        <v>38</v>
      </c>
      <c r="R29" s="30" t="s">
        <v>38</v>
      </c>
      <c r="S29" s="30" t="s">
        <v>38</v>
      </c>
      <c r="T29" s="30" t="s">
        <v>38</v>
      </c>
      <c r="U29" s="30" t="s">
        <v>38</v>
      </c>
      <c r="V29" s="30" t="s">
        <v>38</v>
      </c>
      <c r="W29" s="30" t="s">
        <v>38</v>
      </c>
      <c r="X29" s="30" t="s">
        <v>38</v>
      </c>
      <c r="Y29" s="30" t="s">
        <v>38</v>
      </c>
      <c r="Z29" s="30" t="s">
        <v>38</v>
      </c>
      <c r="AA29" s="30" t="s">
        <v>38</v>
      </c>
      <c r="AB29" s="30" t="s">
        <v>38</v>
      </c>
      <c r="AC29" s="30" t="s">
        <v>38</v>
      </c>
      <c r="AD29" s="30" t="s">
        <v>38</v>
      </c>
      <c r="AE29" s="30" t="s">
        <v>38</v>
      </c>
      <c r="AF29" s="30" t="s">
        <v>38</v>
      </c>
      <c r="AG29" s="30" t="s">
        <v>38</v>
      </c>
      <c r="AH29" s="30" t="s">
        <v>38</v>
      </c>
      <c r="AI29" s="30" t="s">
        <v>38</v>
      </c>
      <c r="AJ29" s="30" t="s">
        <v>38</v>
      </c>
      <c r="AK29" s="30" t="s">
        <v>38</v>
      </c>
      <c r="AL29" s="30" t="s">
        <v>38</v>
      </c>
      <c r="AM29" s="30" t="s">
        <v>38</v>
      </c>
      <c r="AN29" s="30" t="s">
        <v>38</v>
      </c>
      <c r="AO29" s="37" t="s">
        <v>39</v>
      </c>
      <c r="AP29" s="37"/>
      <c r="AQ29" s="37"/>
      <c r="AR29" s="37"/>
      <c r="AS29" s="37"/>
    </row>
    <row r="30" spans="1:45" s="3" customFormat="1" ht="72" x14ac:dyDescent="0.2">
      <c r="A30" s="37" t="s">
        <v>42</v>
      </c>
      <c r="B30" s="49"/>
      <c r="C30" s="30" t="s">
        <v>131</v>
      </c>
      <c r="D30" s="30" t="s">
        <v>118</v>
      </c>
      <c r="E30" s="30" t="s">
        <v>85</v>
      </c>
      <c r="F30" s="30" t="s">
        <v>38</v>
      </c>
      <c r="G30" s="30" t="s">
        <v>38</v>
      </c>
      <c r="H30" s="30" t="s">
        <v>38</v>
      </c>
      <c r="I30" s="30" t="s">
        <v>38</v>
      </c>
      <c r="J30" s="30" t="s">
        <v>38</v>
      </c>
      <c r="K30" s="30" t="s">
        <v>38</v>
      </c>
      <c r="L30" s="30" t="s">
        <v>38</v>
      </c>
      <c r="M30" s="30" t="s">
        <v>38</v>
      </c>
      <c r="N30" s="30" t="s">
        <v>38</v>
      </c>
      <c r="O30" s="30" t="s">
        <v>38</v>
      </c>
      <c r="P30" s="30" t="s">
        <v>38</v>
      </c>
      <c r="Q30" s="30" t="s">
        <v>38</v>
      </c>
      <c r="R30" s="30" t="s">
        <v>38</v>
      </c>
      <c r="S30" s="30" t="s">
        <v>38</v>
      </c>
      <c r="T30" s="30" t="s">
        <v>38</v>
      </c>
      <c r="U30" s="30" t="s">
        <v>38</v>
      </c>
      <c r="V30" s="30" t="s">
        <v>38</v>
      </c>
      <c r="W30" s="30" t="s">
        <v>38</v>
      </c>
      <c r="X30" s="30" t="s">
        <v>38</v>
      </c>
      <c r="Y30" s="30" t="s">
        <v>38</v>
      </c>
      <c r="Z30" s="30" t="s">
        <v>38</v>
      </c>
      <c r="AA30" s="30" t="s">
        <v>38</v>
      </c>
      <c r="AB30" s="30" t="s">
        <v>38</v>
      </c>
      <c r="AC30" s="30" t="s">
        <v>38</v>
      </c>
      <c r="AD30" s="30" t="s">
        <v>38</v>
      </c>
      <c r="AE30" s="30" t="s">
        <v>38</v>
      </c>
      <c r="AF30" s="30" t="s">
        <v>38</v>
      </c>
      <c r="AG30" s="30" t="s">
        <v>38</v>
      </c>
      <c r="AH30" s="30" t="s">
        <v>38</v>
      </c>
      <c r="AI30" s="30" t="s">
        <v>38</v>
      </c>
      <c r="AJ30" s="30" t="s">
        <v>38</v>
      </c>
      <c r="AK30" s="30" t="s">
        <v>38</v>
      </c>
      <c r="AL30" s="30" t="s">
        <v>38</v>
      </c>
      <c r="AM30" s="30" t="s">
        <v>38</v>
      </c>
      <c r="AN30" s="30" t="s">
        <v>38</v>
      </c>
      <c r="AO30" s="37" t="s">
        <v>39</v>
      </c>
      <c r="AP30" s="37"/>
      <c r="AQ30" s="37"/>
      <c r="AR30" s="37"/>
      <c r="AS30" s="37"/>
    </row>
    <row r="31" spans="1:45" s="3" customFormat="1" ht="120" x14ac:dyDescent="0.2">
      <c r="A31" s="37" t="s">
        <v>43</v>
      </c>
      <c r="B31" s="49"/>
      <c r="C31" s="30" t="s">
        <v>44</v>
      </c>
      <c r="D31" s="30" t="s">
        <v>119</v>
      </c>
      <c r="E31" s="30" t="s">
        <v>85</v>
      </c>
      <c r="F31" s="30" t="s">
        <v>38</v>
      </c>
      <c r="G31" s="30" t="s">
        <v>38</v>
      </c>
      <c r="H31" s="30" t="s">
        <v>38</v>
      </c>
      <c r="I31" s="30" t="s">
        <v>38</v>
      </c>
      <c r="J31" s="30" t="s">
        <v>38</v>
      </c>
      <c r="K31" s="30" t="s">
        <v>38</v>
      </c>
      <c r="L31" s="30" t="s">
        <v>38</v>
      </c>
      <c r="M31" s="30" t="s">
        <v>38</v>
      </c>
      <c r="N31" s="30" t="s">
        <v>38</v>
      </c>
      <c r="O31" s="30" t="s">
        <v>38</v>
      </c>
      <c r="P31" s="30" t="s">
        <v>38</v>
      </c>
      <c r="Q31" s="30" t="s">
        <v>38</v>
      </c>
      <c r="R31" s="30" t="s">
        <v>38</v>
      </c>
      <c r="S31" s="30" t="s">
        <v>38</v>
      </c>
      <c r="T31" s="30" t="s">
        <v>38</v>
      </c>
      <c r="U31" s="30" t="s">
        <v>38</v>
      </c>
      <c r="V31" s="30" t="s">
        <v>38</v>
      </c>
      <c r="W31" s="30" t="s">
        <v>38</v>
      </c>
      <c r="X31" s="30" t="s">
        <v>38</v>
      </c>
      <c r="Y31" s="30" t="s">
        <v>38</v>
      </c>
      <c r="Z31" s="30" t="s">
        <v>38</v>
      </c>
      <c r="AA31" s="30" t="s">
        <v>38</v>
      </c>
      <c r="AB31" s="30" t="s">
        <v>38</v>
      </c>
      <c r="AC31" s="30" t="s">
        <v>38</v>
      </c>
      <c r="AD31" s="30" t="s">
        <v>38</v>
      </c>
      <c r="AE31" s="30" t="s">
        <v>38</v>
      </c>
      <c r="AF31" s="30" t="s">
        <v>38</v>
      </c>
      <c r="AG31" s="30" t="s">
        <v>38</v>
      </c>
      <c r="AH31" s="30" t="s">
        <v>38</v>
      </c>
      <c r="AI31" s="30" t="s">
        <v>38</v>
      </c>
      <c r="AJ31" s="30" t="s">
        <v>38</v>
      </c>
      <c r="AK31" s="30" t="s">
        <v>38</v>
      </c>
      <c r="AL31" s="30" t="s">
        <v>38</v>
      </c>
      <c r="AM31" s="30" t="s">
        <v>38</v>
      </c>
      <c r="AN31" s="30" t="s">
        <v>38</v>
      </c>
      <c r="AO31" s="37" t="s">
        <v>39</v>
      </c>
      <c r="AP31" s="37"/>
      <c r="AQ31" s="37"/>
      <c r="AR31" s="37"/>
      <c r="AS31" s="37"/>
    </row>
    <row r="32" spans="1:45" s="3" customFormat="1" ht="12" x14ac:dyDescent="0.2">
      <c r="A32" s="42" t="s">
        <v>45</v>
      </c>
      <c r="B32" s="42"/>
      <c r="C32" s="42"/>
      <c r="D32" s="20"/>
      <c r="E32" s="31"/>
      <c r="F32" s="30" t="s">
        <v>38</v>
      </c>
      <c r="G32" s="30" t="s">
        <v>38</v>
      </c>
      <c r="H32" s="30" t="s">
        <v>38</v>
      </c>
      <c r="I32" s="30" t="s">
        <v>38</v>
      </c>
      <c r="J32" s="30" t="s">
        <v>38</v>
      </c>
      <c r="K32" s="30" t="s">
        <v>38</v>
      </c>
      <c r="L32" s="30" t="s">
        <v>38</v>
      </c>
      <c r="M32" s="30" t="s">
        <v>38</v>
      </c>
      <c r="N32" s="30" t="s">
        <v>38</v>
      </c>
      <c r="O32" s="30" t="s">
        <v>38</v>
      </c>
      <c r="P32" s="30" t="s">
        <v>38</v>
      </c>
      <c r="Q32" s="30" t="s">
        <v>38</v>
      </c>
      <c r="R32" s="30" t="s">
        <v>38</v>
      </c>
      <c r="S32" s="30" t="s">
        <v>38</v>
      </c>
      <c r="T32" s="30" t="s">
        <v>38</v>
      </c>
      <c r="U32" s="30" t="s">
        <v>38</v>
      </c>
      <c r="V32" s="30" t="s">
        <v>38</v>
      </c>
      <c r="W32" s="30" t="s">
        <v>38</v>
      </c>
      <c r="X32" s="30" t="s">
        <v>38</v>
      </c>
      <c r="Y32" s="30" t="s">
        <v>38</v>
      </c>
      <c r="Z32" s="30" t="s">
        <v>38</v>
      </c>
      <c r="AA32" s="30" t="s">
        <v>38</v>
      </c>
      <c r="AB32" s="30" t="s">
        <v>38</v>
      </c>
      <c r="AC32" s="30" t="s">
        <v>38</v>
      </c>
      <c r="AD32" s="30" t="s">
        <v>38</v>
      </c>
      <c r="AE32" s="30" t="s">
        <v>38</v>
      </c>
      <c r="AF32" s="30" t="s">
        <v>38</v>
      </c>
      <c r="AG32" s="30" t="s">
        <v>38</v>
      </c>
      <c r="AH32" s="30" t="s">
        <v>38</v>
      </c>
      <c r="AI32" s="30" t="s">
        <v>38</v>
      </c>
      <c r="AJ32" s="30" t="s">
        <v>38</v>
      </c>
      <c r="AK32" s="30" t="s">
        <v>38</v>
      </c>
      <c r="AL32" s="30" t="s">
        <v>38</v>
      </c>
      <c r="AM32" s="30" t="s">
        <v>38</v>
      </c>
      <c r="AN32" s="30" t="s">
        <v>38</v>
      </c>
      <c r="AO32" s="31" t="s">
        <v>38</v>
      </c>
      <c r="AP32" s="30" t="s">
        <v>38</v>
      </c>
      <c r="AQ32" s="30" t="s">
        <v>38</v>
      </c>
      <c r="AR32" s="30" t="s">
        <v>38</v>
      </c>
      <c r="AS32" s="30" t="s">
        <v>38</v>
      </c>
    </row>
    <row r="33" spans="1:45" s="3" customFormat="1" ht="20.25" customHeight="1" x14ac:dyDescent="0.25">
      <c r="A33" s="31" t="s">
        <v>46</v>
      </c>
      <c r="B33" s="31" t="s">
        <v>47</v>
      </c>
      <c r="C33" s="38" t="s">
        <v>47</v>
      </c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</row>
    <row r="34" spans="1:45" s="3" customFormat="1" ht="72" x14ac:dyDescent="0.25">
      <c r="A34" s="30" t="s">
        <v>48</v>
      </c>
      <c r="B34" s="37" t="s">
        <v>132</v>
      </c>
      <c r="C34" s="37"/>
      <c r="D34" s="30" t="s">
        <v>120</v>
      </c>
      <c r="E34" s="30" t="s">
        <v>85</v>
      </c>
      <c r="F34" s="30" t="s">
        <v>38</v>
      </c>
      <c r="G34" s="30" t="s">
        <v>38</v>
      </c>
      <c r="H34" s="30" t="s">
        <v>38</v>
      </c>
      <c r="I34" s="30" t="s">
        <v>38</v>
      </c>
      <c r="J34" s="30" t="s">
        <v>38</v>
      </c>
      <c r="K34" s="30" t="s">
        <v>38</v>
      </c>
      <c r="L34" s="30" t="s">
        <v>38</v>
      </c>
      <c r="M34" s="30" t="s">
        <v>38</v>
      </c>
      <c r="N34" s="30" t="s">
        <v>38</v>
      </c>
      <c r="O34" s="30" t="s">
        <v>38</v>
      </c>
      <c r="P34" s="30" t="s">
        <v>38</v>
      </c>
      <c r="Q34" s="30" t="s">
        <v>38</v>
      </c>
      <c r="R34" s="30" t="s">
        <v>38</v>
      </c>
      <c r="S34" s="30" t="s">
        <v>38</v>
      </c>
      <c r="T34" s="30" t="s">
        <v>38</v>
      </c>
      <c r="U34" s="30" t="s">
        <v>38</v>
      </c>
      <c r="V34" s="30" t="s">
        <v>38</v>
      </c>
      <c r="W34" s="30" t="s">
        <v>38</v>
      </c>
      <c r="X34" s="30" t="s">
        <v>38</v>
      </c>
      <c r="Y34" s="30" t="s">
        <v>38</v>
      </c>
      <c r="Z34" s="30" t="s">
        <v>38</v>
      </c>
      <c r="AA34" s="30" t="s">
        <v>38</v>
      </c>
      <c r="AB34" s="30" t="s">
        <v>38</v>
      </c>
      <c r="AC34" s="30" t="s">
        <v>38</v>
      </c>
      <c r="AD34" s="30" t="s">
        <v>38</v>
      </c>
      <c r="AE34" s="30" t="s">
        <v>38</v>
      </c>
      <c r="AF34" s="30" t="s">
        <v>38</v>
      </c>
      <c r="AG34" s="30" t="s">
        <v>38</v>
      </c>
      <c r="AH34" s="30" t="s">
        <v>38</v>
      </c>
      <c r="AI34" s="30" t="s">
        <v>38</v>
      </c>
      <c r="AJ34" s="30" t="s">
        <v>38</v>
      </c>
      <c r="AK34" s="30" t="s">
        <v>38</v>
      </c>
      <c r="AL34" s="30" t="s">
        <v>38</v>
      </c>
      <c r="AM34" s="30" t="s">
        <v>38</v>
      </c>
      <c r="AN34" s="30" t="s">
        <v>38</v>
      </c>
      <c r="AO34" s="37" t="s">
        <v>39</v>
      </c>
      <c r="AP34" s="37"/>
      <c r="AQ34" s="37"/>
      <c r="AR34" s="37"/>
      <c r="AS34" s="37"/>
    </row>
    <row r="35" spans="1:45" s="3" customFormat="1" ht="84" x14ac:dyDescent="0.25">
      <c r="A35" s="30" t="s">
        <v>49</v>
      </c>
      <c r="B35" s="37" t="s">
        <v>133</v>
      </c>
      <c r="C35" s="37"/>
      <c r="D35" s="30" t="s">
        <v>86</v>
      </c>
      <c r="E35" s="30" t="s">
        <v>85</v>
      </c>
      <c r="F35" s="30" t="s">
        <v>38</v>
      </c>
      <c r="G35" s="30" t="s">
        <v>38</v>
      </c>
      <c r="H35" s="30" t="s">
        <v>38</v>
      </c>
      <c r="I35" s="30" t="s">
        <v>38</v>
      </c>
      <c r="J35" s="30" t="s">
        <v>38</v>
      </c>
      <c r="K35" s="30" t="s">
        <v>38</v>
      </c>
      <c r="L35" s="30" t="s">
        <v>38</v>
      </c>
      <c r="M35" s="30" t="s">
        <v>38</v>
      </c>
      <c r="N35" s="30" t="s">
        <v>38</v>
      </c>
      <c r="O35" s="30" t="s">
        <v>38</v>
      </c>
      <c r="P35" s="30" t="s">
        <v>38</v>
      </c>
      <c r="Q35" s="30" t="s">
        <v>38</v>
      </c>
      <c r="R35" s="30" t="s">
        <v>38</v>
      </c>
      <c r="S35" s="30" t="s">
        <v>38</v>
      </c>
      <c r="T35" s="30" t="s">
        <v>38</v>
      </c>
      <c r="U35" s="30" t="s">
        <v>38</v>
      </c>
      <c r="V35" s="30" t="s">
        <v>38</v>
      </c>
      <c r="W35" s="30" t="s">
        <v>38</v>
      </c>
      <c r="X35" s="30" t="s">
        <v>38</v>
      </c>
      <c r="Y35" s="30" t="s">
        <v>38</v>
      </c>
      <c r="Z35" s="30" t="s">
        <v>38</v>
      </c>
      <c r="AA35" s="30" t="s">
        <v>38</v>
      </c>
      <c r="AB35" s="30" t="s">
        <v>38</v>
      </c>
      <c r="AC35" s="30" t="s">
        <v>38</v>
      </c>
      <c r="AD35" s="30" t="s">
        <v>38</v>
      </c>
      <c r="AE35" s="30" t="s">
        <v>38</v>
      </c>
      <c r="AF35" s="30" t="s">
        <v>38</v>
      </c>
      <c r="AG35" s="30" t="s">
        <v>38</v>
      </c>
      <c r="AH35" s="30" t="s">
        <v>38</v>
      </c>
      <c r="AI35" s="30" t="s">
        <v>38</v>
      </c>
      <c r="AJ35" s="30" t="s">
        <v>38</v>
      </c>
      <c r="AK35" s="30" t="s">
        <v>38</v>
      </c>
      <c r="AL35" s="30" t="s">
        <v>38</v>
      </c>
      <c r="AM35" s="30" t="s">
        <v>38</v>
      </c>
      <c r="AN35" s="30" t="s">
        <v>38</v>
      </c>
      <c r="AO35" s="37" t="s">
        <v>39</v>
      </c>
      <c r="AP35" s="37"/>
      <c r="AQ35" s="37"/>
      <c r="AR35" s="37"/>
      <c r="AS35" s="37"/>
    </row>
    <row r="36" spans="1:45" s="3" customFormat="1" ht="12" x14ac:dyDescent="0.2">
      <c r="A36" s="42" t="s">
        <v>50</v>
      </c>
      <c r="B36" s="42"/>
      <c r="C36" s="42"/>
      <c r="D36" s="20"/>
      <c r="E36" s="30"/>
      <c r="F36" s="30" t="s">
        <v>38</v>
      </c>
      <c r="G36" s="30" t="s">
        <v>38</v>
      </c>
      <c r="H36" s="30" t="s">
        <v>38</v>
      </c>
      <c r="I36" s="30" t="s">
        <v>38</v>
      </c>
      <c r="J36" s="30" t="s">
        <v>38</v>
      </c>
      <c r="K36" s="30" t="s">
        <v>38</v>
      </c>
      <c r="L36" s="30" t="s">
        <v>38</v>
      </c>
      <c r="M36" s="30" t="s">
        <v>38</v>
      </c>
      <c r="N36" s="30" t="s">
        <v>38</v>
      </c>
      <c r="O36" s="30" t="s">
        <v>38</v>
      </c>
      <c r="P36" s="30" t="s">
        <v>38</v>
      </c>
      <c r="Q36" s="30" t="s">
        <v>38</v>
      </c>
      <c r="R36" s="30" t="s">
        <v>38</v>
      </c>
      <c r="S36" s="30" t="s">
        <v>38</v>
      </c>
      <c r="T36" s="30" t="s">
        <v>38</v>
      </c>
      <c r="U36" s="30" t="s">
        <v>38</v>
      </c>
      <c r="V36" s="30" t="s">
        <v>38</v>
      </c>
      <c r="W36" s="30" t="s">
        <v>38</v>
      </c>
      <c r="X36" s="30" t="s">
        <v>38</v>
      </c>
      <c r="Y36" s="30" t="s">
        <v>38</v>
      </c>
      <c r="Z36" s="30" t="s">
        <v>38</v>
      </c>
      <c r="AA36" s="30" t="s">
        <v>38</v>
      </c>
      <c r="AB36" s="30" t="s">
        <v>38</v>
      </c>
      <c r="AC36" s="30" t="s">
        <v>38</v>
      </c>
      <c r="AD36" s="30" t="s">
        <v>38</v>
      </c>
      <c r="AE36" s="30" t="s">
        <v>38</v>
      </c>
      <c r="AF36" s="30" t="s">
        <v>38</v>
      </c>
      <c r="AG36" s="30" t="s">
        <v>38</v>
      </c>
      <c r="AH36" s="30" t="s">
        <v>38</v>
      </c>
      <c r="AI36" s="30" t="s">
        <v>38</v>
      </c>
      <c r="AJ36" s="30" t="s">
        <v>38</v>
      </c>
      <c r="AK36" s="30" t="s">
        <v>38</v>
      </c>
      <c r="AL36" s="30" t="s">
        <v>38</v>
      </c>
      <c r="AM36" s="30" t="s">
        <v>38</v>
      </c>
      <c r="AN36" s="30" t="s">
        <v>38</v>
      </c>
      <c r="AO36" s="31" t="s">
        <v>38</v>
      </c>
      <c r="AP36" s="30" t="s">
        <v>38</v>
      </c>
      <c r="AQ36" s="30" t="s">
        <v>38</v>
      </c>
      <c r="AR36" s="30" t="s">
        <v>38</v>
      </c>
      <c r="AS36" s="30" t="s">
        <v>38</v>
      </c>
    </row>
    <row r="37" spans="1:45" s="3" customFormat="1" ht="20.25" customHeight="1" x14ac:dyDescent="0.25">
      <c r="A37" s="31" t="s">
        <v>51</v>
      </c>
      <c r="B37" s="31" t="s">
        <v>52</v>
      </c>
      <c r="C37" s="38" t="s">
        <v>95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</row>
    <row r="38" spans="1:45" s="3" customFormat="1" ht="96" x14ac:dyDescent="0.25">
      <c r="A38" s="32" t="s">
        <v>53</v>
      </c>
      <c r="B38" s="37" t="s">
        <v>134</v>
      </c>
      <c r="C38" s="37"/>
      <c r="D38" s="30" t="s">
        <v>121</v>
      </c>
      <c r="E38" s="30" t="s">
        <v>85</v>
      </c>
      <c r="F38" s="30" t="s">
        <v>38</v>
      </c>
      <c r="G38" s="30" t="s">
        <v>38</v>
      </c>
      <c r="H38" s="30" t="s">
        <v>38</v>
      </c>
      <c r="I38" s="30" t="s">
        <v>38</v>
      </c>
      <c r="J38" s="30" t="s">
        <v>38</v>
      </c>
      <c r="K38" s="30" t="s">
        <v>38</v>
      </c>
      <c r="L38" s="30" t="s">
        <v>38</v>
      </c>
      <c r="M38" s="30" t="s">
        <v>38</v>
      </c>
      <c r="N38" s="30" t="s">
        <v>38</v>
      </c>
      <c r="O38" s="30" t="s">
        <v>38</v>
      </c>
      <c r="P38" s="30" t="s">
        <v>38</v>
      </c>
      <c r="Q38" s="30" t="s">
        <v>38</v>
      </c>
      <c r="R38" s="30" t="s">
        <v>38</v>
      </c>
      <c r="S38" s="30" t="s">
        <v>38</v>
      </c>
      <c r="T38" s="30" t="s">
        <v>38</v>
      </c>
      <c r="U38" s="30" t="s">
        <v>38</v>
      </c>
      <c r="V38" s="30" t="s">
        <v>38</v>
      </c>
      <c r="W38" s="30" t="s">
        <v>38</v>
      </c>
      <c r="X38" s="30" t="s">
        <v>38</v>
      </c>
      <c r="Y38" s="30" t="s">
        <v>38</v>
      </c>
      <c r="Z38" s="30" t="s">
        <v>38</v>
      </c>
      <c r="AA38" s="30" t="s">
        <v>38</v>
      </c>
      <c r="AB38" s="30" t="s">
        <v>38</v>
      </c>
      <c r="AC38" s="30" t="s">
        <v>38</v>
      </c>
      <c r="AD38" s="30" t="s">
        <v>38</v>
      </c>
      <c r="AE38" s="30" t="s">
        <v>38</v>
      </c>
      <c r="AF38" s="30" t="s">
        <v>38</v>
      </c>
      <c r="AG38" s="30" t="s">
        <v>38</v>
      </c>
      <c r="AH38" s="30" t="s">
        <v>38</v>
      </c>
      <c r="AI38" s="30" t="s">
        <v>38</v>
      </c>
      <c r="AJ38" s="30" t="s">
        <v>38</v>
      </c>
      <c r="AK38" s="30" t="s">
        <v>38</v>
      </c>
      <c r="AL38" s="30" t="s">
        <v>38</v>
      </c>
      <c r="AM38" s="30" t="s">
        <v>38</v>
      </c>
      <c r="AN38" s="30" t="s">
        <v>38</v>
      </c>
      <c r="AO38" s="37" t="s">
        <v>39</v>
      </c>
      <c r="AP38" s="37"/>
      <c r="AQ38" s="37"/>
      <c r="AR38" s="37"/>
      <c r="AS38" s="37"/>
    </row>
    <row r="39" spans="1:45" s="3" customFormat="1" ht="96" x14ac:dyDescent="0.25">
      <c r="A39" s="32" t="s">
        <v>54</v>
      </c>
      <c r="B39" s="37" t="s">
        <v>55</v>
      </c>
      <c r="C39" s="37"/>
      <c r="D39" s="30" t="s">
        <v>122</v>
      </c>
      <c r="E39" s="30" t="s">
        <v>85</v>
      </c>
      <c r="F39" s="30" t="s">
        <v>38</v>
      </c>
      <c r="G39" s="30" t="s">
        <v>38</v>
      </c>
      <c r="H39" s="30" t="s">
        <v>38</v>
      </c>
      <c r="I39" s="30" t="s">
        <v>38</v>
      </c>
      <c r="J39" s="30" t="s">
        <v>38</v>
      </c>
      <c r="K39" s="30" t="s">
        <v>38</v>
      </c>
      <c r="L39" s="30" t="s">
        <v>38</v>
      </c>
      <c r="M39" s="30" t="s">
        <v>38</v>
      </c>
      <c r="N39" s="30" t="s">
        <v>38</v>
      </c>
      <c r="O39" s="30" t="s">
        <v>38</v>
      </c>
      <c r="P39" s="30" t="s">
        <v>38</v>
      </c>
      <c r="Q39" s="30" t="s">
        <v>38</v>
      </c>
      <c r="R39" s="30" t="s">
        <v>38</v>
      </c>
      <c r="S39" s="30" t="s">
        <v>38</v>
      </c>
      <c r="T39" s="30" t="s">
        <v>38</v>
      </c>
      <c r="U39" s="30" t="s">
        <v>38</v>
      </c>
      <c r="V39" s="30" t="s">
        <v>38</v>
      </c>
      <c r="W39" s="30" t="s">
        <v>38</v>
      </c>
      <c r="X39" s="30" t="s">
        <v>38</v>
      </c>
      <c r="Y39" s="30" t="s">
        <v>38</v>
      </c>
      <c r="Z39" s="30" t="s">
        <v>38</v>
      </c>
      <c r="AA39" s="30" t="s">
        <v>38</v>
      </c>
      <c r="AB39" s="30" t="s">
        <v>38</v>
      </c>
      <c r="AC39" s="30" t="s">
        <v>38</v>
      </c>
      <c r="AD39" s="30" t="s">
        <v>38</v>
      </c>
      <c r="AE39" s="30" t="s">
        <v>38</v>
      </c>
      <c r="AF39" s="30" t="s">
        <v>38</v>
      </c>
      <c r="AG39" s="30" t="s">
        <v>38</v>
      </c>
      <c r="AH39" s="30" t="s">
        <v>38</v>
      </c>
      <c r="AI39" s="30" t="s">
        <v>38</v>
      </c>
      <c r="AJ39" s="30" t="s">
        <v>38</v>
      </c>
      <c r="AK39" s="30" t="s">
        <v>38</v>
      </c>
      <c r="AL39" s="30" t="s">
        <v>38</v>
      </c>
      <c r="AM39" s="30" t="s">
        <v>38</v>
      </c>
      <c r="AN39" s="30" t="s">
        <v>38</v>
      </c>
      <c r="AO39" s="37" t="s">
        <v>39</v>
      </c>
      <c r="AP39" s="37"/>
      <c r="AQ39" s="37"/>
      <c r="AR39" s="37"/>
      <c r="AS39" s="37"/>
    </row>
    <row r="40" spans="1:45" s="3" customFormat="1" ht="12" x14ac:dyDescent="0.2">
      <c r="A40" s="42" t="s">
        <v>56</v>
      </c>
      <c r="B40" s="42"/>
      <c r="C40" s="42"/>
      <c r="D40" s="20"/>
      <c r="E40" s="30"/>
      <c r="F40" s="30" t="s">
        <v>38</v>
      </c>
      <c r="G40" s="30" t="s">
        <v>38</v>
      </c>
      <c r="H40" s="30" t="s">
        <v>38</v>
      </c>
      <c r="I40" s="30" t="s">
        <v>38</v>
      </c>
      <c r="J40" s="30" t="s">
        <v>38</v>
      </c>
      <c r="K40" s="30" t="s">
        <v>38</v>
      </c>
      <c r="L40" s="30" t="s">
        <v>38</v>
      </c>
      <c r="M40" s="30" t="s">
        <v>38</v>
      </c>
      <c r="N40" s="30" t="s">
        <v>38</v>
      </c>
      <c r="O40" s="30" t="s">
        <v>38</v>
      </c>
      <c r="P40" s="30" t="s">
        <v>38</v>
      </c>
      <c r="Q40" s="30" t="s">
        <v>38</v>
      </c>
      <c r="R40" s="30" t="s">
        <v>38</v>
      </c>
      <c r="S40" s="30" t="s">
        <v>38</v>
      </c>
      <c r="T40" s="30" t="s">
        <v>38</v>
      </c>
      <c r="U40" s="30" t="s">
        <v>38</v>
      </c>
      <c r="V40" s="30" t="s">
        <v>38</v>
      </c>
      <c r="W40" s="30" t="s">
        <v>38</v>
      </c>
      <c r="X40" s="30" t="s">
        <v>38</v>
      </c>
      <c r="Y40" s="30" t="s">
        <v>38</v>
      </c>
      <c r="Z40" s="30" t="s">
        <v>38</v>
      </c>
      <c r="AA40" s="30" t="s">
        <v>38</v>
      </c>
      <c r="AB40" s="30" t="s">
        <v>38</v>
      </c>
      <c r="AC40" s="30" t="s">
        <v>38</v>
      </c>
      <c r="AD40" s="30" t="s">
        <v>38</v>
      </c>
      <c r="AE40" s="30" t="s">
        <v>38</v>
      </c>
      <c r="AF40" s="30" t="s">
        <v>38</v>
      </c>
      <c r="AG40" s="30" t="s">
        <v>38</v>
      </c>
      <c r="AH40" s="30" t="s">
        <v>38</v>
      </c>
      <c r="AI40" s="30" t="s">
        <v>38</v>
      </c>
      <c r="AJ40" s="30" t="s">
        <v>38</v>
      </c>
      <c r="AK40" s="30" t="s">
        <v>38</v>
      </c>
      <c r="AL40" s="30" t="s">
        <v>38</v>
      </c>
      <c r="AM40" s="30" t="s">
        <v>38</v>
      </c>
      <c r="AN40" s="30" t="s">
        <v>38</v>
      </c>
      <c r="AO40" s="31" t="s">
        <v>38</v>
      </c>
      <c r="AP40" s="30" t="s">
        <v>38</v>
      </c>
      <c r="AQ40" s="30" t="s">
        <v>38</v>
      </c>
      <c r="AR40" s="30" t="s">
        <v>38</v>
      </c>
      <c r="AS40" s="30" t="s">
        <v>38</v>
      </c>
    </row>
    <row r="41" spans="1:45" s="3" customFormat="1" ht="12" customHeight="1" x14ac:dyDescent="0.25">
      <c r="A41" s="43" t="s">
        <v>57</v>
      </c>
      <c r="B41" s="45"/>
      <c r="C41" s="43" t="s">
        <v>58</v>
      </c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5"/>
    </row>
    <row r="42" spans="1:45" s="3" customFormat="1" ht="58.5" customHeight="1" x14ac:dyDescent="0.25">
      <c r="A42" s="46" t="s">
        <v>59</v>
      </c>
      <c r="B42" s="47"/>
      <c r="C42" s="30" t="s">
        <v>87</v>
      </c>
      <c r="D42" s="30" t="s">
        <v>60</v>
      </c>
      <c r="E42" s="30" t="s">
        <v>85</v>
      </c>
      <c r="F42" s="30" t="s">
        <v>38</v>
      </c>
      <c r="G42" s="30" t="s">
        <v>38</v>
      </c>
      <c r="H42" s="30" t="s">
        <v>38</v>
      </c>
      <c r="I42" s="30" t="s">
        <v>38</v>
      </c>
      <c r="J42" s="30" t="s">
        <v>38</v>
      </c>
      <c r="K42" s="30" t="s">
        <v>38</v>
      </c>
      <c r="L42" s="30" t="s">
        <v>38</v>
      </c>
      <c r="M42" s="30" t="s">
        <v>38</v>
      </c>
      <c r="N42" s="30" t="s">
        <v>38</v>
      </c>
      <c r="O42" s="30" t="s">
        <v>38</v>
      </c>
      <c r="P42" s="30" t="s">
        <v>38</v>
      </c>
      <c r="Q42" s="30" t="s">
        <v>38</v>
      </c>
      <c r="R42" s="30" t="s">
        <v>38</v>
      </c>
      <c r="S42" s="30" t="s">
        <v>38</v>
      </c>
      <c r="T42" s="30" t="s">
        <v>38</v>
      </c>
      <c r="U42" s="30" t="s">
        <v>38</v>
      </c>
      <c r="V42" s="30" t="s">
        <v>38</v>
      </c>
      <c r="W42" s="30" t="s">
        <v>38</v>
      </c>
      <c r="X42" s="30" t="s">
        <v>38</v>
      </c>
      <c r="Y42" s="30" t="s">
        <v>38</v>
      </c>
      <c r="Z42" s="30" t="s">
        <v>38</v>
      </c>
      <c r="AA42" s="30" t="s">
        <v>38</v>
      </c>
      <c r="AB42" s="30" t="s">
        <v>38</v>
      </c>
      <c r="AC42" s="30" t="s">
        <v>38</v>
      </c>
      <c r="AD42" s="30" t="s">
        <v>38</v>
      </c>
      <c r="AE42" s="30" t="s">
        <v>38</v>
      </c>
      <c r="AF42" s="30" t="s">
        <v>38</v>
      </c>
      <c r="AG42" s="30" t="s">
        <v>38</v>
      </c>
      <c r="AH42" s="30" t="s">
        <v>38</v>
      </c>
      <c r="AI42" s="30" t="s">
        <v>38</v>
      </c>
      <c r="AJ42" s="30" t="s">
        <v>38</v>
      </c>
      <c r="AK42" s="30" t="s">
        <v>38</v>
      </c>
      <c r="AL42" s="30" t="s">
        <v>38</v>
      </c>
      <c r="AM42" s="30" t="s">
        <v>38</v>
      </c>
      <c r="AN42" s="30" t="s">
        <v>38</v>
      </c>
      <c r="AO42" s="46" t="s">
        <v>61</v>
      </c>
      <c r="AP42" s="48"/>
      <c r="AQ42" s="48"/>
      <c r="AR42" s="48"/>
      <c r="AS42" s="47"/>
    </row>
    <row r="43" spans="1:45" s="3" customFormat="1" ht="36" customHeight="1" x14ac:dyDescent="0.25">
      <c r="A43" s="46" t="s">
        <v>97</v>
      </c>
      <c r="B43" s="47"/>
      <c r="C43" s="30" t="s">
        <v>90</v>
      </c>
      <c r="D43" s="30" t="s">
        <v>136</v>
      </c>
      <c r="E43" s="30" t="s">
        <v>85</v>
      </c>
      <c r="F43" s="30" t="s">
        <v>38</v>
      </c>
      <c r="G43" s="30" t="s">
        <v>38</v>
      </c>
      <c r="H43" s="30" t="s">
        <v>38</v>
      </c>
      <c r="I43" s="30" t="s">
        <v>38</v>
      </c>
      <c r="J43" s="30" t="s">
        <v>38</v>
      </c>
      <c r="K43" s="30" t="s">
        <v>38</v>
      </c>
      <c r="L43" s="30" t="s">
        <v>38</v>
      </c>
      <c r="M43" s="30" t="s">
        <v>38</v>
      </c>
      <c r="N43" s="30" t="s">
        <v>38</v>
      </c>
      <c r="O43" s="30" t="s">
        <v>38</v>
      </c>
      <c r="P43" s="30" t="s">
        <v>38</v>
      </c>
      <c r="Q43" s="30" t="s">
        <v>38</v>
      </c>
      <c r="R43" s="30" t="s">
        <v>38</v>
      </c>
      <c r="S43" s="30" t="s">
        <v>38</v>
      </c>
      <c r="T43" s="30" t="s">
        <v>38</v>
      </c>
      <c r="U43" s="30" t="s">
        <v>38</v>
      </c>
      <c r="V43" s="30" t="s">
        <v>38</v>
      </c>
      <c r="W43" s="30" t="s">
        <v>38</v>
      </c>
      <c r="X43" s="30" t="s">
        <v>38</v>
      </c>
      <c r="Y43" s="30" t="s">
        <v>38</v>
      </c>
      <c r="Z43" s="30" t="s">
        <v>38</v>
      </c>
      <c r="AA43" s="30" t="s">
        <v>38</v>
      </c>
      <c r="AB43" s="30" t="s">
        <v>38</v>
      </c>
      <c r="AC43" s="30" t="s">
        <v>38</v>
      </c>
      <c r="AD43" s="30" t="s">
        <v>38</v>
      </c>
      <c r="AE43" s="30" t="s">
        <v>38</v>
      </c>
      <c r="AF43" s="30" t="s">
        <v>38</v>
      </c>
      <c r="AG43" s="30" t="s">
        <v>38</v>
      </c>
      <c r="AH43" s="30" t="s">
        <v>38</v>
      </c>
      <c r="AI43" s="30" t="s">
        <v>38</v>
      </c>
      <c r="AJ43" s="30" t="s">
        <v>38</v>
      </c>
      <c r="AK43" s="30" t="s">
        <v>38</v>
      </c>
      <c r="AL43" s="30" t="s">
        <v>38</v>
      </c>
      <c r="AM43" s="30" t="s">
        <v>38</v>
      </c>
      <c r="AN43" s="30" t="s">
        <v>38</v>
      </c>
      <c r="AO43" s="46" t="s">
        <v>39</v>
      </c>
      <c r="AP43" s="48"/>
      <c r="AQ43" s="48"/>
      <c r="AR43" s="48"/>
      <c r="AS43" s="47"/>
    </row>
    <row r="44" spans="1:45" s="3" customFormat="1" ht="24" x14ac:dyDescent="0.25">
      <c r="A44" s="30" t="s">
        <v>62</v>
      </c>
      <c r="B44" s="30"/>
      <c r="C44" s="30" t="s">
        <v>63</v>
      </c>
      <c r="D44" s="30" t="s">
        <v>25</v>
      </c>
      <c r="E44" s="30" t="s">
        <v>85</v>
      </c>
      <c r="F44" s="30" t="s">
        <v>38</v>
      </c>
      <c r="G44" s="30" t="s">
        <v>38</v>
      </c>
      <c r="H44" s="30" t="s">
        <v>38</v>
      </c>
      <c r="I44" s="30" t="s">
        <v>38</v>
      </c>
      <c r="J44" s="30" t="s">
        <v>38</v>
      </c>
      <c r="K44" s="30" t="s">
        <v>38</v>
      </c>
      <c r="L44" s="30" t="s">
        <v>38</v>
      </c>
      <c r="M44" s="30" t="s">
        <v>38</v>
      </c>
      <c r="N44" s="30" t="s">
        <v>38</v>
      </c>
      <c r="O44" s="30" t="s">
        <v>38</v>
      </c>
      <c r="P44" s="30" t="s">
        <v>38</v>
      </c>
      <c r="Q44" s="30" t="s">
        <v>38</v>
      </c>
      <c r="R44" s="30" t="s">
        <v>38</v>
      </c>
      <c r="S44" s="30" t="s">
        <v>38</v>
      </c>
      <c r="T44" s="30" t="s">
        <v>38</v>
      </c>
      <c r="U44" s="30" t="s">
        <v>38</v>
      </c>
      <c r="V44" s="30" t="s">
        <v>38</v>
      </c>
      <c r="W44" s="30" t="s">
        <v>38</v>
      </c>
      <c r="X44" s="30" t="s">
        <v>38</v>
      </c>
      <c r="Y44" s="30" t="s">
        <v>38</v>
      </c>
      <c r="Z44" s="30" t="s">
        <v>38</v>
      </c>
      <c r="AA44" s="30" t="s">
        <v>38</v>
      </c>
      <c r="AB44" s="30" t="s">
        <v>38</v>
      </c>
      <c r="AC44" s="30" t="s">
        <v>38</v>
      </c>
      <c r="AD44" s="30" t="s">
        <v>38</v>
      </c>
      <c r="AE44" s="30" t="s">
        <v>38</v>
      </c>
      <c r="AF44" s="30" t="s">
        <v>38</v>
      </c>
      <c r="AG44" s="30" t="s">
        <v>38</v>
      </c>
      <c r="AH44" s="30" t="s">
        <v>38</v>
      </c>
      <c r="AI44" s="30" t="s">
        <v>38</v>
      </c>
      <c r="AJ44" s="30" t="s">
        <v>38</v>
      </c>
      <c r="AK44" s="30" t="s">
        <v>38</v>
      </c>
      <c r="AL44" s="30" t="s">
        <v>38</v>
      </c>
      <c r="AM44" s="30" t="s">
        <v>38</v>
      </c>
      <c r="AN44" s="30" t="s">
        <v>38</v>
      </c>
      <c r="AO44" s="37" t="s">
        <v>39</v>
      </c>
      <c r="AP44" s="37"/>
      <c r="AQ44" s="37"/>
      <c r="AR44" s="37"/>
      <c r="AS44" s="37"/>
    </row>
    <row r="45" spans="1:45" s="3" customFormat="1" ht="12" x14ac:dyDescent="0.2">
      <c r="A45" s="42" t="s">
        <v>64</v>
      </c>
      <c r="B45" s="42"/>
      <c r="C45" s="42"/>
      <c r="D45" s="20"/>
      <c r="E45" s="30"/>
      <c r="F45" s="8" t="s">
        <v>38</v>
      </c>
      <c r="G45" s="8" t="s">
        <v>38</v>
      </c>
      <c r="H45" s="8" t="s">
        <v>38</v>
      </c>
      <c r="I45" s="8" t="s">
        <v>38</v>
      </c>
      <c r="J45" s="8" t="s">
        <v>38</v>
      </c>
      <c r="K45" s="8" t="s">
        <v>38</v>
      </c>
      <c r="L45" s="8" t="s">
        <v>38</v>
      </c>
      <c r="M45" s="8" t="s">
        <v>38</v>
      </c>
      <c r="N45" s="8" t="s">
        <v>38</v>
      </c>
      <c r="O45" s="8" t="s">
        <v>38</v>
      </c>
      <c r="P45" s="8" t="s">
        <v>38</v>
      </c>
      <c r="Q45" s="8" t="s">
        <v>38</v>
      </c>
      <c r="R45" s="8" t="s">
        <v>38</v>
      </c>
      <c r="S45" s="8" t="s">
        <v>38</v>
      </c>
      <c r="T45" s="8" t="s">
        <v>38</v>
      </c>
      <c r="U45" s="8" t="s">
        <v>38</v>
      </c>
      <c r="V45" s="8" t="s">
        <v>38</v>
      </c>
      <c r="W45" s="8" t="s">
        <v>38</v>
      </c>
      <c r="X45" s="8" t="s">
        <v>38</v>
      </c>
      <c r="Y45" s="8" t="s">
        <v>38</v>
      </c>
      <c r="Z45" s="8" t="s">
        <v>38</v>
      </c>
      <c r="AA45" s="8" t="s">
        <v>38</v>
      </c>
      <c r="AB45" s="8" t="s">
        <v>38</v>
      </c>
      <c r="AC45" s="8" t="s">
        <v>38</v>
      </c>
      <c r="AD45" s="8" t="s">
        <v>38</v>
      </c>
      <c r="AE45" s="8" t="s">
        <v>38</v>
      </c>
      <c r="AF45" s="8" t="s">
        <v>38</v>
      </c>
      <c r="AG45" s="8" t="s">
        <v>38</v>
      </c>
      <c r="AH45" s="8" t="s">
        <v>38</v>
      </c>
      <c r="AI45" s="8" t="s">
        <v>38</v>
      </c>
      <c r="AJ45" s="8" t="s">
        <v>38</v>
      </c>
      <c r="AK45" s="8" t="s">
        <v>38</v>
      </c>
      <c r="AL45" s="8" t="s">
        <v>38</v>
      </c>
      <c r="AM45" s="8" t="s">
        <v>38</v>
      </c>
      <c r="AN45" s="8" t="s">
        <v>38</v>
      </c>
      <c r="AO45" s="8" t="s">
        <v>38</v>
      </c>
      <c r="AP45" s="8" t="s">
        <v>38</v>
      </c>
      <c r="AQ45" s="8" t="s">
        <v>38</v>
      </c>
      <c r="AR45" s="8" t="s">
        <v>38</v>
      </c>
      <c r="AS45" s="8" t="s">
        <v>38</v>
      </c>
    </row>
    <row r="46" spans="1:45" s="3" customFormat="1" ht="12" x14ac:dyDescent="0.25">
      <c r="A46" s="38" t="s">
        <v>65</v>
      </c>
      <c r="B46" s="38"/>
      <c r="C46" s="38" t="s">
        <v>161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</row>
    <row r="47" spans="1:45" s="3" customFormat="1" ht="156" x14ac:dyDescent="0.25">
      <c r="A47" s="37" t="s">
        <v>66</v>
      </c>
      <c r="B47" s="37"/>
      <c r="C47" s="30" t="s">
        <v>162</v>
      </c>
      <c r="D47" s="30" t="s">
        <v>123</v>
      </c>
      <c r="E47" s="30" t="s">
        <v>85</v>
      </c>
      <c r="F47" s="30" t="s">
        <v>38</v>
      </c>
      <c r="G47" s="30" t="s">
        <v>38</v>
      </c>
      <c r="H47" s="30" t="s">
        <v>38</v>
      </c>
      <c r="I47" s="30" t="s">
        <v>38</v>
      </c>
      <c r="J47" s="30" t="s">
        <v>38</v>
      </c>
      <c r="K47" s="30" t="s">
        <v>38</v>
      </c>
      <c r="L47" s="30" t="s">
        <v>38</v>
      </c>
      <c r="M47" s="30" t="s">
        <v>38</v>
      </c>
      <c r="N47" s="30" t="s">
        <v>38</v>
      </c>
      <c r="O47" s="30" t="s">
        <v>38</v>
      </c>
      <c r="P47" s="30" t="s">
        <v>38</v>
      </c>
      <c r="Q47" s="30" t="s">
        <v>38</v>
      </c>
      <c r="R47" s="30" t="s">
        <v>38</v>
      </c>
      <c r="S47" s="30" t="s">
        <v>38</v>
      </c>
      <c r="T47" s="30" t="s">
        <v>38</v>
      </c>
      <c r="U47" s="30" t="s">
        <v>38</v>
      </c>
      <c r="V47" s="30" t="s">
        <v>38</v>
      </c>
      <c r="W47" s="30" t="s">
        <v>38</v>
      </c>
      <c r="X47" s="30" t="s">
        <v>38</v>
      </c>
      <c r="Y47" s="30" t="s">
        <v>38</v>
      </c>
      <c r="Z47" s="30" t="s">
        <v>38</v>
      </c>
      <c r="AA47" s="30" t="s">
        <v>38</v>
      </c>
      <c r="AB47" s="30" t="s">
        <v>38</v>
      </c>
      <c r="AC47" s="30" t="s">
        <v>38</v>
      </c>
      <c r="AD47" s="30" t="s">
        <v>38</v>
      </c>
      <c r="AE47" s="30" t="s">
        <v>38</v>
      </c>
      <c r="AF47" s="30" t="s">
        <v>38</v>
      </c>
      <c r="AG47" s="30" t="s">
        <v>38</v>
      </c>
      <c r="AH47" s="30" t="s">
        <v>38</v>
      </c>
      <c r="AI47" s="30" t="s">
        <v>38</v>
      </c>
      <c r="AJ47" s="30" t="s">
        <v>38</v>
      </c>
      <c r="AK47" s="30" t="s">
        <v>38</v>
      </c>
      <c r="AL47" s="30" t="s">
        <v>38</v>
      </c>
      <c r="AM47" s="30" t="s">
        <v>38</v>
      </c>
      <c r="AN47" s="30" t="s">
        <v>38</v>
      </c>
      <c r="AO47" s="37" t="s">
        <v>39</v>
      </c>
      <c r="AP47" s="37"/>
      <c r="AQ47" s="37"/>
      <c r="AR47" s="37"/>
      <c r="AS47" s="37"/>
    </row>
    <row r="48" spans="1:45" s="3" customFormat="1" ht="84" x14ac:dyDescent="0.25">
      <c r="A48" s="37" t="s">
        <v>67</v>
      </c>
      <c r="B48" s="37"/>
      <c r="C48" s="30" t="s">
        <v>163</v>
      </c>
      <c r="D48" s="30" t="s">
        <v>137</v>
      </c>
      <c r="E48" s="30" t="s">
        <v>85</v>
      </c>
      <c r="F48" s="30" t="s">
        <v>38</v>
      </c>
      <c r="G48" s="30" t="s">
        <v>38</v>
      </c>
      <c r="H48" s="30" t="s">
        <v>38</v>
      </c>
      <c r="I48" s="30" t="s">
        <v>38</v>
      </c>
      <c r="J48" s="30" t="s">
        <v>38</v>
      </c>
      <c r="K48" s="30" t="s">
        <v>38</v>
      </c>
      <c r="L48" s="30" t="s">
        <v>38</v>
      </c>
      <c r="M48" s="30" t="s">
        <v>38</v>
      </c>
      <c r="N48" s="30" t="s">
        <v>38</v>
      </c>
      <c r="O48" s="30" t="s">
        <v>38</v>
      </c>
      <c r="P48" s="30" t="s">
        <v>38</v>
      </c>
      <c r="Q48" s="30" t="s">
        <v>38</v>
      </c>
      <c r="R48" s="30" t="s">
        <v>38</v>
      </c>
      <c r="S48" s="30" t="s">
        <v>38</v>
      </c>
      <c r="T48" s="30" t="s">
        <v>38</v>
      </c>
      <c r="U48" s="30" t="s">
        <v>38</v>
      </c>
      <c r="V48" s="30" t="s">
        <v>38</v>
      </c>
      <c r="W48" s="30" t="s">
        <v>38</v>
      </c>
      <c r="X48" s="30" t="s">
        <v>38</v>
      </c>
      <c r="Y48" s="30" t="s">
        <v>38</v>
      </c>
      <c r="Z48" s="30" t="s">
        <v>38</v>
      </c>
      <c r="AA48" s="30" t="s">
        <v>38</v>
      </c>
      <c r="AB48" s="30" t="s">
        <v>38</v>
      </c>
      <c r="AC48" s="30" t="s">
        <v>38</v>
      </c>
      <c r="AD48" s="30" t="s">
        <v>38</v>
      </c>
      <c r="AE48" s="30" t="s">
        <v>38</v>
      </c>
      <c r="AF48" s="30" t="s">
        <v>38</v>
      </c>
      <c r="AG48" s="30" t="s">
        <v>38</v>
      </c>
      <c r="AH48" s="30" t="s">
        <v>38</v>
      </c>
      <c r="AI48" s="30" t="s">
        <v>38</v>
      </c>
      <c r="AJ48" s="30" t="s">
        <v>38</v>
      </c>
      <c r="AK48" s="30" t="s">
        <v>38</v>
      </c>
      <c r="AL48" s="30" t="s">
        <v>38</v>
      </c>
      <c r="AM48" s="30" t="s">
        <v>38</v>
      </c>
      <c r="AN48" s="30" t="s">
        <v>38</v>
      </c>
      <c r="AO48" s="37" t="s">
        <v>39</v>
      </c>
      <c r="AP48" s="37"/>
      <c r="AQ48" s="37"/>
      <c r="AR48" s="37"/>
      <c r="AS48" s="37"/>
    </row>
    <row r="49" spans="1:47" s="3" customFormat="1" ht="84" x14ac:dyDescent="0.25">
      <c r="A49" s="37" t="s">
        <v>68</v>
      </c>
      <c r="B49" s="37"/>
      <c r="C49" s="30" t="s">
        <v>164</v>
      </c>
      <c r="D49" s="30" t="s">
        <v>137</v>
      </c>
      <c r="E49" s="30" t="s">
        <v>85</v>
      </c>
      <c r="F49" s="30" t="s">
        <v>38</v>
      </c>
      <c r="G49" s="30" t="s">
        <v>38</v>
      </c>
      <c r="H49" s="30" t="s">
        <v>38</v>
      </c>
      <c r="I49" s="30" t="s">
        <v>38</v>
      </c>
      <c r="J49" s="30" t="s">
        <v>38</v>
      </c>
      <c r="K49" s="30" t="s">
        <v>38</v>
      </c>
      <c r="L49" s="30" t="s">
        <v>38</v>
      </c>
      <c r="M49" s="30" t="s">
        <v>38</v>
      </c>
      <c r="N49" s="30" t="s">
        <v>38</v>
      </c>
      <c r="O49" s="30" t="s">
        <v>38</v>
      </c>
      <c r="P49" s="30" t="s">
        <v>38</v>
      </c>
      <c r="Q49" s="30" t="s">
        <v>38</v>
      </c>
      <c r="R49" s="30" t="s">
        <v>38</v>
      </c>
      <c r="S49" s="30" t="s">
        <v>38</v>
      </c>
      <c r="T49" s="30" t="s">
        <v>38</v>
      </c>
      <c r="U49" s="30" t="s">
        <v>38</v>
      </c>
      <c r="V49" s="30" t="s">
        <v>38</v>
      </c>
      <c r="W49" s="30" t="s">
        <v>38</v>
      </c>
      <c r="X49" s="30" t="s">
        <v>38</v>
      </c>
      <c r="Y49" s="30" t="s">
        <v>38</v>
      </c>
      <c r="Z49" s="30" t="s">
        <v>38</v>
      </c>
      <c r="AA49" s="30" t="s">
        <v>38</v>
      </c>
      <c r="AB49" s="30" t="s">
        <v>38</v>
      </c>
      <c r="AC49" s="30" t="s">
        <v>38</v>
      </c>
      <c r="AD49" s="30" t="s">
        <v>38</v>
      </c>
      <c r="AE49" s="30" t="s">
        <v>38</v>
      </c>
      <c r="AF49" s="30" t="s">
        <v>38</v>
      </c>
      <c r="AG49" s="30" t="s">
        <v>38</v>
      </c>
      <c r="AH49" s="30" t="s">
        <v>38</v>
      </c>
      <c r="AI49" s="30" t="s">
        <v>38</v>
      </c>
      <c r="AJ49" s="30" t="s">
        <v>38</v>
      </c>
      <c r="AK49" s="30" t="s">
        <v>38</v>
      </c>
      <c r="AL49" s="30" t="s">
        <v>38</v>
      </c>
      <c r="AM49" s="30" t="s">
        <v>38</v>
      </c>
      <c r="AN49" s="30" t="s">
        <v>38</v>
      </c>
      <c r="AO49" s="37" t="s">
        <v>39</v>
      </c>
      <c r="AP49" s="37"/>
      <c r="AQ49" s="37"/>
      <c r="AR49" s="37"/>
      <c r="AS49" s="37"/>
    </row>
    <row r="50" spans="1:47" s="3" customFormat="1" ht="12" x14ac:dyDescent="0.2">
      <c r="A50" s="42" t="s">
        <v>69</v>
      </c>
      <c r="B50" s="42"/>
      <c r="C50" s="42"/>
      <c r="D50" s="20"/>
      <c r="E50" s="30"/>
      <c r="F50" s="30" t="s">
        <v>38</v>
      </c>
      <c r="G50" s="30" t="s">
        <v>38</v>
      </c>
      <c r="H50" s="30" t="s">
        <v>38</v>
      </c>
      <c r="I50" s="30" t="s">
        <v>38</v>
      </c>
      <c r="J50" s="30" t="s">
        <v>38</v>
      </c>
      <c r="K50" s="30" t="s">
        <v>38</v>
      </c>
      <c r="L50" s="30" t="s">
        <v>38</v>
      </c>
      <c r="M50" s="30" t="s">
        <v>38</v>
      </c>
      <c r="N50" s="30" t="s">
        <v>38</v>
      </c>
      <c r="O50" s="30" t="s">
        <v>38</v>
      </c>
      <c r="P50" s="30" t="s">
        <v>38</v>
      </c>
      <c r="Q50" s="30" t="s">
        <v>38</v>
      </c>
      <c r="R50" s="30" t="s">
        <v>38</v>
      </c>
      <c r="S50" s="30" t="s">
        <v>38</v>
      </c>
      <c r="T50" s="30" t="s">
        <v>38</v>
      </c>
      <c r="U50" s="30" t="s">
        <v>38</v>
      </c>
      <c r="V50" s="30" t="s">
        <v>38</v>
      </c>
      <c r="W50" s="30" t="s">
        <v>38</v>
      </c>
      <c r="X50" s="30" t="s">
        <v>38</v>
      </c>
      <c r="Y50" s="30" t="s">
        <v>38</v>
      </c>
      <c r="Z50" s="30" t="s">
        <v>38</v>
      </c>
      <c r="AA50" s="30" t="s">
        <v>38</v>
      </c>
      <c r="AB50" s="30" t="s">
        <v>38</v>
      </c>
      <c r="AC50" s="30" t="s">
        <v>38</v>
      </c>
      <c r="AD50" s="30" t="s">
        <v>38</v>
      </c>
      <c r="AE50" s="30" t="s">
        <v>38</v>
      </c>
      <c r="AF50" s="30" t="s">
        <v>38</v>
      </c>
      <c r="AG50" s="30" t="s">
        <v>38</v>
      </c>
      <c r="AH50" s="30" t="s">
        <v>38</v>
      </c>
      <c r="AI50" s="30" t="s">
        <v>38</v>
      </c>
      <c r="AJ50" s="30" t="s">
        <v>38</v>
      </c>
      <c r="AK50" s="30" t="s">
        <v>38</v>
      </c>
      <c r="AL50" s="30" t="s">
        <v>38</v>
      </c>
      <c r="AM50" s="30" t="s">
        <v>38</v>
      </c>
      <c r="AN50" s="30" t="s">
        <v>38</v>
      </c>
      <c r="AO50" s="31" t="s">
        <v>38</v>
      </c>
      <c r="AP50" s="30" t="s">
        <v>38</v>
      </c>
      <c r="AQ50" s="30" t="s">
        <v>38</v>
      </c>
      <c r="AR50" s="30" t="s">
        <v>38</v>
      </c>
      <c r="AS50" s="30" t="s">
        <v>38</v>
      </c>
    </row>
    <row r="51" spans="1:47" s="3" customFormat="1" ht="12" x14ac:dyDescent="0.25">
      <c r="A51" s="38" t="s">
        <v>96</v>
      </c>
      <c r="B51" s="38"/>
      <c r="C51" s="43" t="s">
        <v>145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5"/>
    </row>
    <row r="52" spans="1:47" s="3" customFormat="1" ht="49.5" customHeight="1" x14ac:dyDescent="0.25">
      <c r="A52" s="30" t="s">
        <v>70</v>
      </c>
      <c r="B52" s="30"/>
      <c r="C52" s="30" t="s">
        <v>88</v>
      </c>
      <c r="D52" s="30" t="s">
        <v>89</v>
      </c>
      <c r="E52" s="30" t="s">
        <v>85</v>
      </c>
      <c r="F52" s="30" t="s">
        <v>38</v>
      </c>
      <c r="G52" s="30" t="s">
        <v>38</v>
      </c>
      <c r="H52" s="30" t="s">
        <v>38</v>
      </c>
      <c r="I52" s="30" t="s">
        <v>38</v>
      </c>
      <c r="J52" s="30" t="s">
        <v>38</v>
      </c>
      <c r="K52" s="30" t="s">
        <v>38</v>
      </c>
      <c r="L52" s="30" t="s">
        <v>38</v>
      </c>
      <c r="M52" s="30" t="s">
        <v>38</v>
      </c>
      <c r="N52" s="30" t="s">
        <v>38</v>
      </c>
      <c r="O52" s="30" t="s">
        <v>38</v>
      </c>
      <c r="P52" s="30" t="s">
        <v>38</v>
      </c>
      <c r="Q52" s="30" t="s">
        <v>38</v>
      </c>
      <c r="R52" s="30" t="s">
        <v>38</v>
      </c>
      <c r="S52" s="30" t="s">
        <v>38</v>
      </c>
      <c r="T52" s="30" t="s">
        <v>38</v>
      </c>
      <c r="U52" s="30" t="s">
        <v>38</v>
      </c>
      <c r="V52" s="30" t="s">
        <v>38</v>
      </c>
      <c r="W52" s="30" t="s">
        <v>38</v>
      </c>
      <c r="X52" s="30" t="s">
        <v>38</v>
      </c>
      <c r="Y52" s="30" t="s">
        <v>38</v>
      </c>
      <c r="Z52" s="30" t="s">
        <v>38</v>
      </c>
      <c r="AA52" s="30" t="s">
        <v>38</v>
      </c>
      <c r="AB52" s="30" t="s">
        <v>38</v>
      </c>
      <c r="AC52" s="30" t="s">
        <v>38</v>
      </c>
      <c r="AD52" s="30" t="s">
        <v>38</v>
      </c>
      <c r="AE52" s="30" t="s">
        <v>38</v>
      </c>
      <c r="AF52" s="30" t="s">
        <v>38</v>
      </c>
      <c r="AG52" s="30" t="s">
        <v>38</v>
      </c>
      <c r="AH52" s="30" t="s">
        <v>38</v>
      </c>
      <c r="AI52" s="30" t="s">
        <v>38</v>
      </c>
      <c r="AJ52" s="30" t="s">
        <v>38</v>
      </c>
      <c r="AK52" s="30" t="s">
        <v>38</v>
      </c>
      <c r="AL52" s="30" t="s">
        <v>38</v>
      </c>
      <c r="AM52" s="30" t="s">
        <v>38</v>
      </c>
      <c r="AN52" s="30" t="s">
        <v>38</v>
      </c>
      <c r="AO52" s="37" t="s">
        <v>39</v>
      </c>
      <c r="AP52" s="37"/>
      <c r="AQ52" s="37"/>
      <c r="AR52" s="37"/>
      <c r="AS52" s="37"/>
    </row>
    <row r="53" spans="1:47" s="3" customFormat="1" ht="64.5" customHeight="1" x14ac:dyDescent="0.25">
      <c r="A53" s="30" t="s">
        <v>71</v>
      </c>
      <c r="B53" s="30"/>
      <c r="C53" s="30" t="s">
        <v>98</v>
      </c>
      <c r="D53" s="30" t="s">
        <v>89</v>
      </c>
      <c r="E53" s="30" t="s">
        <v>85</v>
      </c>
      <c r="F53" s="30" t="s">
        <v>38</v>
      </c>
      <c r="G53" s="30" t="s">
        <v>38</v>
      </c>
      <c r="H53" s="30" t="s">
        <v>38</v>
      </c>
      <c r="I53" s="30" t="s">
        <v>38</v>
      </c>
      <c r="J53" s="30" t="s">
        <v>38</v>
      </c>
      <c r="K53" s="30" t="s">
        <v>38</v>
      </c>
      <c r="L53" s="30" t="s">
        <v>38</v>
      </c>
      <c r="M53" s="30" t="s">
        <v>38</v>
      </c>
      <c r="N53" s="30" t="s">
        <v>38</v>
      </c>
      <c r="O53" s="30" t="s">
        <v>38</v>
      </c>
      <c r="P53" s="30" t="s">
        <v>38</v>
      </c>
      <c r="Q53" s="30" t="s">
        <v>38</v>
      </c>
      <c r="R53" s="30" t="s">
        <v>38</v>
      </c>
      <c r="S53" s="30" t="s">
        <v>38</v>
      </c>
      <c r="T53" s="30" t="s">
        <v>38</v>
      </c>
      <c r="U53" s="30" t="s">
        <v>38</v>
      </c>
      <c r="V53" s="30" t="s">
        <v>38</v>
      </c>
      <c r="W53" s="30" t="s">
        <v>38</v>
      </c>
      <c r="X53" s="30" t="s">
        <v>38</v>
      </c>
      <c r="Y53" s="30" t="s">
        <v>38</v>
      </c>
      <c r="Z53" s="30" t="s">
        <v>38</v>
      </c>
      <c r="AA53" s="30" t="s">
        <v>38</v>
      </c>
      <c r="AB53" s="30" t="s">
        <v>38</v>
      </c>
      <c r="AC53" s="30" t="s">
        <v>38</v>
      </c>
      <c r="AD53" s="30" t="s">
        <v>38</v>
      </c>
      <c r="AE53" s="30" t="s">
        <v>38</v>
      </c>
      <c r="AF53" s="30" t="s">
        <v>38</v>
      </c>
      <c r="AG53" s="30" t="s">
        <v>38</v>
      </c>
      <c r="AH53" s="30" t="s">
        <v>38</v>
      </c>
      <c r="AI53" s="30" t="s">
        <v>38</v>
      </c>
      <c r="AJ53" s="30" t="s">
        <v>38</v>
      </c>
      <c r="AK53" s="30" t="s">
        <v>38</v>
      </c>
      <c r="AL53" s="30" t="s">
        <v>38</v>
      </c>
      <c r="AM53" s="30" t="s">
        <v>38</v>
      </c>
      <c r="AN53" s="30" t="s">
        <v>38</v>
      </c>
      <c r="AO53" s="37" t="s">
        <v>39</v>
      </c>
      <c r="AP53" s="37"/>
      <c r="AQ53" s="37"/>
      <c r="AR53" s="37"/>
      <c r="AS53" s="37"/>
    </row>
    <row r="54" spans="1:47" s="3" customFormat="1" ht="60" x14ac:dyDescent="0.25">
      <c r="A54" s="30" t="s">
        <v>73</v>
      </c>
      <c r="B54" s="30"/>
      <c r="C54" s="30" t="s">
        <v>99</v>
      </c>
      <c r="D54" s="30" t="s">
        <v>89</v>
      </c>
      <c r="E54" s="30" t="s">
        <v>85</v>
      </c>
      <c r="F54" s="30" t="s">
        <v>38</v>
      </c>
      <c r="G54" s="30" t="s">
        <v>38</v>
      </c>
      <c r="H54" s="30" t="s">
        <v>38</v>
      </c>
      <c r="I54" s="30" t="s">
        <v>38</v>
      </c>
      <c r="J54" s="30" t="s">
        <v>38</v>
      </c>
      <c r="K54" s="30" t="s">
        <v>38</v>
      </c>
      <c r="L54" s="30" t="s">
        <v>38</v>
      </c>
      <c r="M54" s="30" t="s">
        <v>38</v>
      </c>
      <c r="N54" s="30" t="s">
        <v>38</v>
      </c>
      <c r="O54" s="30" t="s">
        <v>38</v>
      </c>
      <c r="P54" s="30" t="s">
        <v>38</v>
      </c>
      <c r="Q54" s="30" t="s">
        <v>38</v>
      </c>
      <c r="R54" s="30" t="s">
        <v>38</v>
      </c>
      <c r="S54" s="30" t="s">
        <v>38</v>
      </c>
      <c r="T54" s="30" t="s">
        <v>38</v>
      </c>
      <c r="U54" s="30" t="s">
        <v>38</v>
      </c>
      <c r="V54" s="30" t="s">
        <v>38</v>
      </c>
      <c r="W54" s="30" t="s">
        <v>38</v>
      </c>
      <c r="X54" s="30" t="s">
        <v>38</v>
      </c>
      <c r="Y54" s="30" t="s">
        <v>38</v>
      </c>
      <c r="Z54" s="30" t="s">
        <v>38</v>
      </c>
      <c r="AA54" s="30" t="s">
        <v>38</v>
      </c>
      <c r="AB54" s="30" t="s">
        <v>38</v>
      </c>
      <c r="AC54" s="30" t="s">
        <v>38</v>
      </c>
      <c r="AD54" s="30" t="s">
        <v>38</v>
      </c>
      <c r="AE54" s="30" t="s">
        <v>38</v>
      </c>
      <c r="AF54" s="30" t="s">
        <v>38</v>
      </c>
      <c r="AG54" s="30" t="s">
        <v>38</v>
      </c>
      <c r="AH54" s="30" t="s">
        <v>38</v>
      </c>
      <c r="AI54" s="30" t="s">
        <v>38</v>
      </c>
      <c r="AJ54" s="30" t="s">
        <v>38</v>
      </c>
      <c r="AK54" s="30" t="s">
        <v>38</v>
      </c>
      <c r="AL54" s="30" t="s">
        <v>38</v>
      </c>
      <c r="AM54" s="30" t="s">
        <v>38</v>
      </c>
      <c r="AN54" s="30" t="s">
        <v>38</v>
      </c>
      <c r="AO54" s="37" t="s">
        <v>39</v>
      </c>
      <c r="AP54" s="37"/>
      <c r="AQ54" s="37"/>
      <c r="AR54" s="37"/>
      <c r="AS54" s="37"/>
    </row>
    <row r="55" spans="1:47" s="3" customFormat="1" ht="12" x14ac:dyDescent="0.2">
      <c r="A55" s="42" t="s">
        <v>100</v>
      </c>
      <c r="B55" s="42"/>
      <c r="C55" s="42"/>
      <c r="D55" s="20"/>
      <c r="E55" s="30"/>
      <c r="F55" s="30" t="s">
        <v>38</v>
      </c>
      <c r="G55" s="30" t="s">
        <v>38</v>
      </c>
      <c r="H55" s="30" t="s">
        <v>38</v>
      </c>
      <c r="I55" s="30" t="s">
        <v>38</v>
      </c>
      <c r="J55" s="30" t="s">
        <v>38</v>
      </c>
      <c r="K55" s="30" t="s">
        <v>38</v>
      </c>
      <c r="L55" s="30" t="s">
        <v>38</v>
      </c>
      <c r="M55" s="30" t="s">
        <v>38</v>
      </c>
      <c r="N55" s="30" t="s">
        <v>38</v>
      </c>
      <c r="O55" s="30" t="s">
        <v>38</v>
      </c>
      <c r="P55" s="30" t="s">
        <v>38</v>
      </c>
      <c r="Q55" s="30" t="s">
        <v>38</v>
      </c>
      <c r="R55" s="30" t="s">
        <v>38</v>
      </c>
      <c r="S55" s="30" t="s">
        <v>38</v>
      </c>
      <c r="T55" s="30" t="s">
        <v>38</v>
      </c>
      <c r="U55" s="30" t="s">
        <v>38</v>
      </c>
      <c r="V55" s="30" t="s">
        <v>38</v>
      </c>
      <c r="W55" s="30" t="s">
        <v>38</v>
      </c>
      <c r="X55" s="30" t="s">
        <v>38</v>
      </c>
      <c r="Y55" s="30" t="s">
        <v>38</v>
      </c>
      <c r="Z55" s="30" t="s">
        <v>38</v>
      </c>
      <c r="AA55" s="30" t="s">
        <v>38</v>
      </c>
      <c r="AB55" s="30" t="s">
        <v>38</v>
      </c>
      <c r="AC55" s="30" t="s">
        <v>38</v>
      </c>
      <c r="AD55" s="30" t="s">
        <v>38</v>
      </c>
      <c r="AE55" s="30" t="s">
        <v>38</v>
      </c>
      <c r="AF55" s="30" t="s">
        <v>38</v>
      </c>
      <c r="AG55" s="30" t="s">
        <v>38</v>
      </c>
      <c r="AH55" s="30" t="s">
        <v>38</v>
      </c>
      <c r="AI55" s="30" t="s">
        <v>38</v>
      </c>
      <c r="AJ55" s="30" t="s">
        <v>38</v>
      </c>
      <c r="AK55" s="30" t="s">
        <v>38</v>
      </c>
      <c r="AL55" s="30" t="s">
        <v>38</v>
      </c>
      <c r="AM55" s="30" t="s">
        <v>38</v>
      </c>
      <c r="AN55" s="30" t="s">
        <v>38</v>
      </c>
      <c r="AO55" s="31" t="s">
        <v>38</v>
      </c>
      <c r="AP55" s="30" t="s">
        <v>38</v>
      </c>
      <c r="AQ55" s="30" t="s">
        <v>38</v>
      </c>
      <c r="AR55" s="30" t="s">
        <v>38</v>
      </c>
      <c r="AS55" s="30" t="s">
        <v>38</v>
      </c>
    </row>
    <row r="56" spans="1:47" s="3" customFormat="1" ht="15" customHeight="1" x14ac:dyDescent="0.25">
      <c r="A56" s="38" t="s">
        <v>101</v>
      </c>
      <c r="B56" s="38"/>
      <c r="C56" s="38" t="s">
        <v>102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</row>
    <row r="57" spans="1:47" s="3" customFormat="1" ht="16.5" customHeight="1" x14ac:dyDescent="0.25">
      <c r="A57" s="40" t="s">
        <v>103</v>
      </c>
      <c r="B57" s="40"/>
      <c r="C57" s="30" t="s">
        <v>135</v>
      </c>
      <c r="D57" s="30" t="s">
        <v>93</v>
      </c>
      <c r="E57" s="30" t="s">
        <v>85</v>
      </c>
      <c r="F57" s="10">
        <f>G57+H57</f>
        <v>41730</v>
      </c>
      <c r="G57" s="7">
        <f>(23832-300)-14567-1-2+193-2-100</f>
        <v>9053</v>
      </c>
      <c r="H57" s="10">
        <f>31564-31564+31564+1113</f>
        <v>32677</v>
      </c>
      <c r="I57" s="7">
        <v>0</v>
      </c>
      <c r="J57" s="7">
        <v>0</v>
      </c>
      <c r="K57" s="10">
        <f>L57+M57</f>
        <v>46438.700969999998</v>
      </c>
      <c r="L57" s="10">
        <f>12288-10-2.08604+52-5.64299-1-392.57-25</f>
        <v>11903.70097</v>
      </c>
      <c r="M57" s="10">
        <f>32677+1858</f>
        <v>34535</v>
      </c>
      <c r="N57" s="7">
        <v>0</v>
      </c>
      <c r="O57" s="7">
        <v>0</v>
      </c>
      <c r="P57" s="7">
        <f>Q57+R57</f>
        <v>50396</v>
      </c>
      <c r="Q57" s="7">
        <v>17719</v>
      </c>
      <c r="R57" s="7">
        <v>32677</v>
      </c>
      <c r="S57" s="7">
        <v>0</v>
      </c>
      <c r="T57" s="7">
        <v>0</v>
      </c>
      <c r="U57" s="7">
        <f>V57+W57</f>
        <v>13051</v>
      </c>
      <c r="V57" s="7">
        <v>13051</v>
      </c>
      <c r="W57" s="7">
        <v>0</v>
      </c>
      <c r="X57" s="7">
        <v>0</v>
      </c>
      <c r="Y57" s="7">
        <v>0</v>
      </c>
      <c r="Z57" s="7">
        <f>AA57+AB57</f>
        <v>13018</v>
      </c>
      <c r="AA57" s="7">
        <v>13018</v>
      </c>
      <c r="AB57" s="7">
        <v>0</v>
      </c>
      <c r="AC57" s="7">
        <v>0</v>
      </c>
      <c r="AD57" s="7">
        <v>0</v>
      </c>
      <c r="AE57" s="7">
        <v>23532</v>
      </c>
      <c r="AF57" s="7">
        <v>23532</v>
      </c>
      <c r="AG57" s="7">
        <v>0</v>
      </c>
      <c r="AH57" s="7">
        <v>0</v>
      </c>
      <c r="AI57" s="7">
        <v>0</v>
      </c>
      <c r="AJ57" s="7">
        <v>23532</v>
      </c>
      <c r="AK57" s="7">
        <v>23532</v>
      </c>
      <c r="AL57" s="7">
        <v>0</v>
      </c>
      <c r="AM57" s="7">
        <v>0</v>
      </c>
      <c r="AN57" s="7">
        <v>0</v>
      </c>
      <c r="AO57" s="10">
        <f>AP57+AQ57+AR57+AS57</f>
        <v>211697.70097000001</v>
      </c>
      <c r="AP57" s="11">
        <f t="shared" ref="AP57:AS61" si="12">G57+L57+Q57+V57+AA57+AF57+AK57</f>
        <v>111808.70097000001</v>
      </c>
      <c r="AQ57" s="11">
        <f t="shared" si="12"/>
        <v>99889</v>
      </c>
      <c r="AR57" s="8">
        <f t="shared" si="12"/>
        <v>0</v>
      </c>
      <c r="AS57" s="8">
        <f t="shared" si="12"/>
        <v>0</v>
      </c>
    </row>
    <row r="58" spans="1:47" s="3" customFormat="1" ht="88.5" customHeight="1" x14ac:dyDescent="0.25">
      <c r="A58" s="32" t="s">
        <v>104</v>
      </c>
      <c r="B58" s="32" t="s">
        <v>72</v>
      </c>
      <c r="C58" s="30" t="s">
        <v>116</v>
      </c>
      <c r="D58" s="30" t="s">
        <v>158</v>
      </c>
      <c r="E58" s="30" t="s">
        <v>85</v>
      </c>
      <c r="F58" s="10">
        <v>93</v>
      </c>
      <c r="G58" s="7">
        <v>93</v>
      </c>
      <c r="H58" s="10">
        <v>0</v>
      </c>
      <c r="I58" s="7">
        <v>0</v>
      </c>
      <c r="J58" s="7">
        <v>0</v>
      </c>
      <c r="K58" s="10">
        <v>93</v>
      </c>
      <c r="L58" s="10">
        <v>93</v>
      </c>
      <c r="M58" s="10">
        <v>0</v>
      </c>
      <c r="N58" s="7">
        <v>0</v>
      </c>
      <c r="O58" s="7">
        <v>0</v>
      </c>
      <c r="P58" s="7">
        <v>93</v>
      </c>
      <c r="Q58" s="7">
        <v>93</v>
      </c>
      <c r="R58" s="7">
        <v>0</v>
      </c>
      <c r="S58" s="7">
        <v>0</v>
      </c>
      <c r="T58" s="7">
        <v>0</v>
      </c>
      <c r="U58" s="7">
        <v>93</v>
      </c>
      <c r="V58" s="7">
        <v>93</v>
      </c>
      <c r="W58" s="7">
        <v>0</v>
      </c>
      <c r="X58" s="7">
        <v>0</v>
      </c>
      <c r="Y58" s="7">
        <v>0</v>
      </c>
      <c r="Z58" s="7">
        <v>93</v>
      </c>
      <c r="AA58" s="7">
        <v>93</v>
      </c>
      <c r="AB58" s="7">
        <v>0</v>
      </c>
      <c r="AC58" s="7">
        <v>0</v>
      </c>
      <c r="AD58" s="7">
        <v>0</v>
      </c>
      <c r="AE58" s="7">
        <v>93</v>
      </c>
      <c r="AF58" s="7">
        <v>93</v>
      </c>
      <c r="AG58" s="7">
        <v>0</v>
      </c>
      <c r="AH58" s="7">
        <v>0</v>
      </c>
      <c r="AI58" s="7">
        <v>0</v>
      </c>
      <c r="AJ58" s="7">
        <v>93</v>
      </c>
      <c r="AK58" s="7">
        <v>93</v>
      </c>
      <c r="AL58" s="7">
        <v>0</v>
      </c>
      <c r="AM58" s="7">
        <v>0</v>
      </c>
      <c r="AN58" s="7">
        <v>0</v>
      </c>
      <c r="AO58" s="10">
        <f>AP58+AQ58+AR58+AS58</f>
        <v>651</v>
      </c>
      <c r="AP58" s="11">
        <f t="shared" si="12"/>
        <v>651</v>
      </c>
      <c r="AQ58" s="11">
        <f t="shared" si="12"/>
        <v>0</v>
      </c>
      <c r="AR58" s="8">
        <f t="shared" si="12"/>
        <v>0</v>
      </c>
      <c r="AS58" s="8">
        <f t="shared" si="12"/>
        <v>0</v>
      </c>
      <c r="AU58" s="27"/>
    </row>
    <row r="59" spans="1:47" s="3" customFormat="1" ht="89.25" customHeight="1" x14ac:dyDescent="0.25">
      <c r="A59" s="32" t="s">
        <v>105</v>
      </c>
      <c r="B59" s="32" t="s">
        <v>72</v>
      </c>
      <c r="C59" s="30" t="s">
        <v>74</v>
      </c>
      <c r="D59" s="30" t="s">
        <v>158</v>
      </c>
      <c r="E59" s="30" t="s">
        <v>85</v>
      </c>
      <c r="F59" s="10">
        <f>185-85</f>
        <v>100</v>
      </c>
      <c r="G59" s="7">
        <f>185-85</f>
        <v>100</v>
      </c>
      <c r="H59" s="10">
        <v>0</v>
      </c>
      <c r="I59" s="7">
        <v>0</v>
      </c>
      <c r="J59" s="7">
        <v>0</v>
      </c>
      <c r="K59" s="10">
        <f>185-85</f>
        <v>100</v>
      </c>
      <c r="L59" s="10">
        <f>185-85</f>
        <v>100</v>
      </c>
      <c r="M59" s="10">
        <v>0</v>
      </c>
      <c r="N59" s="7">
        <v>0</v>
      </c>
      <c r="O59" s="7">
        <v>0</v>
      </c>
      <c r="P59" s="7">
        <f>185-85</f>
        <v>100</v>
      </c>
      <c r="Q59" s="7">
        <f>185-85</f>
        <v>100</v>
      </c>
      <c r="R59" s="7">
        <v>0</v>
      </c>
      <c r="S59" s="7">
        <v>0</v>
      </c>
      <c r="T59" s="7">
        <v>0</v>
      </c>
      <c r="U59" s="7">
        <f>185-85</f>
        <v>100</v>
      </c>
      <c r="V59" s="7">
        <f>185-85</f>
        <v>100</v>
      </c>
      <c r="W59" s="7">
        <v>0</v>
      </c>
      <c r="X59" s="7">
        <v>0</v>
      </c>
      <c r="Y59" s="7">
        <v>0</v>
      </c>
      <c r="Z59" s="7">
        <f>AA59</f>
        <v>100</v>
      </c>
      <c r="AA59" s="7">
        <v>100</v>
      </c>
      <c r="AB59" s="7">
        <v>0</v>
      </c>
      <c r="AC59" s="7">
        <v>0</v>
      </c>
      <c r="AD59" s="7">
        <v>0</v>
      </c>
      <c r="AE59" s="7">
        <v>185</v>
      </c>
      <c r="AF59" s="7">
        <v>185</v>
      </c>
      <c r="AG59" s="7">
        <v>0</v>
      </c>
      <c r="AH59" s="7">
        <v>0</v>
      </c>
      <c r="AI59" s="7">
        <v>0</v>
      </c>
      <c r="AJ59" s="7">
        <v>185</v>
      </c>
      <c r="AK59" s="7">
        <v>185</v>
      </c>
      <c r="AL59" s="7">
        <v>0</v>
      </c>
      <c r="AM59" s="7">
        <v>0</v>
      </c>
      <c r="AN59" s="7">
        <v>0</v>
      </c>
      <c r="AO59" s="10">
        <f t="shared" ref="AO59:AO69" si="13">AP59+AQ59+AR59+AS59</f>
        <v>870</v>
      </c>
      <c r="AP59" s="11">
        <f t="shared" si="12"/>
        <v>870</v>
      </c>
      <c r="AQ59" s="11">
        <f t="shared" si="12"/>
        <v>0</v>
      </c>
      <c r="AR59" s="8">
        <f t="shared" si="12"/>
        <v>0</v>
      </c>
      <c r="AS59" s="8">
        <f t="shared" si="12"/>
        <v>0</v>
      </c>
    </row>
    <row r="60" spans="1:47" s="3" customFormat="1" ht="89.25" customHeight="1" x14ac:dyDescent="0.25">
      <c r="A60" s="32" t="s">
        <v>106</v>
      </c>
      <c r="B60" s="32" t="s">
        <v>72</v>
      </c>
      <c r="C60" s="30" t="s">
        <v>155</v>
      </c>
      <c r="D60" s="30" t="s">
        <v>159</v>
      </c>
      <c r="E60" s="30" t="s">
        <v>85</v>
      </c>
      <c r="F60" s="10">
        <v>6</v>
      </c>
      <c r="G60" s="7">
        <v>6</v>
      </c>
      <c r="H60" s="10">
        <v>0</v>
      </c>
      <c r="I60" s="7">
        <v>0</v>
      </c>
      <c r="J60" s="7">
        <v>0</v>
      </c>
      <c r="K60" s="10">
        <v>6</v>
      </c>
      <c r="L60" s="10">
        <v>6</v>
      </c>
      <c r="M60" s="10">
        <v>0</v>
      </c>
      <c r="N60" s="7">
        <v>0</v>
      </c>
      <c r="O60" s="7">
        <v>0</v>
      </c>
      <c r="P60" s="7">
        <v>6</v>
      </c>
      <c r="Q60" s="7">
        <v>6</v>
      </c>
      <c r="R60" s="7">
        <v>0</v>
      </c>
      <c r="S60" s="7">
        <v>0</v>
      </c>
      <c r="T60" s="7">
        <v>0</v>
      </c>
      <c r="U60" s="7">
        <v>6</v>
      </c>
      <c r="V60" s="7">
        <v>6</v>
      </c>
      <c r="W60" s="7">
        <v>0</v>
      </c>
      <c r="X60" s="7">
        <v>0</v>
      </c>
      <c r="Y60" s="7">
        <v>0</v>
      </c>
      <c r="Z60" s="7">
        <v>6</v>
      </c>
      <c r="AA60" s="7">
        <v>6</v>
      </c>
      <c r="AB60" s="7">
        <v>0</v>
      </c>
      <c r="AC60" s="7">
        <v>0</v>
      </c>
      <c r="AD60" s="7">
        <v>0</v>
      </c>
      <c r="AE60" s="7">
        <v>6</v>
      </c>
      <c r="AF60" s="7">
        <v>6</v>
      </c>
      <c r="AG60" s="7">
        <v>0</v>
      </c>
      <c r="AH60" s="7">
        <v>0</v>
      </c>
      <c r="AI60" s="7">
        <v>0</v>
      </c>
      <c r="AJ60" s="7">
        <v>6</v>
      </c>
      <c r="AK60" s="7">
        <v>6</v>
      </c>
      <c r="AL60" s="7">
        <v>0</v>
      </c>
      <c r="AM60" s="7">
        <v>0</v>
      </c>
      <c r="AN60" s="7">
        <v>0</v>
      </c>
      <c r="AO60" s="10">
        <f t="shared" si="13"/>
        <v>42</v>
      </c>
      <c r="AP60" s="11">
        <f t="shared" si="12"/>
        <v>42</v>
      </c>
      <c r="AQ60" s="11">
        <f t="shared" si="12"/>
        <v>0</v>
      </c>
      <c r="AR60" s="8">
        <f t="shared" si="12"/>
        <v>0</v>
      </c>
      <c r="AS60" s="8">
        <f t="shared" si="12"/>
        <v>0</v>
      </c>
    </row>
    <row r="61" spans="1:47" s="3" customFormat="1" ht="87" customHeight="1" x14ac:dyDescent="0.25">
      <c r="A61" s="32" t="s">
        <v>107</v>
      </c>
      <c r="B61" s="32" t="s">
        <v>72</v>
      </c>
      <c r="C61" s="30" t="s">
        <v>75</v>
      </c>
      <c r="D61" s="30" t="s">
        <v>159</v>
      </c>
      <c r="E61" s="30" t="s">
        <v>85</v>
      </c>
      <c r="F61" s="10">
        <f>60-28</f>
        <v>32</v>
      </c>
      <c r="G61" s="7">
        <f>60-28</f>
        <v>32</v>
      </c>
      <c r="H61" s="10">
        <v>0</v>
      </c>
      <c r="I61" s="7">
        <v>0</v>
      </c>
      <c r="J61" s="7">
        <v>0</v>
      </c>
      <c r="K61" s="10">
        <f>60-28</f>
        <v>32</v>
      </c>
      <c r="L61" s="10">
        <f>60-28</f>
        <v>32</v>
      </c>
      <c r="M61" s="10">
        <v>0</v>
      </c>
      <c r="N61" s="7">
        <v>0</v>
      </c>
      <c r="O61" s="7">
        <v>0</v>
      </c>
      <c r="P61" s="7">
        <f>60-28</f>
        <v>32</v>
      </c>
      <c r="Q61" s="7">
        <f>60-28</f>
        <v>32</v>
      </c>
      <c r="R61" s="7">
        <v>0</v>
      </c>
      <c r="S61" s="7">
        <v>0</v>
      </c>
      <c r="T61" s="7">
        <v>0</v>
      </c>
      <c r="U61" s="7">
        <f>60-28</f>
        <v>32</v>
      </c>
      <c r="V61" s="7">
        <f>60-28</f>
        <v>32</v>
      </c>
      <c r="W61" s="7">
        <v>0</v>
      </c>
      <c r="X61" s="7">
        <v>0</v>
      </c>
      <c r="Y61" s="7">
        <v>0</v>
      </c>
      <c r="Z61" s="7">
        <f>AA61+AB61</f>
        <v>32</v>
      </c>
      <c r="AA61" s="7">
        <v>32</v>
      </c>
      <c r="AB61" s="7">
        <v>0</v>
      </c>
      <c r="AC61" s="7">
        <v>0</v>
      </c>
      <c r="AD61" s="7">
        <v>0</v>
      </c>
      <c r="AE61" s="7">
        <v>60</v>
      </c>
      <c r="AF61" s="7">
        <v>60</v>
      </c>
      <c r="AG61" s="7">
        <v>0</v>
      </c>
      <c r="AH61" s="7">
        <v>0</v>
      </c>
      <c r="AI61" s="7">
        <v>0</v>
      </c>
      <c r="AJ61" s="7">
        <v>60</v>
      </c>
      <c r="AK61" s="7">
        <v>60</v>
      </c>
      <c r="AL61" s="7">
        <v>0</v>
      </c>
      <c r="AM61" s="7">
        <v>0</v>
      </c>
      <c r="AN61" s="7">
        <v>0</v>
      </c>
      <c r="AO61" s="10">
        <f t="shared" si="13"/>
        <v>280</v>
      </c>
      <c r="AP61" s="11">
        <f>G61+L61+Q61+V61+AA61+AF61+AK61</f>
        <v>280</v>
      </c>
      <c r="AQ61" s="11">
        <f t="shared" si="12"/>
        <v>0</v>
      </c>
      <c r="AR61" s="8">
        <f t="shared" si="12"/>
        <v>0</v>
      </c>
      <c r="AS61" s="8">
        <f t="shared" si="12"/>
        <v>0</v>
      </c>
    </row>
    <row r="62" spans="1:47" s="3" customFormat="1" ht="82.5" customHeight="1" x14ac:dyDescent="0.25">
      <c r="A62" s="32" t="s">
        <v>109</v>
      </c>
      <c r="B62" s="32"/>
      <c r="C62" s="30" t="s">
        <v>76</v>
      </c>
      <c r="D62" s="30" t="s">
        <v>159</v>
      </c>
      <c r="E62" s="30" t="s">
        <v>85</v>
      </c>
      <c r="F62" s="10">
        <v>360</v>
      </c>
      <c r="G62" s="7">
        <v>360</v>
      </c>
      <c r="H62" s="10">
        <v>0</v>
      </c>
      <c r="I62" s="7">
        <v>0</v>
      </c>
      <c r="J62" s="7">
        <v>0</v>
      </c>
      <c r="K62" s="10">
        <v>360</v>
      </c>
      <c r="L62" s="10">
        <v>360</v>
      </c>
      <c r="M62" s="10">
        <v>0</v>
      </c>
      <c r="N62" s="7">
        <v>0</v>
      </c>
      <c r="O62" s="7">
        <v>0</v>
      </c>
      <c r="P62" s="7">
        <v>360</v>
      </c>
      <c r="Q62" s="7">
        <v>360</v>
      </c>
      <c r="R62" s="7">
        <v>0</v>
      </c>
      <c r="S62" s="7">
        <v>0</v>
      </c>
      <c r="T62" s="7">
        <v>0</v>
      </c>
      <c r="U62" s="7">
        <v>360</v>
      </c>
      <c r="V62" s="7">
        <v>360</v>
      </c>
      <c r="W62" s="7">
        <v>0</v>
      </c>
      <c r="X62" s="7">
        <v>0</v>
      </c>
      <c r="Y62" s="7">
        <v>0</v>
      </c>
      <c r="Z62" s="7">
        <v>360</v>
      </c>
      <c r="AA62" s="7">
        <v>360</v>
      </c>
      <c r="AB62" s="7">
        <v>0</v>
      </c>
      <c r="AC62" s="7">
        <v>0</v>
      </c>
      <c r="AD62" s="7">
        <v>0</v>
      </c>
      <c r="AE62" s="7">
        <v>360</v>
      </c>
      <c r="AF62" s="7">
        <v>360</v>
      </c>
      <c r="AG62" s="7">
        <v>0</v>
      </c>
      <c r="AH62" s="7">
        <v>0</v>
      </c>
      <c r="AI62" s="7">
        <v>0</v>
      </c>
      <c r="AJ62" s="7">
        <v>360</v>
      </c>
      <c r="AK62" s="7">
        <v>360</v>
      </c>
      <c r="AL62" s="7">
        <v>0</v>
      </c>
      <c r="AM62" s="7">
        <v>0</v>
      </c>
      <c r="AN62" s="7">
        <v>0</v>
      </c>
      <c r="AO62" s="10">
        <f t="shared" si="13"/>
        <v>2520</v>
      </c>
      <c r="AP62" s="11">
        <f>G62+L62+Q62+V62+AA62+AF62+AK62</f>
        <v>2520</v>
      </c>
      <c r="AQ62" s="11">
        <f>H62+M62+R62+W62+AB62+AG62+AL62</f>
        <v>0</v>
      </c>
      <c r="AR62" s="8">
        <f>I62+N62+S62+X62+AC62+AH62+AM62</f>
        <v>0</v>
      </c>
      <c r="AS62" s="8">
        <f>J62+O62+T62+Y62+AD62+AI62+AN62</f>
        <v>0</v>
      </c>
    </row>
    <row r="63" spans="1:47" s="3" customFormat="1" ht="88.5" customHeight="1" x14ac:dyDescent="0.25">
      <c r="A63" s="32" t="s">
        <v>110</v>
      </c>
      <c r="B63" s="32"/>
      <c r="C63" s="30" t="s">
        <v>108</v>
      </c>
      <c r="D63" s="30" t="s">
        <v>159</v>
      </c>
      <c r="E63" s="30" t="s">
        <v>168</v>
      </c>
      <c r="F63" s="10">
        <f>10-10</f>
        <v>0</v>
      </c>
      <c r="G63" s="7">
        <f>10-10</f>
        <v>0</v>
      </c>
      <c r="H63" s="10">
        <v>0</v>
      </c>
      <c r="I63" s="7">
        <v>0</v>
      </c>
      <c r="J63" s="7">
        <v>0</v>
      </c>
      <c r="K63" s="10">
        <f>10-10</f>
        <v>0</v>
      </c>
      <c r="L63" s="10">
        <f>10-10</f>
        <v>0</v>
      </c>
      <c r="M63" s="10">
        <v>0</v>
      </c>
      <c r="N63" s="7">
        <v>0</v>
      </c>
      <c r="O63" s="7">
        <v>0</v>
      </c>
      <c r="P63" s="7">
        <f>10-10</f>
        <v>0</v>
      </c>
      <c r="Q63" s="7">
        <f>10-10</f>
        <v>0</v>
      </c>
      <c r="R63" s="7">
        <v>0</v>
      </c>
      <c r="S63" s="7">
        <v>0</v>
      </c>
      <c r="T63" s="7">
        <v>0</v>
      </c>
      <c r="U63" s="7">
        <f>10-10</f>
        <v>0</v>
      </c>
      <c r="V63" s="7">
        <f>10-10</f>
        <v>0</v>
      </c>
      <c r="W63" s="7">
        <v>0</v>
      </c>
      <c r="X63" s="7">
        <v>0</v>
      </c>
      <c r="Y63" s="7">
        <v>0</v>
      </c>
      <c r="Z63" s="7">
        <f t="shared" ref="Z63:Z71" si="14">AA63+AB63</f>
        <v>0</v>
      </c>
      <c r="AA63" s="7">
        <v>0</v>
      </c>
      <c r="AB63" s="7">
        <v>0</v>
      </c>
      <c r="AC63" s="7">
        <v>0</v>
      </c>
      <c r="AD63" s="7">
        <v>0</v>
      </c>
      <c r="AE63" s="7">
        <v>10</v>
      </c>
      <c r="AF63" s="7">
        <v>10</v>
      </c>
      <c r="AG63" s="7">
        <v>0</v>
      </c>
      <c r="AH63" s="7">
        <v>0</v>
      </c>
      <c r="AI63" s="7">
        <v>0</v>
      </c>
      <c r="AJ63" s="7">
        <v>10</v>
      </c>
      <c r="AK63" s="7">
        <v>10</v>
      </c>
      <c r="AL63" s="7">
        <v>0</v>
      </c>
      <c r="AM63" s="7">
        <v>0</v>
      </c>
      <c r="AN63" s="7">
        <v>0</v>
      </c>
      <c r="AO63" s="10">
        <f t="shared" si="13"/>
        <v>20</v>
      </c>
      <c r="AP63" s="11">
        <f>G63+L63+Q63+V63+AA63+AF63+AK63</f>
        <v>20</v>
      </c>
      <c r="AQ63" s="10">
        <v>0</v>
      </c>
      <c r="AR63" s="7">
        <v>0</v>
      </c>
      <c r="AS63" s="7">
        <v>0</v>
      </c>
    </row>
    <row r="64" spans="1:47" s="3" customFormat="1" ht="88.5" customHeight="1" x14ac:dyDescent="0.25">
      <c r="A64" s="32" t="s">
        <v>111</v>
      </c>
      <c r="B64" s="32"/>
      <c r="C64" s="30" t="s">
        <v>156</v>
      </c>
      <c r="D64" s="30" t="s">
        <v>158</v>
      </c>
      <c r="E64" s="30" t="s">
        <v>168</v>
      </c>
      <c r="F64" s="10">
        <f>76.2-76.2</f>
        <v>0</v>
      </c>
      <c r="G64" s="7">
        <f>76.2-76.2</f>
        <v>0</v>
      </c>
      <c r="H64" s="10">
        <v>0</v>
      </c>
      <c r="I64" s="7">
        <v>0</v>
      </c>
      <c r="J64" s="7">
        <v>0</v>
      </c>
      <c r="K64" s="10">
        <f>76.2-76.2</f>
        <v>0</v>
      </c>
      <c r="L64" s="10">
        <f>76.2-76.2</f>
        <v>0</v>
      </c>
      <c r="M64" s="10">
        <v>0</v>
      </c>
      <c r="N64" s="7">
        <v>0</v>
      </c>
      <c r="O64" s="7">
        <v>0</v>
      </c>
      <c r="P64" s="7">
        <f>76.2-76.2</f>
        <v>0</v>
      </c>
      <c r="Q64" s="7">
        <f>76.2-76.2</f>
        <v>0</v>
      </c>
      <c r="R64" s="7">
        <v>0</v>
      </c>
      <c r="S64" s="7">
        <v>0</v>
      </c>
      <c r="T64" s="7">
        <v>0</v>
      </c>
      <c r="U64" s="7">
        <f>76.2-76.2</f>
        <v>0</v>
      </c>
      <c r="V64" s="7">
        <f>76.2-76.2</f>
        <v>0</v>
      </c>
      <c r="W64" s="7">
        <v>0</v>
      </c>
      <c r="X64" s="7">
        <v>0</v>
      </c>
      <c r="Y64" s="7">
        <v>0</v>
      </c>
      <c r="Z64" s="7">
        <f t="shared" si="14"/>
        <v>0</v>
      </c>
      <c r="AA64" s="7">
        <v>0</v>
      </c>
      <c r="AB64" s="7">
        <v>0</v>
      </c>
      <c r="AC64" s="7">
        <v>0</v>
      </c>
      <c r="AD64" s="7">
        <v>0</v>
      </c>
      <c r="AE64" s="7">
        <v>76.2</v>
      </c>
      <c r="AF64" s="7">
        <v>76.2</v>
      </c>
      <c r="AG64" s="7">
        <v>0</v>
      </c>
      <c r="AH64" s="7">
        <v>0</v>
      </c>
      <c r="AI64" s="7">
        <v>0</v>
      </c>
      <c r="AJ64" s="7">
        <v>76.2</v>
      </c>
      <c r="AK64" s="7">
        <v>76.2</v>
      </c>
      <c r="AL64" s="7">
        <v>0</v>
      </c>
      <c r="AM64" s="7">
        <v>0</v>
      </c>
      <c r="AN64" s="7">
        <v>0</v>
      </c>
      <c r="AO64" s="10">
        <f t="shared" si="13"/>
        <v>152.4</v>
      </c>
      <c r="AP64" s="11">
        <f t="shared" ref="AP64:AP69" si="15">G64+L64+Q64+V64+AA64+AF64+AK64</f>
        <v>152.4</v>
      </c>
      <c r="AQ64" s="10">
        <v>0</v>
      </c>
      <c r="AR64" s="7">
        <v>0</v>
      </c>
      <c r="AS64" s="7">
        <v>0</v>
      </c>
    </row>
    <row r="65" spans="1:46" s="3" customFormat="1" ht="84.75" customHeight="1" x14ac:dyDescent="0.25">
      <c r="A65" s="32" t="s">
        <v>115</v>
      </c>
      <c r="B65" s="32"/>
      <c r="C65" s="30" t="s">
        <v>112</v>
      </c>
      <c r="D65" s="30" t="s">
        <v>160</v>
      </c>
      <c r="E65" s="30" t="s">
        <v>168</v>
      </c>
      <c r="F65" s="10">
        <f>56-56</f>
        <v>0</v>
      </c>
      <c r="G65" s="7">
        <f>56-56</f>
        <v>0</v>
      </c>
      <c r="H65" s="10">
        <v>0</v>
      </c>
      <c r="I65" s="7">
        <v>0</v>
      </c>
      <c r="J65" s="7">
        <v>0</v>
      </c>
      <c r="K65" s="10">
        <f>56-56</f>
        <v>0</v>
      </c>
      <c r="L65" s="10">
        <f>56-56</f>
        <v>0</v>
      </c>
      <c r="M65" s="10">
        <v>0</v>
      </c>
      <c r="N65" s="7">
        <v>0</v>
      </c>
      <c r="O65" s="7">
        <v>0</v>
      </c>
      <c r="P65" s="7">
        <f>56-56</f>
        <v>0</v>
      </c>
      <c r="Q65" s="7">
        <f>56-56</f>
        <v>0</v>
      </c>
      <c r="R65" s="7">
        <v>0</v>
      </c>
      <c r="S65" s="7">
        <v>0</v>
      </c>
      <c r="T65" s="7">
        <v>0</v>
      </c>
      <c r="U65" s="7">
        <f>56-56</f>
        <v>0</v>
      </c>
      <c r="V65" s="7">
        <f>56-56</f>
        <v>0</v>
      </c>
      <c r="W65" s="7">
        <v>0</v>
      </c>
      <c r="X65" s="7">
        <v>0</v>
      </c>
      <c r="Y65" s="7">
        <v>0</v>
      </c>
      <c r="Z65" s="7">
        <f t="shared" si="14"/>
        <v>0</v>
      </c>
      <c r="AA65" s="7">
        <v>0</v>
      </c>
      <c r="AB65" s="7">
        <v>0</v>
      </c>
      <c r="AC65" s="7">
        <v>0</v>
      </c>
      <c r="AD65" s="7">
        <v>0</v>
      </c>
      <c r="AE65" s="7">
        <v>56</v>
      </c>
      <c r="AF65" s="7">
        <v>56</v>
      </c>
      <c r="AG65" s="7">
        <v>0</v>
      </c>
      <c r="AH65" s="7">
        <v>0</v>
      </c>
      <c r="AI65" s="7">
        <v>0</v>
      </c>
      <c r="AJ65" s="7">
        <v>56</v>
      </c>
      <c r="AK65" s="7">
        <v>56</v>
      </c>
      <c r="AL65" s="7">
        <v>0</v>
      </c>
      <c r="AM65" s="7">
        <v>0</v>
      </c>
      <c r="AN65" s="7">
        <v>0</v>
      </c>
      <c r="AO65" s="10">
        <f t="shared" si="13"/>
        <v>112</v>
      </c>
      <c r="AP65" s="11">
        <f t="shared" si="15"/>
        <v>112</v>
      </c>
      <c r="AQ65" s="10">
        <v>0</v>
      </c>
      <c r="AR65" s="7">
        <v>0</v>
      </c>
      <c r="AS65" s="7">
        <v>0</v>
      </c>
    </row>
    <row r="66" spans="1:46" s="3" customFormat="1" ht="84.75" customHeight="1" x14ac:dyDescent="0.25">
      <c r="A66" s="32" t="s">
        <v>148</v>
      </c>
      <c r="B66" s="32"/>
      <c r="C66" s="30" t="s">
        <v>114</v>
      </c>
      <c r="D66" s="30" t="s">
        <v>159</v>
      </c>
      <c r="E66" s="30" t="s">
        <v>168</v>
      </c>
      <c r="F66" s="10">
        <f>16.6-16.6</f>
        <v>0</v>
      </c>
      <c r="G66" s="7">
        <f>16.6-16.6</f>
        <v>0</v>
      </c>
      <c r="H66" s="10">
        <v>0</v>
      </c>
      <c r="I66" s="7">
        <v>0</v>
      </c>
      <c r="J66" s="7">
        <v>0</v>
      </c>
      <c r="K66" s="10">
        <f>16.6-16.6</f>
        <v>0</v>
      </c>
      <c r="L66" s="10">
        <f>16.6-16.6</f>
        <v>0</v>
      </c>
      <c r="M66" s="10">
        <v>0</v>
      </c>
      <c r="N66" s="7">
        <v>0</v>
      </c>
      <c r="O66" s="7">
        <v>0</v>
      </c>
      <c r="P66" s="7">
        <f>16.6-16.6</f>
        <v>0</v>
      </c>
      <c r="Q66" s="7">
        <f>16.6-16.6</f>
        <v>0</v>
      </c>
      <c r="R66" s="7">
        <v>0</v>
      </c>
      <c r="S66" s="7">
        <v>0</v>
      </c>
      <c r="T66" s="7">
        <v>0</v>
      </c>
      <c r="U66" s="7">
        <f>16.6-16.6</f>
        <v>0</v>
      </c>
      <c r="V66" s="7">
        <f>16.6-16.6</f>
        <v>0</v>
      </c>
      <c r="W66" s="7">
        <v>0</v>
      </c>
      <c r="X66" s="7">
        <v>0</v>
      </c>
      <c r="Y66" s="7">
        <v>0</v>
      </c>
      <c r="Z66" s="7">
        <f t="shared" si="14"/>
        <v>0</v>
      </c>
      <c r="AA66" s="7">
        <v>0</v>
      </c>
      <c r="AB66" s="7">
        <v>0</v>
      </c>
      <c r="AC66" s="7">
        <v>0</v>
      </c>
      <c r="AD66" s="7">
        <v>0</v>
      </c>
      <c r="AE66" s="7">
        <v>16.600000000000001</v>
      </c>
      <c r="AF66" s="7">
        <v>16.600000000000001</v>
      </c>
      <c r="AG66" s="7">
        <v>0</v>
      </c>
      <c r="AH66" s="7">
        <v>0</v>
      </c>
      <c r="AI66" s="7">
        <v>0</v>
      </c>
      <c r="AJ66" s="7">
        <v>16.600000000000001</v>
      </c>
      <c r="AK66" s="7">
        <v>16.600000000000001</v>
      </c>
      <c r="AL66" s="7">
        <v>0</v>
      </c>
      <c r="AM66" s="7">
        <v>0</v>
      </c>
      <c r="AN66" s="7">
        <v>0</v>
      </c>
      <c r="AO66" s="10">
        <f t="shared" si="13"/>
        <v>33.200000000000003</v>
      </c>
      <c r="AP66" s="11">
        <f t="shared" si="15"/>
        <v>33.200000000000003</v>
      </c>
      <c r="AQ66" s="10">
        <v>0</v>
      </c>
      <c r="AR66" s="7">
        <v>0</v>
      </c>
      <c r="AS66" s="7">
        <v>0</v>
      </c>
    </row>
    <row r="67" spans="1:46" s="3" customFormat="1" ht="73.5" customHeight="1" x14ac:dyDescent="0.25">
      <c r="A67" s="21" t="s">
        <v>149</v>
      </c>
      <c r="B67" s="32"/>
      <c r="C67" s="30" t="s">
        <v>113</v>
      </c>
      <c r="D67" s="30" t="s">
        <v>159</v>
      </c>
      <c r="E67" s="30" t="s">
        <v>168</v>
      </c>
      <c r="F67" s="10">
        <f>150-150</f>
        <v>0</v>
      </c>
      <c r="G67" s="7">
        <f>150-150</f>
        <v>0</v>
      </c>
      <c r="H67" s="10">
        <v>0</v>
      </c>
      <c r="I67" s="7">
        <v>0</v>
      </c>
      <c r="J67" s="7">
        <v>0</v>
      </c>
      <c r="K67" s="10">
        <f>150-150</f>
        <v>0</v>
      </c>
      <c r="L67" s="10">
        <f>150-150</f>
        <v>0</v>
      </c>
      <c r="M67" s="10">
        <v>0</v>
      </c>
      <c r="N67" s="7">
        <v>0</v>
      </c>
      <c r="O67" s="7">
        <v>0</v>
      </c>
      <c r="P67" s="7">
        <f>150-150</f>
        <v>0</v>
      </c>
      <c r="Q67" s="7">
        <f>150-150</f>
        <v>0</v>
      </c>
      <c r="R67" s="7">
        <v>0</v>
      </c>
      <c r="S67" s="7">
        <v>0</v>
      </c>
      <c r="T67" s="7">
        <v>0</v>
      </c>
      <c r="U67" s="7">
        <f>150-150</f>
        <v>0</v>
      </c>
      <c r="V67" s="7">
        <f>150-150</f>
        <v>0</v>
      </c>
      <c r="W67" s="7">
        <v>0</v>
      </c>
      <c r="X67" s="7">
        <v>0</v>
      </c>
      <c r="Y67" s="7">
        <v>0</v>
      </c>
      <c r="Z67" s="7">
        <f t="shared" si="14"/>
        <v>0</v>
      </c>
      <c r="AA67" s="7">
        <f>0</f>
        <v>0</v>
      </c>
      <c r="AB67" s="7">
        <v>0</v>
      </c>
      <c r="AC67" s="7">
        <v>0</v>
      </c>
      <c r="AD67" s="7">
        <v>0</v>
      </c>
      <c r="AE67" s="7">
        <v>150</v>
      </c>
      <c r="AF67" s="7">
        <v>150</v>
      </c>
      <c r="AG67" s="7">
        <v>0</v>
      </c>
      <c r="AH67" s="7">
        <v>0</v>
      </c>
      <c r="AI67" s="7">
        <v>0</v>
      </c>
      <c r="AJ67" s="7">
        <v>150</v>
      </c>
      <c r="AK67" s="7">
        <v>150</v>
      </c>
      <c r="AL67" s="7">
        <v>0</v>
      </c>
      <c r="AM67" s="7">
        <v>0</v>
      </c>
      <c r="AN67" s="7">
        <v>0</v>
      </c>
      <c r="AO67" s="10">
        <f>AP67+AQ67+AR67+AS67</f>
        <v>300</v>
      </c>
      <c r="AP67" s="11">
        <f>G67+L67+Q67+V67+AA67+AF67+AK67</f>
        <v>300</v>
      </c>
      <c r="AQ67" s="10">
        <v>0</v>
      </c>
      <c r="AR67" s="7">
        <v>0</v>
      </c>
      <c r="AS67" s="7">
        <v>0</v>
      </c>
    </row>
    <row r="68" spans="1:46" s="3" customFormat="1" ht="73.5" customHeight="1" x14ac:dyDescent="0.25">
      <c r="A68" s="32" t="s">
        <v>150</v>
      </c>
      <c r="B68" s="32"/>
      <c r="C68" s="30" t="s">
        <v>127</v>
      </c>
      <c r="D68" s="30" t="s">
        <v>159</v>
      </c>
      <c r="E68" s="30" t="s">
        <v>168</v>
      </c>
      <c r="F68" s="10">
        <f>200-200</f>
        <v>0</v>
      </c>
      <c r="G68" s="7">
        <f>200-200</f>
        <v>0</v>
      </c>
      <c r="H68" s="10">
        <v>0</v>
      </c>
      <c r="I68" s="7">
        <v>0</v>
      </c>
      <c r="J68" s="7">
        <v>0</v>
      </c>
      <c r="K68" s="10">
        <f>200-200</f>
        <v>0</v>
      </c>
      <c r="L68" s="10">
        <f>200-200</f>
        <v>0</v>
      </c>
      <c r="M68" s="10">
        <v>0</v>
      </c>
      <c r="N68" s="7">
        <v>0</v>
      </c>
      <c r="O68" s="7">
        <v>0</v>
      </c>
      <c r="P68" s="7">
        <f>200-200</f>
        <v>0</v>
      </c>
      <c r="Q68" s="7">
        <f>200-200</f>
        <v>0</v>
      </c>
      <c r="R68" s="7">
        <v>0</v>
      </c>
      <c r="S68" s="7">
        <v>0</v>
      </c>
      <c r="T68" s="7">
        <v>0</v>
      </c>
      <c r="U68" s="7">
        <f>200-200</f>
        <v>0</v>
      </c>
      <c r="V68" s="7">
        <f>200-200</f>
        <v>0</v>
      </c>
      <c r="W68" s="7">
        <v>0</v>
      </c>
      <c r="X68" s="7">
        <v>0</v>
      </c>
      <c r="Y68" s="7">
        <v>0</v>
      </c>
      <c r="Z68" s="7">
        <f t="shared" si="14"/>
        <v>0</v>
      </c>
      <c r="AA68" s="7">
        <v>0</v>
      </c>
      <c r="AB68" s="7">
        <v>0</v>
      </c>
      <c r="AC68" s="7">
        <v>0</v>
      </c>
      <c r="AD68" s="7">
        <v>0</v>
      </c>
      <c r="AE68" s="7">
        <v>200</v>
      </c>
      <c r="AF68" s="7">
        <v>200</v>
      </c>
      <c r="AG68" s="7">
        <v>0</v>
      </c>
      <c r="AH68" s="7">
        <v>0</v>
      </c>
      <c r="AI68" s="7">
        <v>0</v>
      </c>
      <c r="AJ68" s="7">
        <v>200</v>
      </c>
      <c r="AK68" s="7">
        <v>200</v>
      </c>
      <c r="AL68" s="7">
        <v>0</v>
      </c>
      <c r="AM68" s="7">
        <v>0</v>
      </c>
      <c r="AN68" s="7">
        <v>0</v>
      </c>
      <c r="AO68" s="10">
        <f t="shared" ref="AO68" si="16">AP68+AQ68+AR68+AS68</f>
        <v>400</v>
      </c>
      <c r="AP68" s="11">
        <f t="shared" ref="AP68" si="17">G68+L68+Q68+V68+AA68+AF68+AK68</f>
        <v>400</v>
      </c>
      <c r="AQ68" s="10">
        <v>0</v>
      </c>
      <c r="AR68" s="7">
        <v>0</v>
      </c>
      <c r="AS68" s="7">
        <v>0</v>
      </c>
    </row>
    <row r="69" spans="1:46" s="3" customFormat="1" ht="75" customHeight="1" x14ac:dyDescent="0.25">
      <c r="A69" s="32" t="s">
        <v>151</v>
      </c>
      <c r="B69" s="32"/>
      <c r="C69" s="30" t="s">
        <v>125</v>
      </c>
      <c r="D69" s="30" t="s">
        <v>159</v>
      </c>
      <c r="E69" s="30" t="s">
        <v>147</v>
      </c>
      <c r="F69" s="10">
        <f>130-130</f>
        <v>0</v>
      </c>
      <c r="G69" s="7">
        <f>130-130</f>
        <v>0</v>
      </c>
      <c r="H69" s="10">
        <v>0</v>
      </c>
      <c r="I69" s="7">
        <v>0</v>
      </c>
      <c r="J69" s="7">
        <v>0</v>
      </c>
      <c r="K69" s="10">
        <f>130-130+94</f>
        <v>94</v>
      </c>
      <c r="L69" s="10">
        <f>130-130+94</f>
        <v>94</v>
      </c>
      <c r="M69" s="10">
        <v>0</v>
      </c>
      <c r="N69" s="7">
        <v>0</v>
      </c>
      <c r="O69" s="7">
        <v>0</v>
      </c>
      <c r="P69" s="7">
        <f t="shared" ref="P69:Q69" si="18">130-130+94</f>
        <v>94</v>
      </c>
      <c r="Q69" s="7">
        <f t="shared" si="18"/>
        <v>94</v>
      </c>
      <c r="R69" s="7">
        <v>0</v>
      </c>
      <c r="S69" s="7">
        <v>0</v>
      </c>
      <c r="T69" s="7">
        <v>0</v>
      </c>
      <c r="U69" s="7">
        <f t="shared" ref="U69:V69" si="19">130-130+94</f>
        <v>94</v>
      </c>
      <c r="V69" s="7">
        <f t="shared" si="19"/>
        <v>94</v>
      </c>
      <c r="W69" s="7">
        <v>0</v>
      </c>
      <c r="X69" s="7">
        <v>0</v>
      </c>
      <c r="Y69" s="7">
        <v>0</v>
      </c>
      <c r="Z69" s="7">
        <f t="shared" si="14"/>
        <v>94</v>
      </c>
      <c r="AA69" s="7">
        <v>94</v>
      </c>
      <c r="AB69" s="7">
        <v>0</v>
      </c>
      <c r="AC69" s="7">
        <v>0</v>
      </c>
      <c r="AD69" s="7">
        <v>0</v>
      </c>
      <c r="AE69" s="7">
        <v>130</v>
      </c>
      <c r="AF69" s="7">
        <v>130</v>
      </c>
      <c r="AG69" s="7">
        <v>0</v>
      </c>
      <c r="AH69" s="7">
        <v>0</v>
      </c>
      <c r="AI69" s="7">
        <v>0</v>
      </c>
      <c r="AJ69" s="7">
        <v>130</v>
      </c>
      <c r="AK69" s="7">
        <v>130</v>
      </c>
      <c r="AL69" s="7">
        <v>0</v>
      </c>
      <c r="AM69" s="7">
        <v>0</v>
      </c>
      <c r="AN69" s="7">
        <v>0</v>
      </c>
      <c r="AO69" s="10">
        <f t="shared" si="13"/>
        <v>636</v>
      </c>
      <c r="AP69" s="11">
        <f t="shared" si="15"/>
        <v>636</v>
      </c>
      <c r="AQ69" s="10">
        <v>0</v>
      </c>
      <c r="AR69" s="7">
        <v>0</v>
      </c>
      <c r="AS69" s="7">
        <v>0</v>
      </c>
    </row>
    <row r="70" spans="1:46" s="3" customFormat="1" ht="85.5" customHeight="1" x14ac:dyDescent="0.25">
      <c r="A70" s="21" t="s">
        <v>152</v>
      </c>
      <c r="B70" s="32"/>
      <c r="C70" s="30" t="s">
        <v>157</v>
      </c>
      <c r="D70" s="30" t="s">
        <v>159</v>
      </c>
      <c r="E70" s="30" t="s">
        <v>172</v>
      </c>
      <c r="F70" s="10">
        <v>0</v>
      </c>
      <c r="G70" s="7">
        <v>0</v>
      </c>
      <c r="H70" s="10">
        <v>0</v>
      </c>
      <c r="I70" s="7">
        <v>0</v>
      </c>
      <c r="J70" s="7">
        <v>0</v>
      </c>
      <c r="K70" s="10">
        <v>1100</v>
      </c>
      <c r="L70" s="10">
        <v>1100</v>
      </c>
      <c r="M70" s="10">
        <v>0</v>
      </c>
      <c r="N70" s="7">
        <v>0</v>
      </c>
      <c r="O70" s="7">
        <v>0</v>
      </c>
      <c r="P70" s="7">
        <v>1100</v>
      </c>
      <c r="Q70" s="7">
        <v>1100</v>
      </c>
      <c r="R70" s="7">
        <v>0</v>
      </c>
      <c r="S70" s="7">
        <v>0</v>
      </c>
      <c r="T70" s="7">
        <v>0</v>
      </c>
      <c r="U70" s="7">
        <v>1100</v>
      </c>
      <c r="V70" s="7">
        <v>1100</v>
      </c>
      <c r="W70" s="7">
        <v>0</v>
      </c>
      <c r="X70" s="7">
        <v>0</v>
      </c>
      <c r="Y70" s="7">
        <v>0</v>
      </c>
      <c r="Z70" s="7">
        <f t="shared" si="14"/>
        <v>1100</v>
      </c>
      <c r="AA70" s="7">
        <v>1100</v>
      </c>
      <c r="AB70" s="7">
        <v>0</v>
      </c>
      <c r="AC70" s="7">
        <v>0</v>
      </c>
      <c r="AD70" s="7">
        <v>0</v>
      </c>
      <c r="AE70" s="7">
        <v>0</v>
      </c>
      <c r="AF70" s="7">
        <v>0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0</v>
      </c>
      <c r="AO70" s="12">
        <f>AP70+AQ70+AR70+AS70</f>
        <v>4400</v>
      </c>
      <c r="AP70" s="10">
        <f>G70+L70+Q70+V70+AA70+AF70+AK70</f>
        <v>4400</v>
      </c>
      <c r="AQ70" s="12">
        <f t="shared" ref="AQ70:AS71" si="20">H70+M70+R70+W70+AB70+AG70+AL70</f>
        <v>0</v>
      </c>
      <c r="AR70" s="5">
        <f t="shared" si="20"/>
        <v>0</v>
      </c>
      <c r="AS70" s="5">
        <f t="shared" si="20"/>
        <v>0</v>
      </c>
    </row>
    <row r="71" spans="1:46" s="3" customFormat="1" ht="85.5" customHeight="1" x14ac:dyDescent="0.25">
      <c r="A71" s="21" t="s">
        <v>165</v>
      </c>
      <c r="B71" s="32"/>
      <c r="C71" s="30" t="s">
        <v>166</v>
      </c>
      <c r="D71" s="30" t="s">
        <v>159</v>
      </c>
      <c r="E71" s="30" t="s">
        <v>172</v>
      </c>
      <c r="F71" s="10">
        <v>0</v>
      </c>
      <c r="G71" s="7">
        <v>0</v>
      </c>
      <c r="H71" s="10">
        <v>0</v>
      </c>
      <c r="I71" s="7">
        <v>0</v>
      </c>
      <c r="J71" s="7">
        <v>0</v>
      </c>
      <c r="K71" s="7">
        <v>0</v>
      </c>
      <c r="L71" s="7">
        <v>0</v>
      </c>
      <c r="M71" s="10">
        <v>0</v>
      </c>
      <c r="N71" s="7">
        <v>0</v>
      </c>
      <c r="O71" s="7">
        <v>0</v>
      </c>
      <c r="P71" s="7">
        <v>387</v>
      </c>
      <c r="Q71" s="7">
        <v>387</v>
      </c>
      <c r="R71" s="7">
        <v>0</v>
      </c>
      <c r="S71" s="7">
        <v>0</v>
      </c>
      <c r="T71" s="7">
        <v>0</v>
      </c>
      <c r="U71" s="7">
        <v>387</v>
      </c>
      <c r="V71" s="7">
        <v>387</v>
      </c>
      <c r="W71" s="7">
        <v>0</v>
      </c>
      <c r="X71" s="7">
        <v>0</v>
      </c>
      <c r="Y71" s="7">
        <v>0</v>
      </c>
      <c r="Z71" s="7">
        <f t="shared" si="14"/>
        <v>387</v>
      </c>
      <c r="AA71" s="7">
        <v>387</v>
      </c>
      <c r="AB71" s="7">
        <v>0</v>
      </c>
      <c r="AC71" s="7">
        <v>0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7">
        <v>0</v>
      </c>
      <c r="AJ71" s="7">
        <v>0</v>
      </c>
      <c r="AK71" s="7">
        <v>0</v>
      </c>
      <c r="AL71" s="7">
        <v>0</v>
      </c>
      <c r="AM71" s="7">
        <v>0</v>
      </c>
      <c r="AN71" s="7">
        <v>0</v>
      </c>
      <c r="AO71" s="12">
        <f>AP71+AQ71+AR71+AS71</f>
        <v>1161</v>
      </c>
      <c r="AP71" s="10">
        <f>G71+L71+Q71+V71+AA71+AF71+AK71</f>
        <v>1161</v>
      </c>
      <c r="AQ71" s="12">
        <f t="shared" si="20"/>
        <v>0</v>
      </c>
      <c r="AR71" s="5">
        <f t="shared" si="20"/>
        <v>0</v>
      </c>
      <c r="AS71" s="5">
        <f t="shared" si="20"/>
        <v>0</v>
      </c>
    </row>
    <row r="72" spans="1:46" s="23" customFormat="1" ht="12" x14ac:dyDescent="0.25">
      <c r="A72" s="41" t="s">
        <v>124</v>
      </c>
      <c r="B72" s="41"/>
      <c r="C72" s="41"/>
      <c r="D72" s="31"/>
      <c r="E72" s="31"/>
      <c r="F72" s="22">
        <f t="shared" ref="F72:J72" si="21">F57+SUM(F58:F71)</f>
        <v>42321</v>
      </c>
      <c r="G72" s="9">
        <f t="shared" si="21"/>
        <v>9644</v>
      </c>
      <c r="H72" s="22">
        <f t="shared" si="21"/>
        <v>32677</v>
      </c>
      <c r="I72" s="9">
        <f t="shared" si="21"/>
        <v>0</v>
      </c>
      <c r="J72" s="9">
        <f t="shared" si="21"/>
        <v>0</v>
      </c>
      <c r="K72" s="22">
        <f>K57+SUM(K58:K71)</f>
        <v>48223.700969999998</v>
      </c>
      <c r="L72" s="22">
        <f t="shared" ref="L72:AS72" si="22">L57+SUM(L58:L71)</f>
        <v>13688.70097</v>
      </c>
      <c r="M72" s="22">
        <f t="shared" si="22"/>
        <v>34535</v>
      </c>
      <c r="N72" s="9">
        <f t="shared" si="22"/>
        <v>0</v>
      </c>
      <c r="O72" s="9">
        <f t="shared" si="22"/>
        <v>0</v>
      </c>
      <c r="P72" s="9">
        <f t="shared" si="22"/>
        <v>52568</v>
      </c>
      <c r="Q72" s="9">
        <f t="shared" si="22"/>
        <v>19891</v>
      </c>
      <c r="R72" s="9">
        <f t="shared" si="22"/>
        <v>32677</v>
      </c>
      <c r="S72" s="9">
        <f t="shared" si="22"/>
        <v>0</v>
      </c>
      <c r="T72" s="9">
        <f t="shared" si="22"/>
        <v>0</v>
      </c>
      <c r="U72" s="9">
        <f t="shared" si="22"/>
        <v>15223</v>
      </c>
      <c r="V72" s="9">
        <f t="shared" si="22"/>
        <v>15223</v>
      </c>
      <c r="W72" s="9">
        <f t="shared" si="22"/>
        <v>0</v>
      </c>
      <c r="X72" s="9">
        <f t="shared" si="22"/>
        <v>0</v>
      </c>
      <c r="Y72" s="9">
        <f t="shared" si="22"/>
        <v>0</v>
      </c>
      <c r="Z72" s="9">
        <f t="shared" si="22"/>
        <v>15190</v>
      </c>
      <c r="AA72" s="9">
        <f t="shared" si="22"/>
        <v>15190</v>
      </c>
      <c r="AB72" s="9">
        <f t="shared" si="22"/>
        <v>0</v>
      </c>
      <c r="AC72" s="9">
        <f t="shared" si="22"/>
        <v>0</v>
      </c>
      <c r="AD72" s="9">
        <f t="shared" si="22"/>
        <v>0</v>
      </c>
      <c r="AE72" s="9">
        <f t="shared" si="22"/>
        <v>24874.799999999999</v>
      </c>
      <c r="AF72" s="9">
        <f t="shared" si="22"/>
        <v>24874.799999999999</v>
      </c>
      <c r="AG72" s="9">
        <f t="shared" si="22"/>
        <v>0</v>
      </c>
      <c r="AH72" s="9">
        <f t="shared" si="22"/>
        <v>0</v>
      </c>
      <c r="AI72" s="9">
        <f t="shared" si="22"/>
        <v>0</v>
      </c>
      <c r="AJ72" s="9">
        <f t="shared" si="22"/>
        <v>24874.799999999999</v>
      </c>
      <c r="AK72" s="9">
        <f t="shared" si="22"/>
        <v>24874.799999999999</v>
      </c>
      <c r="AL72" s="9">
        <f t="shared" si="22"/>
        <v>0</v>
      </c>
      <c r="AM72" s="9">
        <f t="shared" si="22"/>
        <v>0</v>
      </c>
      <c r="AN72" s="9">
        <f t="shared" si="22"/>
        <v>0</v>
      </c>
      <c r="AO72" s="22">
        <f t="shared" si="22"/>
        <v>223275.30097000001</v>
      </c>
      <c r="AP72" s="22">
        <f t="shared" si="22"/>
        <v>123386.30097000001</v>
      </c>
      <c r="AQ72" s="22">
        <f t="shared" si="22"/>
        <v>99889</v>
      </c>
      <c r="AR72" s="9">
        <f t="shared" si="22"/>
        <v>0</v>
      </c>
      <c r="AS72" s="9">
        <f t="shared" si="22"/>
        <v>0</v>
      </c>
    </row>
    <row r="73" spans="1:46" s="3" customFormat="1" ht="13.5" customHeight="1" x14ac:dyDescent="0.25">
      <c r="A73" s="37" t="s">
        <v>91</v>
      </c>
      <c r="B73" s="37"/>
      <c r="C73" s="37"/>
      <c r="D73" s="30"/>
      <c r="E73" s="30"/>
      <c r="F73" s="11">
        <f t="shared" ref="F73:O73" si="23">F57+SUM(F58:F71)</f>
        <v>42321</v>
      </c>
      <c r="G73" s="8">
        <f t="shared" si="23"/>
        <v>9644</v>
      </c>
      <c r="H73" s="11">
        <f t="shared" si="23"/>
        <v>32677</v>
      </c>
      <c r="I73" s="8">
        <f t="shared" si="23"/>
        <v>0</v>
      </c>
      <c r="J73" s="8">
        <f t="shared" si="23"/>
        <v>0</v>
      </c>
      <c r="K73" s="11">
        <f t="shared" si="23"/>
        <v>48223.700969999998</v>
      </c>
      <c r="L73" s="11">
        <f t="shared" si="23"/>
        <v>13688.70097</v>
      </c>
      <c r="M73" s="11">
        <f t="shared" si="23"/>
        <v>34535</v>
      </c>
      <c r="N73" s="8">
        <f t="shared" si="23"/>
        <v>0</v>
      </c>
      <c r="O73" s="8">
        <f t="shared" si="23"/>
        <v>0</v>
      </c>
      <c r="P73" s="8">
        <f>P57+SUM(P58:P71)</f>
        <v>52568</v>
      </c>
      <c r="Q73" s="8">
        <f t="shared" ref="Q73:AS73" si="24">Q57+SUM(Q58:Q71)</f>
        <v>19891</v>
      </c>
      <c r="R73" s="8">
        <f t="shared" si="24"/>
        <v>32677</v>
      </c>
      <c r="S73" s="8">
        <f t="shared" si="24"/>
        <v>0</v>
      </c>
      <c r="T73" s="8">
        <f t="shared" si="24"/>
        <v>0</v>
      </c>
      <c r="U73" s="8">
        <f t="shared" si="24"/>
        <v>15223</v>
      </c>
      <c r="V73" s="8">
        <f t="shared" si="24"/>
        <v>15223</v>
      </c>
      <c r="W73" s="8">
        <f t="shared" si="24"/>
        <v>0</v>
      </c>
      <c r="X73" s="8">
        <f t="shared" si="24"/>
        <v>0</v>
      </c>
      <c r="Y73" s="8">
        <f t="shared" si="24"/>
        <v>0</v>
      </c>
      <c r="Z73" s="8">
        <f t="shared" si="24"/>
        <v>15190</v>
      </c>
      <c r="AA73" s="8">
        <f t="shared" si="24"/>
        <v>15190</v>
      </c>
      <c r="AB73" s="8">
        <f t="shared" si="24"/>
        <v>0</v>
      </c>
      <c r="AC73" s="8">
        <f t="shared" si="24"/>
        <v>0</v>
      </c>
      <c r="AD73" s="8">
        <f t="shared" si="24"/>
        <v>0</v>
      </c>
      <c r="AE73" s="8">
        <f t="shared" si="24"/>
        <v>24874.799999999999</v>
      </c>
      <c r="AF73" s="8">
        <f t="shared" si="24"/>
        <v>24874.799999999999</v>
      </c>
      <c r="AG73" s="8">
        <f t="shared" si="24"/>
        <v>0</v>
      </c>
      <c r="AH73" s="8">
        <f t="shared" si="24"/>
        <v>0</v>
      </c>
      <c r="AI73" s="8">
        <f t="shared" si="24"/>
        <v>0</v>
      </c>
      <c r="AJ73" s="8">
        <f t="shared" si="24"/>
        <v>24874.799999999999</v>
      </c>
      <c r="AK73" s="8">
        <f t="shared" si="24"/>
        <v>24874.799999999999</v>
      </c>
      <c r="AL73" s="8">
        <f t="shared" si="24"/>
        <v>0</v>
      </c>
      <c r="AM73" s="8">
        <f t="shared" si="24"/>
        <v>0</v>
      </c>
      <c r="AN73" s="8">
        <f t="shared" si="24"/>
        <v>0</v>
      </c>
      <c r="AO73" s="11">
        <f t="shared" si="24"/>
        <v>223275.30097000001</v>
      </c>
      <c r="AP73" s="11">
        <f t="shared" si="24"/>
        <v>123386.30097000001</v>
      </c>
      <c r="AQ73" s="11">
        <f t="shared" si="24"/>
        <v>99889</v>
      </c>
      <c r="AR73" s="8">
        <f t="shared" si="24"/>
        <v>0</v>
      </c>
      <c r="AS73" s="8">
        <f t="shared" si="24"/>
        <v>0</v>
      </c>
    </row>
    <row r="74" spans="1:46" s="3" customFormat="1" ht="15.75" customHeight="1" x14ac:dyDescent="0.25">
      <c r="A74" s="37" t="s">
        <v>92</v>
      </c>
      <c r="B74" s="37"/>
      <c r="C74" s="37"/>
      <c r="D74" s="30"/>
      <c r="E74" s="31"/>
      <c r="F74" s="11">
        <f t="shared" ref="F74:AS74" si="25">F21+F73</f>
        <v>52394.06</v>
      </c>
      <c r="G74" s="8">
        <f>G21+G73</f>
        <v>17794</v>
      </c>
      <c r="H74" s="11">
        <f t="shared" si="25"/>
        <v>34600.06</v>
      </c>
      <c r="I74" s="8">
        <f t="shared" si="25"/>
        <v>0</v>
      </c>
      <c r="J74" s="8">
        <f t="shared" si="25"/>
        <v>0</v>
      </c>
      <c r="K74" s="11">
        <f t="shared" si="25"/>
        <v>53533.700969999998</v>
      </c>
      <c r="L74" s="11">
        <f t="shared" si="25"/>
        <v>18998.700969999998</v>
      </c>
      <c r="M74" s="11">
        <f t="shared" si="25"/>
        <v>34535</v>
      </c>
      <c r="N74" s="8">
        <f t="shared" si="25"/>
        <v>0</v>
      </c>
      <c r="O74" s="8">
        <f t="shared" si="25"/>
        <v>0</v>
      </c>
      <c r="P74" s="8">
        <f t="shared" si="25"/>
        <v>58878</v>
      </c>
      <c r="Q74" s="8">
        <f t="shared" si="25"/>
        <v>26201</v>
      </c>
      <c r="R74" s="8">
        <f t="shared" si="25"/>
        <v>32677</v>
      </c>
      <c r="S74" s="8">
        <f t="shared" si="25"/>
        <v>0</v>
      </c>
      <c r="T74" s="8">
        <f t="shared" si="25"/>
        <v>0</v>
      </c>
      <c r="U74" s="8">
        <f t="shared" si="25"/>
        <v>21533</v>
      </c>
      <c r="V74" s="8">
        <f t="shared" si="25"/>
        <v>21533</v>
      </c>
      <c r="W74" s="8">
        <f t="shared" si="25"/>
        <v>0</v>
      </c>
      <c r="X74" s="8">
        <f t="shared" si="25"/>
        <v>0</v>
      </c>
      <c r="Y74" s="8">
        <f t="shared" si="25"/>
        <v>0</v>
      </c>
      <c r="Z74" s="8">
        <f t="shared" si="25"/>
        <v>21500</v>
      </c>
      <c r="AA74" s="8">
        <f t="shared" si="25"/>
        <v>21500</v>
      </c>
      <c r="AB74" s="8">
        <f t="shared" si="25"/>
        <v>0</v>
      </c>
      <c r="AC74" s="8">
        <f t="shared" si="25"/>
        <v>0</v>
      </c>
      <c r="AD74" s="8">
        <f t="shared" si="25"/>
        <v>0</v>
      </c>
      <c r="AE74" s="8">
        <f t="shared" si="25"/>
        <v>37024.800000000003</v>
      </c>
      <c r="AF74" s="8">
        <f t="shared" si="25"/>
        <v>37024.800000000003</v>
      </c>
      <c r="AG74" s="8">
        <f t="shared" si="25"/>
        <v>0</v>
      </c>
      <c r="AH74" s="8">
        <f t="shared" si="25"/>
        <v>0</v>
      </c>
      <c r="AI74" s="8">
        <f t="shared" si="25"/>
        <v>0</v>
      </c>
      <c r="AJ74" s="8">
        <f t="shared" si="25"/>
        <v>37024.800000000003</v>
      </c>
      <c r="AK74" s="8">
        <f t="shared" si="25"/>
        <v>37024.800000000003</v>
      </c>
      <c r="AL74" s="8">
        <f>AL21+AL73</f>
        <v>0</v>
      </c>
      <c r="AM74" s="8">
        <f t="shared" si="25"/>
        <v>0</v>
      </c>
      <c r="AN74" s="8">
        <f t="shared" si="25"/>
        <v>0</v>
      </c>
      <c r="AO74" s="11">
        <f>AO21+AO73</f>
        <v>281888.36097000004</v>
      </c>
      <c r="AP74" s="11">
        <f>AP21+AP73</f>
        <v>180076.30097000001</v>
      </c>
      <c r="AQ74" s="11">
        <f t="shared" si="25"/>
        <v>101812.06</v>
      </c>
      <c r="AR74" s="8">
        <f t="shared" si="25"/>
        <v>0</v>
      </c>
      <c r="AS74" s="8">
        <f t="shared" si="25"/>
        <v>0</v>
      </c>
      <c r="AT74" s="24"/>
    </row>
    <row r="75" spans="1:46" s="3" customFormat="1" ht="15" customHeight="1" x14ac:dyDescent="0.25">
      <c r="A75" s="37" t="s">
        <v>77</v>
      </c>
      <c r="B75" s="37"/>
      <c r="C75" s="37"/>
      <c r="D75" s="30"/>
      <c r="E75" s="31"/>
      <c r="F75" s="11">
        <f t="shared" ref="F75:AP78" si="26">F22</f>
        <v>0</v>
      </c>
      <c r="G75" s="8">
        <f t="shared" si="26"/>
        <v>0</v>
      </c>
      <c r="H75" s="11">
        <f t="shared" si="26"/>
        <v>0</v>
      </c>
      <c r="I75" s="8">
        <f t="shared" si="26"/>
        <v>0</v>
      </c>
      <c r="J75" s="8">
        <f t="shared" si="26"/>
        <v>0</v>
      </c>
      <c r="K75" s="11">
        <f t="shared" si="26"/>
        <v>0</v>
      </c>
      <c r="L75" s="11">
        <f t="shared" si="26"/>
        <v>0</v>
      </c>
      <c r="M75" s="11">
        <f t="shared" si="26"/>
        <v>0</v>
      </c>
      <c r="N75" s="8">
        <f t="shared" si="26"/>
        <v>0</v>
      </c>
      <c r="O75" s="8">
        <f t="shared" si="26"/>
        <v>0</v>
      </c>
      <c r="P75" s="8">
        <f t="shared" si="26"/>
        <v>0</v>
      </c>
      <c r="Q75" s="8">
        <f t="shared" si="26"/>
        <v>0</v>
      </c>
      <c r="R75" s="8">
        <f t="shared" si="26"/>
        <v>0</v>
      </c>
      <c r="S75" s="8">
        <f t="shared" si="26"/>
        <v>0</v>
      </c>
      <c r="T75" s="8">
        <f t="shared" si="26"/>
        <v>0</v>
      </c>
      <c r="U75" s="8">
        <f t="shared" si="26"/>
        <v>0</v>
      </c>
      <c r="V75" s="8">
        <f t="shared" si="26"/>
        <v>0</v>
      </c>
      <c r="W75" s="8">
        <f t="shared" si="26"/>
        <v>0</v>
      </c>
      <c r="X75" s="8">
        <f t="shared" si="26"/>
        <v>0</v>
      </c>
      <c r="Y75" s="8">
        <f t="shared" si="26"/>
        <v>0</v>
      </c>
      <c r="Z75" s="8">
        <f t="shared" si="26"/>
        <v>0</v>
      </c>
      <c r="AA75" s="8">
        <f t="shared" si="26"/>
        <v>0</v>
      </c>
      <c r="AB75" s="8">
        <f t="shared" si="26"/>
        <v>0</v>
      </c>
      <c r="AC75" s="8">
        <f t="shared" si="26"/>
        <v>0</v>
      </c>
      <c r="AD75" s="8">
        <f t="shared" si="26"/>
        <v>0</v>
      </c>
      <c r="AE75" s="8">
        <f t="shared" si="26"/>
        <v>325</v>
      </c>
      <c r="AF75" s="8">
        <f t="shared" si="26"/>
        <v>325</v>
      </c>
      <c r="AG75" s="8">
        <f t="shared" si="26"/>
        <v>0</v>
      </c>
      <c r="AH75" s="8">
        <f t="shared" si="26"/>
        <v>0</v>
      </c>
      <c r="AI75" s="8">
        <f t="shared" si="26"/>
        <v>0</v>
      </c>
      <c r="AJ75" s="8">
        <f t="shared" si="26"/>
        <v>325</v>
      </c>
      <c r="AK75" s="8">
        <f t="shared" si="26"/>
        <v>325</v>
      </c>
      <c r="AL75" s="8">
        <f t="shared" si="26"/>
        <v>0</v>
      </c>
      <c r="AM75" s="8">
        <f t="shared" si="26"/>
        <v>0</v>
      </c>
      <c r="AN75" s="8">
        <f t="shared" si="26"/>
        <v>0</v>
      </c>
      <c r="AO75" s="11">
        <f t="shared" si="26"/>
        <v>650</v>
      </c>
      <c r="AP75" s="11">
        <f t="shared" si="26"/>
        <v>650</v>
      </c>
      <c r="AQ75" s="11">
        <f t="shared" ref="AQ75:AS77" si="27">H75+M75+R75+W75+AB75+AG75</f>
        <v>0</v>
      </c>
      <c r="AR75" s="8">
        <f t="shared" si="27"/>
        <v>0</v>
      </c>
      <c r="AS75" s="8">
        <f t="shared" si="27"/>
        <v>0</v>
      </c>
    </row>
    <row r="76" spans="1:46" s="3" customFormat="1" ht="12" x14ac:dyDescent="0.25">
      <c r="A76" s="37" t="s">
        <v>78</v>
      </c>
      <c r="B76" s="37"/>
      <c r="C76" s="37"/>
      <c r="D76" s="30"/>
      <c r="E76" s="31"/>
      <c r="F76" s="11">
        <f t="shared" si="26"/>
        <v>0</v>
      </c>
      <c r="G76" s="8">
        <f t="shared" si="26"/>
        <v>0</v>
      </c>
      <c r="H76" s="11">
        <f t="shared" si="26"/>
        <v>0</v>
      </c>
      <c r="I76" s="8">
        <f t="shared" si="26"/>
        <v>0</v>
      </c>
      <c r="J76" s="8">
        <f t="shared" si="26"/>
        <v>0</v>
      </c>
      <c r="K76" s="11">
        <f t="shared" si="26"/>
        <v>0</v>
      </c>
      <c r="L76" s="11">
        <f t="shared" si="26"/>
        <v>0</v>
      </c>
      <c r="M76" s="11">
        <f t="shared" si="26"/>
        <v>0</v>
      </c>
      <c r="N76" s="8">
        <f t="shared" si="26"/>
        <v>0</v>
      </c>
      <c r="O76" s="8">
        <f t="shared" si="26"/>
        <v>0</v>
      </c>
      <c r="P76" s="8">
        <f t="shared" si="26"/>
        <v>0</v>
      </c>
      <c r="Q76" s="8">
        <f t="shared" si="26"/>
        <v>0</v>
      </c>
      <c r="R76" s="8">
        <f t="shared" si="26"/>
        <v>0</v>
      </c>
      <c r="S76" s="8">
        <f t="shared" si="26"/>
        <v>0</v>
      </c>
      <c r="T76" s="8">
        <f t="shared" si="26"/>
        <v>0</v>
      </c>
      <c r="U76" s="8">
        <f t="shared" si="26"/>
        <v>0</v>
      </c>
      <c r="V76" s="8">
        <f t="shared" si="26"/>
        <v>0</v>
      </c>
      <c r="W76" s="8">
        <f t="shared" si="26"/>
        <v>0</v>
      </c>
      <c r="X76" s="8">
        <f t="shared" si="26"/>
        <v>0</v>
      </c>
      <c r="Y76" s="8">
        <f t="shared" si="26"/>
        <v>0</v>
      </c>
      <c r="Z76" s="8">
        <f t="shared" si="26"/>
        <v>0</v>
      </c>
      <c r="AA76" s="8">
        <f t="shared" si="26"/>
        <v>0</v>
      </c>
      <c r="AB76" s="8">
        <f t="shared" si="26"/>
        <v>0</v>
      </c>
      <c r="AC76" s="8">
        <f t="shared" si="26"/>
        <v>0</v>
      </c>
      <c r="AD76" s="8">
        <f t="shared" si="26"/>
        <v>0</v>
      </c>
      <c r="AE76" s="8">
        <f t="shared" si="26"/>
        <v>1000</v>
      </c>
      <c r="AF76" s="8">
        <f t="shared" si="26"/>
        <v>1000</v>
      </c>
      <c r="AG76" s="8">
        <f t="shared" si="26"/>
        <v>0</v>
      </c>
      <c r="AH76" s="8">
        <f t="shared" si="26"/>
        <v>0</v>
      </c>
      <c r="AI76" s="8">
        <f t="shared" si="26"/>
        <v>0</v>
      </c>
      <c r="AJ76" s="8">
        <f t="shared" si="26"/>
        <v>1000</v>
      </c>
      <c r="AK76" s="8">
        <f t="shared" si="26"/>
        <v>1000</v>
      </c>
      <c r="AL76" s="8">
        <f t="shared" si="26"/>
        <v>0</v>
      </c>
      <c r="AM76" s="8">
        <f t="shared" si="26"/>
        <v>0</v>
      </c>
      <c r="AN76" s="8">
        <f t="shared" si="26"/>
        <v>0</v>
      </c>
      <c r="AO76" s="11">
        <f t="shared" si="26"/>
        <v>2000</v>
      </c>
      <c r="AP76" s="11">
        <f t="shared" si="26"/>
        <v>2000</v>
      </c>
      <c r="AQ76" s="11">
        <f t="shared" si="27"/>
        <v>0</v>
      </c>
      <c r="AR76" s="8">
        <f t="shared" si="27"/>
        <v>0</v>
      </c>
      <c r="AS76" s="8">
        <f t="shared" si="27"/>
        <v>0</v>
      </c>
    </row>
    <row r="77" spans="1:46" s="3" customFormat="1" ht="12" x14ac:dyDescent="0.25">
      <c r="A77" s="37" t="s">
        <v>79</v>
      </c>
      <c r="B77" s="37"/>
      <c r="C77" s="37"/>
      <c r="D77" s="30"/>
      <c r="E77" s="31"/>
      <c r="F77" s="11">
        <f t="shared" si="26"/>
        <v>2000</v>
      </c>
      <c r="G77" s="8">
        <f t="shared" si="26"/>
        <v>2000</v>
      </c>
      <c r="H77" s="11">
        <f t="shared" si="26"/>
        <v>0</v>
      </c>
      <c r="I77" s="8">
        <f t="shared" si="26"/>
        <v>0</v>
      </c>
      <c r="J77" s="8">
        <f t="shared" si="26"/>
        <v>0</v>
      </c>
      <c r="K77" s="11">
        <f t="shared" si="26"/>
        <v>2000</v>
      </c>
      <c r="L77" s="11">
        <f t="shared" si="26"/>
        <v>2000</v>
      </c>
      <c r="M77" s="11">
        <f t="shared" si="26"/>
        <v>0</v>
      </c>
      <c r="N77" s="8">
        <f t="shared" si="26"/>
        <v>0</v>
      </c>
      <c r="O77" s="8">
        <f t="shared" si="26"/>
        <v>0</v>
      </c>
      <c r="P77" s="8">
        <f t="shared" si="26"/>
        <v>2330</v>
      </c>
      <c r="Q77" s="8">
        <f t="shared" si="26"/>
        <v>2330</v>
      </c>
      <c r="R77" s="8">
        <f t="shared" si="26"/>
        <v>0</v>
      </c>
      <c r="S77" s="8">
        <f t="shared" si="26"/>
        <v>0</v>
      </c>
      <c r="T77" s="8">
        <f t="shared" si="26"/>
        <v>0</v>
      </c>
      <c r="U77" s="8">
        <f t="shared" si="26"/>
        <v>2000</v>
      </c>
      <c r="V77" s="8">
        <f t="shared" si="26"/>
        <v>2000</v>
      </c>
      <c r="W77" s="8">
        <f t="shared" si="26"/>
        <v>0</v>
      </c>
      <c r="X77" s="8">
        <f t="shared" si="26"/>
        <v>0</v>
      </c>
      <c r="Y77" s="8">
        <f t="shared" si="26"/>
        <v>0</v>
      </c>
      <c r="Z77" s="8">
        <f t="shared" si="26"/>
        <v>2000</v>
      </c>
      <c r="AA77" s="8">
        <f t="shared" si="26"/>
        <v>2000</v>
      </c>
      <c r="AB77" s="8">
        <f t="shared" si="26"/>
        <v>0</v>
      </c>
      <c r="AC77" s="8">
        <f t="shared" si="26"/>
        <v>0</v>
      </c>
      <c r="AD77" s="8">
        <f t="shared" si="26"/>
        <v>0</v>
      </c>
      <c r="AE77" s="8">
        <f t="shared" si="26"/>
        <v>2000</v>
      </c>
      <c r="AF77" s="8">
        <f t="shared" si="26"/>
        <v>2000</v>
      </c>
      <c r="AG77" s="8">
        <f t="shared" si="26"/>
        <v>0</v>
      </c>
      <c r="AH77" s="8">
        <f t="shared" si="26"/>
        <v>0</v>
      </c>
      <c r="AI77" s="8">
        <f t="shared" si="26"/>
        <v>0</v>
      </c>
      <c r="AJ77" s="8">
        <f t="shared" si="26"/>
        <v>2000</v>
      </c>
      <c r="AK77" s="8">
        <f t="shared" si="26"/>
        <v>2000</v>
      </c>
      <c r="AL77" s="8">
        <f t="shared" si="26"/>
        <v>0</v>
      </c>
      <c r="AM77" s="8">
        <f t="shared" si="26"/>
        <v>0</v>
      </c>
      <c r="AN77" s="8">
        <f t="shared" si="26"/>
        <v>0</v>
      </c>
      <c r="AO77" s="11">
        <f t="shared" si="26"/>
        <v>14330</v>
      </c>
      <c r="AP77" s="11">
        <f t="shared" si="26"/>
        <v>14330</v>
      </c>
      <c r="AQ77" s="11">
        <f t="shared" si="27"/>
        <v>0</v>
      </c>
      <c r="AR77" s="8">
        <f t="shared" si="27"/>
        <v>0</v>
      </c>
      <c r="AS77" s="8">
        <f t="shared" si="27"/>
        <v>0</v>
      </c>
    </row>
    <row r="78" spans="1:46" s="3" customFormat="1" ht="12" customHeight="1" x14ac:dyDescent="0.25">
      <c r="A78" s="37" t="s">
        <v>140</v>
      </c>
      <c r="B78" s="37"/>
      <c r="C78" s="37"/>
      <c r="D78" s="30"/>
      <c r="E78" s="31"/>
      <c r="F78" s="11">
        <f t="shared" si="26"/>
        <v>1500</v>
      </c>
      <c r="G78" s="8">
        <f t="shared" si="26"/>
        <v>1500</v>
      </c>
      <c r="H78" s="11">
        <f t="shared" si="26"/>
        <v>0</v>
      </c>
      <c r="I78" s="8">
        <f t="shared" si="26"/>
        <v>0</v>
      </c>
      <c r="J78" s="8">
        <f t="shared" si="26"/>
        <v>0</v>
      </c>
      <c r="K78" s="11">
        <f t="shared" si="26"/>
        <v>1000</v>
      </c>
      <c r="L78" s="11">
        <f t="shared" si="26"/>
        <v>1000</v>
      </c>
      <c r="M78" s="11">
        <f t="shared" si="26"/>
        <v>0</v>
      </c>
      <c r="N78" s="8">
        <f t="shared" si="26"/>
        <v>0</v>
      </c>
      <c r="O78" s="8">
        <f t="shared" si="26"/>
        <v>0</v>
      </c>
      <c r="P78" s="8">
        <f t="shared" si="26"/>
        <v>0</v>
      </c>
      <c r="Q78" s="8">
        <f t="shared" si="26"/>
        <v>0</v>
      </c>
      <c r="R78" s="8">
        <f t="shared" si="26"/>
        <v>0</v>
      </c>
      <c r="S78" s="8">
        <f t="shared" si="26"/>
        <v>0</v>
      </c>
      <c r="T78" s="8">
        <f t="shared" si="26"/>
        <v>0</v>
      </c>
      <c r="U78" s="8">
        <f t="shared" si="26"/>
        <v>0</v>
      </c>
      <c r="V78" s="8">
        <f t="shared" si="26"/>
        <v>0</v>
      </c>
      <c r="W78" s="8">
        <f t="shared" si="26"/>
        <v>0</v>
      </c>
      <c r="X78" s="8">
        <f t="shared" si="26"/>
        <v>0</v>
      </c>
      <c r="Y78" s="8">
        <f t="shared" si="26"/>
        <v>0</v>
      </c>
      <c r="Z78" s="8">
        <f t="shared" si="26"/>
        <v>0</v>
      </c>
      <c r="AA78" s="8">
        <f t="shared" si="26"/>
        <v>0</v>
      </c>
      <c r="AB78" s="8">
        <f t="shared" si="26"/>
        <v>0</v>
      </c>
      <c r="AC78" s="8">
        <f t="shared" si="26"/>
        <v>0</v>
      </c>
      <c r="AD78" s="8">
        <f t="shared" si="26"/>
        <v>0</v>
      </c>
      <c r="AE78" s="8">
        <f t="shared" si="26"/>
        <v>0</v>
      </c>
      <c r="AF78" s="8">
        <f t="shared" si="26"/>
        <v>0</v>
      </c>
      <c r="AG78" s="8">
        <f t="shared" si="26"/>
        <v>0</v>
      </c>
      <c r="AH78" s="8">
        <f t="shared" si="26"/>
        <v>0</v>
      </c>
      <c r="AI78" s="8">
        <f t="shared" si="26"/>
        <v>0</v>
      </c>
      <c r="AJ78" s="8">
        <f t="shared" si="26"/>
        <v>0</v>
      </c>
      <c r="AK78" s="8">
        <f t="shared" si="26"/>
        <v>0</v>
      </c>
      <c r="AL78" s="8">
        <f t="shared" si="26"/>
        <v>0</v>
      </c>
      <c r="AM78" s="8">
        <f t="shared" si="26"/>
        <v>0</v>
      </c>
      <c r="AN78" s="8">
        <f t="shared" si="26"/>
        <v>0</v>
      </c>
      <c r="AO78" s="11">
        <f t="shared" si="26"/>
        <v>2500</v>
      </c>
      <c r="AP78" s="11">
        <f t="shared" si="26"/>
        <v>2500</v>
      </c>
      <c r="AQ78" s="11">
        <f t="shared" ref="AQ78" si="28">AQ25</f>
        <v>0</v>
      </c>
      <c r="AR78" s="8"/>
      <c r="AS78" s="8"/>
    </row>
    <row r="79" spans="1:46" s="25" customFormat="1" ht="15" customHeight="1" x14ac:dyDescent="0.25">
      <c r="A79" s="38" t="s">
        <v>126</v>
      </c>
      <c r="B79" s="38"/>
      <c r="C79" s="38"/>
      <c r="D79" s="31"/>
      <c r="E79" s="31"/>
      <c r="F79" s="22">
        <f>SUM(F74:F78)</f>
        <v>55894.06</v>
      </c>
      <c r="G79" s="9">
        <f>SUM(G74:G78)</f>
        <v>21294</v>
      </c>
      <c r="H79" s="22">
        <f>SUM(H74:H78)</f>
        <v>34600.06</v>
      </c>
      <c r="I79" s="9" t="s">
        <v>38</v>
      </c>
      <c r="J79" s="9" t="s">
        <v>38</v>
      </c>
      <c r="K79" s="22">
        <f t="shared" ref="K79:L79" si="29">SUM(K74:K78)</f>
        <v>56533.700969999998</v>
      </c>
      <c r="L79" s="22">
        <f t="shared" si="29"/>
        <v>21998.700969999998</v>
      </c>
      <c r="M79" s="22">
        <f>SUM(M74:M78)</f>
        <v>34535</v>
      </c>
      <c r="N79" s="9" t="s">
        <v>38</v>
      </c>
      <c r="O79" s="9" t="s">
        <v>38</v>
      </c>
      <c r="P79" s="9">
        <f t="shared" ref="P79:R79" si="30">SUM(P74:P78)</f>
        <v>61208</v>
      </c>
      <c r="Q79" s="9">
        <f t="shared" si="30"/>
        <v>28531</v>
      </c>
      <c r="R79" s="9">
        <f t="shared" si="30"/>
        <v>32677</v>
      </c>
      <c r="S79" s="9" t="s">
        <v>38</v>
      </c>
      <c r="T79" s="9" t="s">
        <v>38</v>
      </c>
      <c r="U79" s="9">
        <f t="shared" ref="U79:W79" si="31">SUM(U74:U78)</f>
        <v>23533</v>
      </c>
      <c r="V79" s="9">
        <f t="shared" si="31"/>
        <v>23533</v>
      </c>
      <c r="W79" s="9">
        <f t="shared" si="31"/>
        <v>0</v>
      </c>
      <c r="X79" s="9" t="s">
        <v>38</v>
      </c>
      <c r="Y79" s="9" t="s">
        <v>38</v>
      </c>
      <c r="Z79" s="9">
        <f t="shared" ref="Z79:AB79" si="32">SUM(Z74:Z78)</f>
        <v>23500</v>
      </c>
      <c r="AA79" s="9">
        <f t="shared" si="32"/>
        <v>23500</v>
      </c>
      <c r="AB79" s="9">
        <f t="shared" si="32"/>
        <v>0</v>
      </c>
      <c r="AC79" s="9" t="s">
        <v>38</v>
      </c>
      <c r="AD79" s="9" t="s">
        <v>38</v>
      </c>
      <c r="AE79" s="9">
        <f t="shared" ref="AE79:AG79" si="33">SUM(AE74:AE78)</f>
        <v>40349.800000000003</v>
      </c>
      <c r="AF79" s="9">
        <f t="shared" si="33"/>
        <v>40349.800000000003</v>
      </c>
      <c r="AG79" s="9">
        <f t="shared" si="33"/>
        <v>0</v>
      </c>
      <c r="AH79" s="9" t="s">
        <v>38</v>
      </c>
      <c r="AI79" s="9" t="s">
        <v>38</v>
      </c>
      <c r="AJ79" s="9">
        <f>SUM(AJ74:AJ77)</f>
        <v>40349.800000000003</v>
      </c>
      <c r="AK79" s="9">
        <f>SUM(AK74:AK77)</f>
        <v>40349.800000000003</v>
      </c>
      <c r="AL79" s="9">
        <f>SUM(AL74:AL77)</f>
        <v>0</v>
      </c>
      <c r="AM79" s="9" t="s">
        <v>38</v>
      </c>
      <c r="AN79" s="9" t="s">
        <v>38</v>
      </c>
      <c r="AO79" s="22">
        <f>AO72+AO20</f>
        <v>301368.36097000004</v>
      </c>
      <c r="AP79" s="22">
        <f>AP72+AP20</f>
        <v>199556.30097000001</v>
      </c>
      <c r="AQ79" s="22">
        <f>AQ72+AQ20</f>
        <v>101812.06</v>
      </c>
      <c r="AR79" s="9">
        <f>AR72+AR20</f>
        <v>0</v>
      </c>
      <c r="AS79" s="9">
        <f>AS72+AS20</f>
        <v>0</v>
      </c>
    </row>
    <row r="80" spans="1:46" s="3" customFormat="1" ht="15" hidden="1" customHeight="1" x14ac:dyDescent="0.2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13"/>
      <c r="AQ80" s="13"/>
      <c r="AR80" s="13"/>
      <c r="AS80" s="13"/>
    </row>
    <row r="81" spans="1:43" s="13" customFormat="1" ht="15" hidden="1" customHeight="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</row>
    <row r="82" spans="1:43" s="13" customFormat="1" ht="15" hidden="1" customHeight="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</row>
    <row r="83" spans="1:43" s="13" customFormat="1" ht="15" hidden="1" customHeight="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</row>
    <row r="84" spans="1:43" s="13" customFormat="1" ht="15" hidden="1" customHeight="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</row>
    <row r="85" spans="1:43" s="13" customFormat="1" ht="15" hidden="1" customHeight="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</row>
    <row r="86" spans="1:43" s="13" customFormat="1" ht="15" hidden="1" customHeight="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</row>
    <row r="87" spans="1:43" s="13" customFormat="1" ht="15" hidden="1" customHeight="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</row>
    <row r="88" spans="1:43" s="13" customFormat="1" ht="15" hidden="1" customHeight="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</row>
    <row r="89" spans="1:43" s="13" customFormat="1" ht="12" hidden="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</row>
    <row r="90" spans="1:43" s="13" customFormat="1" ht="12" hidden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</row>
    <row r="91" spans="1:43" ht="48.75" hidden="1" customHeight="1" x14ac:dyDescent="0.25"/>
    <row r="92" spans="1:43" ht="48.75" customHeight="1" x14ac:dyDescent="0.25">
      <c r="L92" s="28"/>
      <c r="M92" s="29"/>
      <c r="AO92" s="29"/>
      <c r="AP92" s="29"/>
      <c r="AQ92" s="29"/>
    </row>
    <row r="93" spans="1:43" ht="48.75" customHeight="1" x14ac:dyDescent="0.25">
      <c r="K93" s="28"/>
    </row>
  </sheetData>
  <mergeCells count="103">
    <mergeCell ref="AA1:AS1"/>
    <mergeCell ref="AO2:AS2"/>
    <mergeCell ref="AO3:AS3"/>
    <mergeCell ref="A4:AS4"/>
    <mergeCell ref="A5:B7"/>
    <mergeCell ref="C5:C7"/>
    <mergeCell ref="D5:D7"/>
    <mergeCell ref="E5:E7"/>
    <mergeCell ref="F5:AS5"/>
    <mergeCell ref="F6:J6"/>
    <mergeCell ref="A12:B12"/>
    <mergeCell ref="A13:B13"/>
    <mergeCell ref="A14:B14"/>
    <mergeCell ref="A15:B15"/>
    <mergeCell ref="A16:B16"/>
    <mergeCell ref="A18:B18"/>
    <mergeCell ref="AO6:AS6"/>
    <mergeCell ref="A8:B8"/>
    <mergeCell ref="A9:AS9"/>
    <mergeCell ref="A10:B10"/>
    <mergeCell ref="C10:AS10"/>
    <mergeCell ref="A11:B11"/>
    <mergeCell ref="K6:O6"/>
    <mergeCell ref="P6:T6"/>
    <mergeCell ref="U6:Y6"/>
    <mergeCell ref="Z6:AD6"/>
    <mergeCell ref="AE6:AI6"/>
    <mergeCell ref="AJ6:AN6"/>
    <mergeCell ref="A26:B26"/>
    <mergeCell ref="C26:AS26"/>
    <mergeCell ref="A27:B27"/>
    <mergeCell ref="AO27:AS27"/>
    <mergeCell ref="A28:B28"/>
    <mergeCell ref="AO28:AS28"/>
    <mergeCell ref="A20:C20"/>
    <mergeCell ref="A21:C21"/>
    <mergeCell ref="A22:C22"/>
    <mergeCell ref="A23:C23"/>
    <mergeCell ref="A24:C24"/>
    <mergeCell ref="A25:C25"/>
    <mergeCell ref="A32:C32"/>
    <mergeCell ref="C33:AS33"/>
    <mergeCell ref="B34:C34"/>
    <mergeCell ref="AO34:AS34"/>
    <mergeCell ref="B35:C35"/>
    <mergeCell ref="AO35:AS35"/>
    <mergeCell ref="A29:B29"/>
    <mergeCell ref="AO29:AS29"/>
    <mergeCell ref="A30:B30"/>
    <mergeCell ref="AO30:AS30"/>
    <mergeCell ref="A31:B31"/>
    <mergeCell ref="AO31:AS31"/>
    <mergeCell ref="A40:C40"/>
    <mergeCell ref="A41:B41"/>
    <mergeCell ref="C41:AS41"/>
    <mergeCell ref="A42:B42"/>
    <mergeCell ref="AO42:AS42"/>
    <mergeCell ref="A43:B43"/>
    <mergeCell ref="AO43:AS43"/>
    <mergeCell ref="A36:C36"/>
    <mergeCell ref="C37:AS37"/>
    <mergeCell ref="B38:C38"/>
    <mergeCell ref="AO38:AS38"/>
    <mergeCell ref="B39:C39"/>
    <mergeCell ref="AO39:AS39"/>
    <mergeCell ref="A48:B48"/>
    <mergeCell ref="AO48:AS48"/>
    <mergeCell ref="A49:B49"/>
    <mergeCell ref="AO49:AS49"/>
    <mergeCell ref="A50:C50"/>
    <mergeCell ref="A51:B51"/>
    <mergeCell ref="C51:AS51"/>
    <mergeCell ref="AO44:AS44"/>
    <mergeCell ref="A45:C45"/>
    <mergeCell ref="A46:B46"/>
    <mergeCell ref="C46:AS46"/>
    <mergeCell ref="A47:B47"/>
    <mergeCell ref="AO47:AS47"/>
    <mergeCell ref="A57:B57"/>
    <mergeCell ref="A72:C72"/>
    <mergeCell ref="A73:C73"/>
    <mergeCell ref="A74:C74"/>
    <mergeCell ref="A75:C75"/>
    <mergeCell ref="A76:C76"/>
    <mergeCell ref="AO52:AS52"/>
    <mergeCell ref="AO53:AS53"/>
    <mergeCell ref="AO54:AS54"/>
    <mergeCell ref="A55:C55"/>
    <mergeCell ref="A56:B56"/>
    <mergeCell ref="C56:AS56"/>
    <mergeCell ref="A89:AO89"/>
    <mergeCell ref="A83:AO83"/>
    <mergeCell ref="A84:AO84"/>
    <mergeCell ref="A85:AO85"/>
    <mergeCell ref="A86:AO86"/>
    <mergeCell ref="A87:AO87"/>
    <mergeCell ref="A88:AO88"/>
    <mergeCell ref="A77:C77"/>
    <mergeCell ref="A78:C78"/>
    <mergeCell ref="A79:C79"/>
    <mergeCell ref="A80:AO80"/>
    <mergeCell ref="A81:AO81"/>
    <mergeCell ref="A82:AO82"/>
  </mergeCells>
  <pageMargins left="0.31496062992125984" right="0.31496062992125984" top="0.35433070866141736" bottom="0.35433070866141736" header="0.31496062992125984" footer="0.19685039370078741"/>
  <pageSetup paperSize="9" scale="38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 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yakovleva.mu</dc:creator>
  <cp:lastModifiedBy>Перевозчикова Анастасия Александровна</cp:lastModifiedBy>
  <cp:lastPrinted>2023-08-03T10:45:56Z</cp:lastPrinted>
  <dcterms:created xsi:type="dcterms:W3CDTF">2020-01-17T05:51:58Z</dcterms:created>
  <dcterms:modified xsi:type="dcterms:W3CDTF">2023-09-25T11:34:58Z</dcterms:modified>
</cp:coreProperties>
</file>