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firstSheet="6" activeTab="19"/>
  </bookViews>
  <sheets>
    <sheet name="15.07.2020" sheetId="3" r:id="rId1"/>
    <sheet name="Отчет о совместимости" sheetId="4" r:id="rId2"/>
    <sheet name="06.10.2020 4 изм." sheetId="5" r:id="rId3"/>
    <sheet name="5 изм." sheetId="7" r:id="rId4"/>
    <sheet name="2021" sheetId="8" r:id="rId5"/>
    <sheet name="1 изм 2021" sheetId="9" r:id="rId6"/>
    <sheet name="2 изм 2021" sheetId="10" r:id="rId7"/>
    <sheet name="4  изм." sheetId="11" r:id="rId8"/>
    <sheet name="5 изм" sheetId="12" r:id="rId9"/>
    <sheet name="6 изм. " sheetId="13" r:id="rId10"/>
    <sheet name="7 изм" sheetId="14" r:id="rId11"/>
    <sheet name="2022" sheetId="15" r:id="rId12"/>
    <sheet name="1 изменение" sheetId="16" r:id="rId13"/>
    <sheet name="2 изменение" sheetId="17" r:id="rId14"/>
    <sheet name="3 изменение" sheetId="18" r:id="rId15"/>
    <sheet name="4 изменение" sheetId="19" r:id="rId16"/>
    <sheet name="5 изменение" sheetId="20" r:id="rId17"/>
    <sheet name="6 изменение" sheetId="21" r:id="rId18"/>
    <sheet name="2023" sheetId="22" r:id="rId19"/>
    <sheet name="1" sheetId="23" r:id="rId20"/>
  </sheets>
  <calcPr calcId="124519"/>
</workbook>
</file>

<file path=xl/calcChain.xml><?xml version="1.0" encoding="utf-8"?>
<calcChain xmlns="http://schemas.openxmlformats.org/spreadsheetml/2006/main">
  <c r="J22" i="23"/>
  <c r="I65"/>
  <c r="F65"/>
  <c r="H62"/>
  <c r="I57"/>
  <c r="H57"/>
  <c r="I56"/>
  <c r="H56"/>
  <c r="G56"/>
  <c r="I54"/>
  <c r="H54"/>
  <c r="G54"/>
  <c r="I52"/>
  <c r="H52"/>
  <c r="G52"/>
  <c r="G49"/>
  <c r="H47"/>
  <c r="G45"/>
  <c r="G44"/>
  <c r="G43"/>
  <c r="G42"/>
  <c r="H41"/>
  <c r="H40"/>
  <c r="G40"/>
  <c r="H37"/>
  <c r="G37"/>
  <c r="H34"/>
  <c r="H33"/>
  <c r="H32"/>
  <c r="G31"/>
  <c r="I29"/>
  <c r="H29"/>
  <c r="I27"/>
  <c r="H27"/>
  <c r="G27"/>
  <c r="G25"/>
  <c r="I22"/>
  <c r="G21"/>
  <c r="G20"/>
  <c r="G19"/>
  <c r="G18"/>
  <c r="I17"/>
  <c r="H17"/>
  <c r="G17"/>
  <c r="G15"/>
  <c r="G13"/>
  <c r="I12"/>
  <c r="G12"/>
  <c r="I65" i="22"/>
  <c r="F65"/>
  <c r="H62"/>
  <c r="I57"/>
  <c r="H57"/>
  <c r="I56"/>
  <c r="H56"/>
  <c r="G56"/>
  <c r="I54"/>
  <c r="H54"/>
  <c r="G54"/>
  <c r="I52"/>
  <c r="H52"/>
  <c r="G52"/>
  <c r="G49"/>
  <c r="H47"/>
  <c r="G45"/>
  <c r="G44"/>
  <c r="G43"/>
  <c r="G42"/>
  <c r="H41"/>
  <c r="H40"/>
  <c r="G40"/>
  <c r="H37"/>
  <c r="G37"/>
  <c r="H34"/>
  <c r="H33"/>
  <c r="H32"/>
  <c r="G31"/>
  <c r="I29"/>
  <c r="H29"/>
  <c r="I27"/>
  <c r="H27"/>
  <c r="G27"/>
  <c r="G25"/>
  <c r="I22"/>
  <c r="G21"/>
  <c r="G20"/>
  <c r="G19"/>
  <c r="G18"/>
  <c r="I17"/>
  <c r="H17"/>
  <c r="G17"/>
  <c r="G15"/>
  <c r="G13"/>
  <c r="I12"/>
  <c r="G12"/>
  <c r="I12" i="21" l="1"/>
  <c r="I57"/>
  <c r="I56" l="1"/>
  <c r="I29"/>
  <c r="I27"/>
  <c r="I17" l="1"/>
  <c r="I54"/>
  <c r="I65" l="1"/>
  <c r="F65"/>
  <c r="H62"/>
  <c r="H57"/>
  <c r="H56"/>
  <c r="G56"/>
  <c r="H54"/>
  <c r="G54"/>
  <c r="I52"/>
  <c r="H52"/>
  <c r="G52"/>
  <c r="G49"/>
  <c r="H47"/>
  <c r="G45"/>
  <c r="G44"/>
  <c r="G43"/>
  <c r="G42"/>
  <c r="H41"/>
  <c r="H40"/>
  <c r="G40"/>
  <c r="H37"/>
  <c r="G37"/>
  <c r="H34"/>
  <c r="H33"/>
  <c r="H32"/>
  <c r="G31"/>
  <c r="H29"/>
  <c r="H27"/>
  <c r="G27"/>
  <c r="G25"/>
  <c r="I22"/>
  <c r="G21"/>
  <c r="G20"/>
  <c r="G19"/>
  <c r="G18"/>
  <c r="H17"/>
  <c r="G17"/>
  <c r="G15"/>
  <c r="G13"/>
  <c r="G12"/>
  <c r="I17" i="20"/>
  <c r="I65"/>
  <c r="F65"/>
  <c r="H62"/>
  <c r="I57"/>
  <c r="H57"/>
  <c r="I56"/>
  <c r="H56"/>
  <c r="G56"/>
  <c r="H54"/>
  <c r="G54"/>
  <c r="I52"/>
  <c r="H52"/>
  <c r="G52"/>
  <c r="G49"/>
  <c r="I47"/>
  <c r="H47"/>
  <c r="G45"/>
  <c r="G44"/>
  <c r="G43"/>
  <c r="G42"/>
  <c r="H41"/>
  <c r="H40"/>
  <c r="G40"/>
  <c r="H37"/>
  <c r="G37"/>
  <c r="H34"/>
  <c r="H33"/>
  <c r="H32"/>
  <c r="G31"/>
  <c r="I29"/>
  <c r="H29"/>
  <c r="I27"/>
  <c r="H27"/>
  <c r="G27"/>
  <c r="G25"/>
  <c r="I22"/>
  <c r="G21"/>
  <c r="G20"/>
  <c r="G19"/>
  <c r="G18"/>
  <c r="H17"/>
  <c r="G17"/>
  <c r="G15"/>
  <c r="G13"/>
  <c r="G12"/>
  <c r="I65" i="19"/>
  <c r="F65"/>
  <c r="H62"/>
  <c r="I57"/>
  <c r="H57"/>
  <c r="I56"/>
  <c r="H56"/>
  <c r="G56"/>
  <c r="H54"/>
  <c r="G54"/>
  <c r="I52"/>
  <c r="H52"/>
  <c r="G52"/>
  <c r="G49"/>
  <c r="I47"/>
  <c r="H47"/>
  <c r="G45"/>
  <c r="G44"/>
  <c r="G43"/>
  <c r="G42"/>
  <c r="H41"/>
  <c r="H40"/>
  <c r="G40"/>
  <c r="H37"/>
  <c r="G37"/>
  <c r="H34"/>
  <c r="H33"/>
  <c r="H32"/>
  <c r="G31"/>
  <c r="I29"/>
  <c r="H29"/>
  <c r="I27"/>
  <c r="H27"/>
  <c r="G27"/>
  <c r="G25"/>
  <c r="I22"/>
  <c r="G21"/>
  <c r="G20"/>
  <c r="G19"/>
  <c r="G18"/>
  <c r="I17"/>
  <c r="H17"/>
  <c r="G17"/>
  <c r="G15"/>
  <c r="G13"/>
  <c r="G12"/>
  <c r="I17" i="18"/>
  <c r="I22" l="1"/>
  <c r="I57"/>
  <c r="I56"/>
  <c r="I27"/>
  <c r="I47"/>
  <c r="I29" l="1"/>
  <c r="H62"/>
  <c r="H57"/>
  <c r="H56"/>
  <c r="G56"/>
  <c r="H54"/>
  <c r="G54"/>
  <c r="I52"/>
  <c r="H52"/>
  <c r="G52"/>
  <c r="G49"/>
  <c r="H47"/>
  <c r="G45"/>
  <c r="G44"/>
  <c r="G43"/>
  <c r="G42"/>
  <c r="H41"/>
  <c r="H40"/>
  <c r="G40"/>
  <c r="H37"/>
  <c r="G37"/>
  <c r="H34"/>
  <c r="H33"/>
  <c r="H32"/>
  <c r="G31"/>
  <c r="H29"/>
  <c r="H27"/>
  <c r="G27"/>
  <c r="G25"/>
  <c r="G21"/>
  <c r="G20"/>
  <c r="G19"/>
  <c r="G18"/>
  <c r="H17"/>
  <c r="G17"/>
  <c r="G15"/>
  <c r="G13"/>
  <c r="G12"/>
  <c r="H62" i="17"/>
  <c r="H57"/>
  <c r="H56"/>
  <c r="G56"/>
  <c r="H54"/>
  <c r="G54"/>
  <c r="I52"/>
  <c r="H52"/>
  <c r="G52"/>
  <c r="G49"/>
  <c r="H47"/>
  <c r="G45"/>
  <c r="G44"/>
  <c r="G43"/>
  <c r="G42"/>
  <c r="H41"/>
  <c r="H40"/>
  <c r="G40"/>
  <c r="H37"/>
  <c r="G37"/>
  <c r="H34"/>
  <c r="H33"/>
  <c r="H32"/>
  <c r="G31"/>
  <c r="H29"/>
  <c r="H27"/>
  <c r="G27"/>
  <c r="G25"/>
  <c r="G21"/>
  <c r="G20"/>
  <c r="G19"/>
  <c r="G18"/>
  <c r="H17"/>
  <c r="G17"/>
  <c r="G15"/>
  <c r="G13"/>
  <c r="G12"/>
  <c r="H62" i="16"/>
  <c r="H57"/>
  <c r="H56"/>
  <c r="G56"/>
  <c r="H54"/>
  <c r="G54"/>
  <c r="I52"/>
  <c r="H52"/>
  <c r="G52"/>
  <c r="G49"/>
  <c r="H47"/>
  <c r="G45"/>
  <c r="G44"/>
  <c r="G43"/>
  <c r="G42"/>
  <c r="H41"/>
  <c r="H40"/>
  <c r="G40"/>
  <c r="H37"/>
  <c r="G37"/>
  <c r="H34"/>
  <c r="H33"/>
  <c r="H32"/>
  <c r="G31"/>
  <c r="H29"/>
  <c r="H27"/>
  <c r="G27"/>
  <c r="G25"/>
  <c r="G21"/>
  <c r="G20"/>
  <c r="G19"/>
  <c r="G18"/>
  <c r="H17"/>
  <c r="G17"/>
  <c r="G15"/>
  <c r="G13"/>
  <c r="G12"/>
  <c r="H62" i="15"/>
  <c r="H57"/>
  <c r="H56"/>
  <c r="G56"/>
  <c r="H54"/>
  <c r="G54"/>
  <c r="I52"/>
  <c r="H52"/>
  <c r="G52"/>
  <c r="G49"/>
  <c r="H47"/>
  <c r="G45"/>
  <c r="G44"/>
  <c r="G43"/>
  <c r="G42"/>
  <c r="H41"/>
  <c r="H40"/>
  <c r="G40"/>
  <c r="H37"/>
  <c r="G37"/>
  <c r="H34"/>
  <c r="H33"/>
  <c r="H32"/>
  <c r="G31"/>
  <c r="H29"/>
  <c r="H27"/>
  <c r="G27"/>
  <c r="G25"/>
  <c r="G21"/>
  <c r="G20"/>
  <c r="G19"/>
  <c r="G18"/>
  <c r="H17"/>
  <c r="G17"/>
  <c r="G15"/>
  <c r="G13"/>
  <c r="G12"/>
  <c r="H56" i="14" l="1"/>
  <c r="H47"/>
  <c r="H27"/>
  <c r="H29"/>
  <c r="H17"/>
  <c r="H62"/>
  <c r="H57"/>
  <c r="G56"/>
  <c r="H54"/>
  <c r="G54"/>
  <c r="K52"/>
  <c r="J52"/>
  <c r="I52"/>
  <c r="H52"/>
  <c r="G52"/>
  <c r="G49"/>
  <c r="G45"/>
  <c r="G44"/>
  <c r="G43"/>
  <c r="G42"/>
  <c r="H41"/>
  <c r="H40"/>
  <c r="G40"/>
  <c r="H37"/>
  <c r="G37"/>
  <c r="H34"/>
  <c r="H33"/>
  <c r="H32"/>
  <c r="G31"/>
  <c r="G27"/>
  <c r="G25"/>
  <c r="G21"/>
  <c r="G20"/>
  <c r="G19"/>
  <c r="G18"/>
  <c r="G17"/>
  <c r="G15"/>
  <c r="G13"/>
  <c r="G12"/>
  <c r="H62" i="13"/>
  <c r="H57"/>
  <c r="H40"/>
  <c r="H17"/>
  <c r="G56"/>
  <c r="H54"/>
  <c r="G54"/>
  <c r="K52"/>
  <c r="J52"/>
  <c r="I52"/>
  <c r="H52"/>
  <c r="G52"/>
  <c r="G49"/>
  <c r="G45"/>
  <c r="G44"/>
  <c r="G43"/>
  <c r="G42"/>
  <c r="H41"/>
  <c r="G40"/>
  <c r="H37"/>
  <c r="G37"/>
  <c r="H34"/>
  <c r="H33"/>
  <c r="H32"/>
  <c r="G31"/>
  <c r="H29"/>
  <c r="H27"/>
  <c r="G27"/>
  <c r="G25"/>
  <c r="G21"/>
  <c r="G20"/>
  <c r="G19"/>
  <c r="G18"/>
  <c r="G17"/>
  <c r="G15"/>
  <c r="G13"/>
  <c r="G12"/>
  <c r="H29" i="12"/>
  <c r="H27"/>
  <c r="H22"/>
  <c r="H17"/>
  <c r="G56" l="1"/>
  <c r="H54"/>
  <c r="G54"/>
  <c r="K52"/>
  <c r="J52"/>
  <c r="I52"/>
  <c r="H52"/>
  <c r="G52"/>
  <c r="G49"/>
  <c r="G45"/>
  <c r="G44"/>
  <c r="G43"/>
  <c r="G42"/>
  <c r="H41" l="1"/>
  <c r="G40"/>
  <c r="H37"/>
  <c r="G37"/>
  <c r="H34"/>
  <c r="H33"/>
  <c r="H32" l="1"/>
  <c r="G31"/>
  <c r="G27"/>
  <c r="G25"/>
  <c r="G21"/>
  <c r="G20"/>
  <c r="G19"/>
  <c r="G18"/>
  <c r="G17"/>
  <c r="G15"/>
  <c r="G13"/>
  <c r="G12"/>
  <c r="H57" i="11"/>
  <c r="H56"/>
  <c r="G56"/>
  <c r="H54"/>
  <c r="G54"/>
  <c r="K52"/>
  <c r="J52"/>
  <c r="I52"/>
  <c r="H52"/>
  <c r="G52"/>
  <c r="G49"/>
  <c r="G45"/>
  <c r="G44"/>
  <c r="G43"/>
  <c r="G42"/>
  <c r="H41"/>
  <c r="G40"/>
  <c r="G37"/>
  <c r="G31"/>
  <c r="H29"/>
  <c r="H27"/>
  <c r="G27"/>
  <c r="G25"/>
  <c r="G21"/>
  <c r="G20"/>
  <c r="G19"/>
  <c r="G18"/>
  <c r="H17"/>
  <c r="G17"/>
  <c r="G15"/>
  <c r="G13"/>
  <c r="G12"/>
  <c r="G56" i="10"/>
  <c r="H54"/>
  <c r="G54"/>
  <c r="K52"/>
  <c r="J52"/>
  <c r="I52"/>
  <c r="H52"/>
  <c r="G52"/>
  <c r="G49"/>
  <c r="G45"/>
  <c r="G44"/>
  <c r="G43"/>
  <c r="G42"/>
  <c r="G40"/>
  <c r="G37"/>
  <c r="G31"/>
  <c r="G27"/>
  <c r="G25"/>
  <c r="G21"/>
  <c r="G20"/>
  <c r="G19"/>
  <c r="G18"/>
  <c r="G17"/>
  <c r="G15"/>
  <c r="G13"/>
  <c r="G12"/>
  <c r="G56" i="9"/>
  <c r="H54"/>
  <c r="G54"/>
  <c r="K52"/>
  <c r="J52"/>
  <c r="I52"/>
  <c r="H52"/>
  <c r="G52"/>
  <c r="G49"/>
  <c r="G45"/>
  <c r="G44"/>
  <c r="G43"/>
  <c r="G42"/>
  <c r="G40"/>
  <c r="G37"/>
  <c r="G31"/>
  <c r="G27"/>
  <c r="G25"/>
  <c r="G21"/>
  <c r="G20"/>
  <c r="G19"/>
  <c r="G18"/>
  <c r="G17"/>
  <c r="G15"/>
  <c r="G13"/>
  <c r="G12"/>
  <c r="G56" i="8" l="1"/>
  <c r="H54" l="1"/>
  <c r="G54"/>
  <c r="K52"/>
  <c r="J52"/>
  <c r="I52"/>
  <c r="H52"/>
  <c r="G52"/>
  <c r="G49"/>
  <c r="G45"/>
  <c r="G44"/>
  <c r="G43"/>
  <c r="G42"/>
  <c r="G40"/>
  <c r="G37"/>
  <c r="G31"/>
  <c r="G27"/>
  <c r="G25"/>
  <c r="G21"/>
  <c r="G20"/>
  <c r="G19"/>
  <c r="G18"/>
  <c r="G17"/>
  <c r="G15"/>
  <c r="G13"/>
  <c r="G12"/>
  <c r="G60" i="7"/>
  <c r="G58"/>
  <c r="G56"/>
  <c r="G53"/>
  <c r="G49"/>
  <c r="G48"/>
  <c r="G47"/>
  <c r="G46"/>
  <c r="G44"/>
  <c r="G41"/>
  <c r="G35"/>
  <c r="G33"/>
  <c r="G32"/>
  <c r="G31"/>
  <c r="G30"/>
  <c r="K29"/>
  <c r="J29"/>
  <c r="I29"/>
  <c r="H29"/>
  <c r="G29" l="1"/>
  <c r="F29"/>
  <c r="G27"/>
  <c r="G25"/>
  <c r="G21"/>
  <c r="G20"/>
  <c r="G19"/>
  <c r="G18"/>
  <c r="G17"/>
  <c r="G15"/>
  <c r="G13"/>
  <c r="G12"/>
  <c r="G64" i="5" l="1"/>
  <c r="G63"/>
  <c r="G62"/>
  <c r="G61"/>
  <c r="G60"/>
  <c r="G53" l="1"/>
  <c r="G50"/>
  <c r="G46"/>
  <c r="G45"/>
  <c r="G44"/>
  <c r="G42"/>
  <c r="G40"/>
  <c r="G37"/>
  <c r="G31"/>
  <c r="G29"/>
  <c r="G28"/>
  <c r="G27"/>
  <c r="G26"/>
  <c r="K25"/>
  <c r="J25"/>
  <c r="I25"/>
  <c r="H25"/>
  <c r="G25"/>
  <c r="F25"/>
  <c r="G14"/>
  <c r="K25" i="3"/>
  <c r="J25" l="1"/>
  <c r="I25"/>
  <c r="H25"/>
  <c r="G25"/>
  <c r="F25"/>
</calcChain>
</file>

<file path=xl/sharedStrings.xml><?xml version="1.0" encoding="utf-8"?>
<sst xmlns="http://schemas.openxmlformats.org/spreadsheetml/2006/main" count="5840" uniqueCount="281">
  <si>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</si>
  <si>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</si>
  <si>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</si>
  <si>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</si>
  <si>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</si>
  <si>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</si>
  <si>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</si>
  <si>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</si>
  <si>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r>
      <t>1.</t>
    </r>
    <r>
      <rPr>
        <sz val="7"/>
        <rFont val="Times New Roman"/>
        <family val="1"/>
        <charset val="204"/>
      </rPr>
      <t> </t>
    </r>
  </si>
  <si>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</si>
  <si>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</si>
  <si>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</si>
  <si>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</si>
  <si>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</si>
  <si>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</si>
  <si>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</si>
  <si>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</si>
  <si>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</si>
  <si>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</si>
  <si>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</si>
  <si>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</si>
  <si>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r>
      <t>2.</t>
    </r>
    <r>
      <rPr>
        <sz val="7"/>
        <rFont val="Times New Roman"/>
        <family val="1"/>
        <charset val="204"/>
      </rPr>
      <t> </t>
    </r>
  </si>
  <si>
    <t>2.1.</t>
  </si>
  <si>
    <t>количество обучающихся, получивших соответствующую  выплату</t>
  </si>
  <si>
    <r>
      <t>3.</t>
    </r>
    <r>
      <rPr>
        <sz val="7"/>
        <rFont val="Times New Roman"/>
        <family val="1"/>
        <charset val="204"/>
      </rPr>
      <t> </t>
    </r>
  </si>
  <si>
    <t>3.1.</t>
  </si>
  <si>
    <t>количество граждан, получивших соответствующие  выплаты</t>
  </si>
  <si>
    <t>3.2.</t>
  </si>
  <si>
    <r>
      <t>4.</t>
    </r>
    <r>
      <rPr>
        <sz val="7"/>
        <rFont val="Times New Roman"/>
        <family val="1"/>
        <charset val="204"/>
      </rPr>
      <t> </t>
    </r>
  </si>
  <si>
    <t>4.1.</t>
  </si>
  <si>
    <t>Единовременные денежные выплаты к отдельным датам:</t>
  </si>
  <si>
    <t xml:space="preserve">количество граждан, получивших соответствующую выплату </t>
  </si>
  <si>
    <t>4.1.1.</t>
  </si>
  <si>
    <t>4.1.2.</t>
  </si>
  <si>
    <t>4.1.3.</t>
  </si>
  <si>
    <t xml:space="preserve">Единовременная денежная выплата ко Дню памяти жертв политических репрессий (30 октября) </t>
  </si>
  <si>
    <t>4.1.4.</t>
  </si>
  <si>
    <t>Единовременная денежная выплата к памятной дате России - Дню Героев Отечества (9 декабря)</t>
  </si>
  <si>
    <t>4.2.</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</si>
  <si>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</si>
  <si>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</si>
  <si>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4.3.</t>
  </si>
  <si>
    <t xml:space="preserve">Денежные выплаты на оплату социальных услуг, предоставляемых на условиях оплаты отдельным категориям граждан </t>
  </si>
  <si>
    <t>4.4.</t>
  </si>
  <si>
    <t>4.5.</t>
  </si>
  <si>
    <t>количество граждан, получивших соответствующие выплаты</t>
  </si>
  <si>
    <t>4.6.</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</si>
  <si>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</si>
  <si>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4.7.</t>
  </si>
  <si>
    <t>4.8.</t>
  </si>
  <si>
    <t>4.9.</t>
  </si>
  <si>
    <t>количество граждан, получивших соответствующее пособие</t>
  </si>
  <si>
    <t>4.10.</t>
  </si>
  <si>
    <t>4.11.</t>
  </si>
  <si>
    <t>4.12.</t>
  </si>
  <si>
    <t>4.13.</t>
  </si>
  <si>
    <t>4.14.</t>
  </si>
  <si>
    <r>
      <t>5.</t>
    </r>
    <r>
      <rPr>
        <sz val="7"/>
        <rFont val="Times New Roman"/>
        <family val="1"/>
        <charset val="204"/>
      </rPr>
      <t> </t>
    </r>
  </si>
  <si>
    <t>5.1.</t>
  </si>
  <si>
    <t>5.2.</t>
  </si>
  <si>
    <r>
      <t>6.</t>
    </r>
    <r>
      <rPr>
        <sz val="7"/>
        <rFont val="Times New Roman"/>
        <family val="1"/>
        <charset val="204"/>
      </rPr>
      <t> </t>
    </r>
  </si>
  <si>
    <t>6.1.</t>
  </si>
  <si>
    <r>
      <t>7.</t>
    </r>
    <r>
      <rPr>
        <sz val="7"/>
        <rFont val="Times New Roman"/>
        <family val="1"/>
        <charset val="204"/>
      </rPr>
      <t> </t>
    </r>
  </si>
  <si>
    <t>7.1.</t>
  </si>
  <si>
    <t>Выплата ренты по договорам пожизненной ренты</t>
  </si>
  <si>
    <t>количество граждан, с которыми заключен соответсвующий договор пожизненной ренты</t>
  </si>
  <si>
    <t>7.2.</t>
  </si>
  <si>
    <t>количество граждан, с которыми были заключены договоры ренты в отчетном году  \ количество граждан, с которыми прекращены договоры ренты в связи со смертью   рентополучателя</t>
  </si>
  <si>
    <r>
      <t>8.</t>
    </r>
    <r>
      <rPr>
        <sz val="7"/>
        <rFont val="Times New Roman"/>
        <family val="1"/>
        <charset val="204"/>
      </rPr>
      <t> </t>
    </r>
  </si>
  <si>
    <t>8.1.</t>
  </si>
  <si>
    <t>количество соответствующих проведенных мероприятий</t>
  </si>
  <si>
    <t>шт.</t>
  </si>
  <si>
    <t>9.1.</t>
  </si>
  <si>
    <t>10.</t>
  </si>
  <si>
    <t>10.1.</t>
  </si>
  <si>
    <t>10.2.</t>
  </si>
  <si>
    <t>11.</t>
  </si>
  <si>
    <t>11.1.</t>
  </si>
  <si>
    <t>11.2.</t>
  </si>
  <si>
    <t>13.</t>
  </si>
  <si>
    <t>Проведение фестиваля творчества детей-инвалидов «Серебряная птица»</t>
  </si>
  <si>
    <t>2\ 2</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</si>
  <si>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</si>
  <si>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</si>
  <si>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</si>
  <si>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Отчет о совместимости для Приложение 2 -.xls</t>
  </si>
  <si>
    <t>Дата отчета: 28.02.2019 11:35</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</si>
  <si>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</si>
  <si>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</si>
  <si>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</si>
  <si>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</si>
  <si>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 xml:space="preserve">Единовременная денежная выплата к памятной дате России - Дню участников ликвидации последствий радиационных аварий и катастроф и памяти жертв этих аварий и катастроф (26 апреля) </t>
  </si>
  <si>
    <t>колличество приобретенных подарков, для поздравления соответствующих граждан</t>
  </si>
  <si>
    <t>Ежемесячные денежные выплаты спортсменам высокого класса</t>
  </si>
  <si>
    <t>5.3.</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</si>
  <si>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</si>
  <si>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</si>
  <si>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</si>
  <si>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9.</t>
  </si>
  <si>
    <t xml:space="preserve">Предоставление ежемесячной денежной выплаты на проезд для отдельных категорий граждан из числа инвалидов </t>
  </si>
  <si>
    <t>11.3.</t>
  </si>
  <si>
    <t>«День семьи»</t>
  </si>
  <si>
    <t>«День матери»</t>
  </si>
  <si>
    <t>12.1.2.</t>
  </si>
  <si>
    <t>12.1.1.</t>
  </si>
  <si>
    <t>13.1.</t>
  </si>
  <si>
    <t xml:space="preserve">13.3. </t>
  </si>
  <si>
    <t>семей</t>
  </si>
  <si>
    <t>количество семей, получивших соответствующие  выплаты</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</si>
  <si>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</si>
  <si>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</si>
  <si>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</si>
  <si>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</si>
  <si>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</si>
  <si>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</si>
  <si>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</si>
  <si>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образовательных учреждениях городского округа Тольятти</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</si>
  <si>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</si>
  <si>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</si>
  <si>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гражданам в связи с рождением детей в День исторического рождения города Тольятти (20 июня)</t>
  </si>
  <si>
    <t>11.4.</t>
  </si>
  <si>
    <t>11.5.</t>
  </si>
  <si>
    <t>11.6.</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</si>
  <si>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</si>
  <si>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</si>
  <si>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</si>
  <si>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</si>
  <si>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</si>
  <si>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</si>
  <si>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Организация бесплатного питания, льготного питания  учащимся, осваивающим образовательные программы начального общего,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</si>
  <si>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</si>
  <si>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r>
      <rPr>
        <i/>
        <u/>
        <sz val="14"/>
        <rFont val="Times New Roman"/>
        <family val="1"/>
        <charset val="204"/>
      </rPr>
      <t>Задача:</t>
    </r>
    <r>
      <rPr>
        <sz val="14"/>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</si>
  <si>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rPr>
        <i/>
        <u/>
        <sz val="14"/>
        <rFont val="Times New Roman"/>
        <family val="1"/>
        <charset val="204"/>
      </rPr>
      <t>Задача:</t>
    </r>
    <r>
      <rPr>
        <sz val="14"/>
        <rFont val="Times New Roman"/>
        <family val="1"/>
        <charset val="204"/>
      </rPr>
      <t xml:space="preserve">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и адаптированных молочных смесей</t>
    </r>
  </si>
  <si>
    <r>
      <rPr>
        <i/>
        <u/>
        <sz val="14"/>
        <rFont val="Times New Roman"/>
        <family val="1"/>
        <charset val="204"/>
      </rPr>
      <t>Задача:</t>
    </r>
    <r>
      <rPr>
        <sz val="14"/>
        <rFont val="Times New Roman"/>
        <family val="1"/>
        <charset val="204"/>
      </rPr>
      <t xml:space="preserve"> 5 Предоставление дополнительных мер социальной поддержки спортсменам высокого класса, тренерам, подготовившим спортсменов высокого класса, бывшим работникам физкультурно-спортивных организаций</t>
    </r>
  </si>
  <si>
    <r>
      <rPr>
        <i/>
        <u/>
        <sz val="14"/>
        <rFont val="Times New Roman"/>
        <family val="1"/>
        <charset val="204"/>
      </rPr>
      <t>Задача:</t>
    </r>
    <r>
      <rPr>
        <sz val="14"/>
        <rFont val="Times New Roman"/>
        <family val="1"/>
        <charset val="204"/>
      </rPr>
      <t xml:space="preserve"> 7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</si>
  <si>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rPr>
        <i/>
        <u/>
        <sz val="14"/>
        <rFont val="Times New Roman"/>
        <family val="1"/>
        <charset val="204"/>
      </rPr>
      <t>Задача:</t>
    </r>
    <r>
      <rPr>
        <sz val="14"/>
        <rFont val="Times New Roman"/>
        <family val="1"/>
        <charset val="204"/>
      </rPr>
      <t xml:space="preserve"> 8 Обеспечение условия для реализации дополнительных мер социальной поддрежки населения</t>
    </r>
  </si>
  <si>
    <r>
      <rPr>
        <i/>
        <u/>
        <sz val="13"/>
        <rFont val="Times New Roman"/>
        <family val="1"/>
        <charset val="204"/>
      </rPr>
      <t xml:space="preserve">Задача: </t>
    </r>
    <r>
      <rPr>
        <sz val="13"/>
        <rFont val="Times New Roman"/>
        <family val="1"/>
        <charset val="204"/>
      </rPr>
      <t>9 Предоставление дополнительных мер социальной поддержки отдельным категориям граждан в виде ежемесячной денежной выплаты к пенсии</t>
    </r>
  </si>
  <si>
    <t>Задача: 12 Популяризация семейных ценностей.</t>
  </si>
  <si>
    <r>
      <rPr>
        <i/>
        <u/>
        <sz val="14"/>
        <rFont val="Times New Roman"/>
        <family val="1"/>
        <charset val="204"/>
      </rPr>
      <t xml:space="preserve">Задача: </t>
    </r>
    <r>
      <rPr>
        <u/>
        <sz val="14"/>
        <rFont val="Times New Roman"/>
        <family val="1"/>
        <charset val="204"/>
      </rPr>
      <t xml:space="preserve">13 </t>
    </r>
    <r>
      <rPr>
        <sz val="14"/>
        <rFont val="Times New Roman"/>
        <family val="1"/>
        <charset val="204"/>
      </rPr>
      <t>Финансовая поддержка семей при рождении детей</t>
    </r>
  </si>
  <si>
    <t>Оплата расходов, связанных с заключением и сопровождением договоров пожизненной ренты</t>
  </si>
  <si>
    <t>11.7.</t>
  </si>
  <si>
    <t xml:space="preserve">13.2. </t>
  </si>
  <si>
    <t>14.</t>
  </si>
  <si>
    <t>14.1.</t>
  </si>
  <si>
    <t xml:space="preserve">14.2. </t>
  </si>
  <si>
    <r>
      <rPr>
        <i/>
        <u/>
        <sz val="14"/>
        <rFont val="Times New Roman"/>
        <family val="1"/>
        <charset val="204"/>
      </rPr>
      <t xml:space="preserve">Задача: </t>
    </r>
    <r>
      <rPr>
        <u/>
        <sz val="14"/>
        <rFont val="Times New Roman"/>
        <family val="1"/>
        <charset val="204"/>
      </rPr>
      <t xml:space="preserve">14 </t>
    </r>
    <r>
      <rPr>
        <sz val="14"/>
        <rFont val="Times New Roman"/>
        <family val="1"/>
        <charset val="204"/>
      </rPr>
      <t xml:space="preserve">Создание условий для обеспечения квалифицированными медицинскими кадрами  государственных учреждений здравоохранения расположенных на территории городского округа Тольятти </t>
    </r>
  </si>
  <si>
    <t xml:space="preserve">14.3. </t>
  </si>
  <si>
    <t>количество  медицинских работников, получивших соответствующие  выплаты</t>
  </si>
  <si>
    <r>
      <rPr>
        <i/>
        <u/>
        <sz val="14"/>
        <rFont val="Times New Roman"/>
        <family val="1"/>
        <charset val="204"/>
      </rPr>
      <t>Задача:</t>
    </r>
    <r>
      <rPr>
        <sz val="14"/>
        <rFont val="Times New Roman"/>
        <family val="1"/>
        <charset val="204"/>
      </rPr>
      <t xml:space="preserve"> 1 Предоставление дополнительных мер социальной поддержки учащимся, осваивающим образовательные программы начального общего, основного общего или среднего общего образования в муниципальных  и не муниципальных образовательных учреждениях городского округа Тольятти, а также отдельным категориям граждан, имеющим детей, посещающих муниципальные и не муниципальные  образовательные учреждения городского округа Тольятти, реализующие образовательную программу дошкольного образования</t>
    </r>
  </si>
  <si>
    <t>1.6.</t>
  </si>
  <si>
    <t>1.7.</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</si>
  <si>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на возмещение затрат на присмотр и уход за детьми-инвалидами, детьми-сиротами и детьми, оставшимися без попечения родителей, а также за детьми с туберкулезной интоксикацией</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</si>
  <si>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в целях возмещения затрат на предоставление бесплатного двухразового питания (завтрак, обед) для обучающихся с ограниченными возможностями здоровья</t>
  </si>
  <si>
    <t>количество обучающихся,  получивших бесплатное питание</t>
  </si>
  <si>
    <t>15.</t>
  </si>
  <si>
    <t>15.1</t>
  </si>
  <si>
    <t>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</si>
  <si>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человеко-дни</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</si>
  <si>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учреждениях городского  округа Тольятти ( в период их пребывания в профильных лагерях, организованных на базе данных учреждений).</t>
  </si>
  <si>
    <r>
      <rPr>
        <i/>
        <u/>
        <sz val="14"/>
        <rFont val="Times New Roman"/>
        <family val="1"/>
        <charset val="204"/>
      </rPr>
      <t>Задача:</t>
    </r>
    <r>
      <rPr>
        <sz val="14"/>
        <rFont val="Times New Roman"/>
        <family val="1"/>
        <charset val="204"/>
      </rPr>
      <t xml:space="preserve"> 4 Предоставление социальных выплат гражданам, имеющим особые заслуги перед обществом</t>
    </r>
  </si>
  <si>
    <t xml:space="preserve">Единовременная денежная выплата ко дню воинской славы России - Дню Победы советского народа в Великой Отечественной войне 1941-1945 годов (9 мая) </t>
  </si>
  <si>
    <t xml:space="preserve">  Предоставление единовременной денежной выплаты на оплату оздоровительных услуг  </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</si>
  <si>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</si>
  <si>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</si>
  <si>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</si>
  <si>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r>
      <t xml:space="preserve">Задача: </t>
    </r>
    <r>
      <rPr>
        <sz val="13"/>
        <rFont val="Times New Roman"/>
        <family val="1"/>
        <charset val="204"/>
      </rPr>
      <t>10 Предоставление дополнительных мер социальной поддержки для отдельных категорий граждан из числа инвалидов</t>
    </r>
  </si>
  <si>
    <t>Предоставление врачам государственных учреждений здравоохранения Самарской области, расположенных на территории городского округа Тольятти, компенсационных денежных выплат части родительской платы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</si>
  <si>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</si>
  <si>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</si>
  <si>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r>
      <rPr>
        <i/>
        <u/>
        <sz val="14"/>
        <rFont val="Times New Roman"/>
        <family val="1"/>
        <charset val="204"/>
      </rPr>
      <t xml:space="preserve">Задача: </t>
    </r>
    <r>
      <rPr>
        <u/>
        <sz val="14"/>
        <rFont val="Times New Roman"/>
        <family val="1"/>
        <charset val="204"/>
      </rPr>
      <t>15Предоставление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r>
  </si>
  <si>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</si>
  <si>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 xml:space="preserve">Предоставление ежемесячных денежных выплат для отдельных категорий граждан, имеющих детей в возрасте до 1 года
</t>
  </si>
  <si>
    <t>Предоставление единовременной денежной  выплаты  на улучшение жилищниых условий при рождении (усыновлении) седьмого и последующих детей</t>
  </si>
  <si>
    <t xml:space="preserve">Предоставление единовременной денежной выплаты при рождении двух и более детей в случае многоплодной беременности </t>
  </si>
  <si>
    <t>количество произведенных выплат в год</t>
  </si>
  <si>
    <t>количество человеко-дней пребывания в соответствующих  муниципальных учреждений</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</si>
  <si>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</si>
  <si>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</si>
  <si>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</si>
  <si>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11.8.</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</si>
  <si>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</si>
  <si>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</si>
  <si>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</si>
  <si>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</si>
  <si>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</si>
  <si>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</si>
  <si>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количество единовременных социальных выплат на ремонт жилого помещениялицу из детей-сирот и детей, оставшихся без попечения ролителей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</si>
  <si>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</si>
  <si>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</si>
  <si>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</si>
  <si>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</si>
  <si>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Задача: 11Создание благоприятных условий для содержания и воспитания детей-сирот и детей, оставшихся без попечения родителей, находящихся на воспитании в семье (под опекой, попечительством или в приемной семье), и поддержания детей-сирот, детей, оставшихся без попечения родителей, а также лиц из числа детей-сирот и детей, оставшихся без попечения родителей, в т.ч. ранее находившихся на воспитании в семьях (под опекой, попечительством или в приемной семье)</t>
  </si>
  <si>
    <r>
      <rPr>
        <i/>
        <u/>
        <sz val="14"/>
        <rFont val="Times New Roman"/>
        <family val="1"/>
        <charset val="204"/>
      </rPr>
      <t>Задача:</t>
    </r>
    <r>
      <rPr>
        <sz val="14"/>
        <rFont val="Times New Roman"/>
        <family val="1"/>
        <charset val="204"/>
      </rPr>
      <t xml:space="preserve"> 6 Предоставление дополнительных мер социальной поддержки для граждан, находящихся в трудной жизненной ситуации, чрезвычайных обстоятельствах</t>
    </r>
  </si>
  <si>
    <t xml:space="preserve">Осуществление денежных выплат на вознаграждение, причитающееся приёмным родителям, патронатным воспитателям </t>
  </si>
  <si>
    <t>0\ 2</t>
  </si>
  <si>
    <r>
      <rPr>
        <i/>
        <u/>
        <sz val="14"/>
        <rFont val="Times New Roman"/>
        <family val="1"/>
        <charset val="204"/>
      </rPr>
      <t>Задача:</t>
    </r>
    <r>
      <rPr>
        <sz val="14"/>
        <rFont val="Times New Roman"/>
        <family val="1"/>
        <charset val="204"/>
      </rPr>
      <t xml:space="preserve">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t>
    </r>
  </si>
  <si>
    <r>
      <rPr>
        <i/>
        <u/>
        <sz val="14"/>
        <rFont val="Times New Roman"/>
        <family val="1"/>
        <charset val="204"/>
      </rPr>
      <t xml:space="preserve">Задача: </t>
    </r>
    <r>
      <rPr>
        <u/>
        <sz val="14"/>
        <rFont val="Times New Roman"/>
        <family val="1"/>
        <charset val="204"/>
      </rPr>
      <t xml:space="preserve">14 </t>
    </r>
    <r>
      <rPr>
        <sz val="14"/>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</si>
  <si>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</si>
  <si>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</si>
  <si>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</si>
  <si>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</si>
  <si>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</si>
  <si>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</si>
  <si>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</si>
  <si>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</si>
  <si>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</si>
  <si>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редоставление единовременного пособия гражданам в связи с рождением детей в День исторического рождения города Тольятти (20 июня)</t>
  </si>
  <si>
    <r>
      <rPr>
        <i/>
        <u/>
        <sz val="14"/>
        <rFont val="Times New Roman"/>
        <family val="1"/>
        <charset val="204"/>
      </rPr>
      <t>Задача:</t>
    </r>
    <r>
      <rPr>
        <sz val="14"/>
        <rFont val="Times New Roman"/>
        <family val="1"/>
        <charset val="204"/>
      </rPr>
      <t xml:space="preserve"> 3 Предоставление социальных выплат гражданам, имеющим особые заслуги перед обществом</t>
    </r>
  </si>
  <si>
    <t>3.1.1.</t>
  </si>
  <si>
    <t>3.1.2.</t>
  </si>
  <si>
    <t>3.1.3.</t>
  </si>
  <si>
    <t>3.1.4.</t>
  </si>
  <si>
    <t>3.3.</t>
  </si>
  <si>
    <t>3.4.</t>
  </si>
  <si>
    <t>3.5.</t>
  </si>
  <si>
    <t>3.6.</t>
  </si>
  <si>
    <t>3.7.</t>
  </si>
  <si>
    <t>3.8.</t>
  </si>
  <si>
    <t>3.9.</t>
  </si>
  <si>
    <t>3.10.</t>
  </si>
  <si>
    <t>3.11.</t>
  </si>
  <si>
    <t>3.12.</t>
  </si>
  <si>
    <t>3.13.</t>
  </si>
  <si>
    <t>3.14.</t>
  </si>
  <si>
    <t>3.15.</t>
  </si>
  <si>
    <r>
      <rPr>
        <i/>
        <u/>
        <sz val="14"/>
        <rFont val="Times New Roman"/>
        <family val="1"/>
        <charset val="204"/>
      </rPr>
      <t>Задача:</t>
    </r>
    <r>
      <rPr>
        <sz val="14"/>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</si>
  <si>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rPr>
        <i/>
        <u/>
        <sz val="14"/>
        <rFont val="Times New Roman"/>
        <family val="1"/>
        <charset val="204"/>
      </rPr>
      <t>Задача:</t>
    </r>
    <r>
      <rPr>
        <sz val="14"/>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</si>
  <si>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rPr>
        <i/>
        <u/>
        <sz val="14"/>
        <rFont val="Times New Roman"/>
        <family val="1"/>
        <charset val="204"/>
      </rPr>
      <t>Задача:</t>
    </r>
    <r>
      <rPr>
        <sz val="14"/>
        <rFont val="Times New Roman"/>
        <family val="1"/>
        <charset val="204"/>
      </rPr>
      <t xml:space="preserve"> 6 Обеспечение условия для реализации дополнительных мер социальной поддрежки населения</t>
    </r>
  </si>
  <si>
    <t>7.</t>
  </si>
  <si>
    <r>
      <rPr>
        <i/>
        <u/>
        <sz val="13"/>
        <rFont val="Times New Roman"/>
        <family val="1"/>
        <charset val="204"/>
      </rPr>
      <t>Задача: 7</t>
    </r>
    <r>
      <rPr>
        <sz val="13"/>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</si>
  <si>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t>8.</t>
  </si>
  <si>
    <r>
      <t>Задача: 8</t>
    </r>
    <r>
      <rPr>
        <sz val="13"/>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</si>
  <si>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t>8.2.</t>
  </si>
  <si>
    <t>8.3.</t>
  </si>
  <si>
    <t>Праздничные мероприятия при участии департамента социального обеспечения администрации городского окруаг Тольятти , предусмотренные в рамках утвержденных перечней праздничных мероприятий на территории городского округа Тольятти на соответствующий год, но не включенные в муниципальное задание муниципальных учреждений городского округа Тольятти, находящимся в ведомственном подчинении департамента культуры администрации городского округа Тольятти</t>
  </si>
  <si>
    <r>
      <t xml:space="preserve">Задача: 9 </t>
    </r>
    <r>
      <rPr>
        <sz val="13"/>
        <rFont val="Times New Roman"/>
        <family val="1"/>
        <charset val="204"/>
      </rPr>
      <t>Популяризация семейных ценностей.</t>
    </r>
  </si>
  <si>
    <r>
      <rPr>
        <i/>
        <u/>
        <sz val="13"/>
        <rFont val="Times New Roman"/>
        <family val="1"/>
        <charset val="204"/>
      </rPr>
      <t xml:space="preserve">Задача: </t>
    </r>
    <r>
      <rPr>
        <u/>
        <sz val="13"/>
        <rFont val="Times New Roman"/>
        <family val="1"/>
        <charset val="204"/>
      </rPr>
      <t xml:space="preserve">10 </t>
    </r>
    <r>
      <rPr>
        <sz val="13"/>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</si>
  <si>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 xml:space="preserve">10.2. </t>
  </si>
  <si>
    <t xml:space="preserve">10.1. </t>
  </si>
  <si>
    <r>
      <rPr>
        <i/>
        <u/>
        <sz val="14"/>
        <color rgb="FFFF0000"/>
        <rFont val="Times New Roman"/>
        <family val="1"/>
        <charset val="204"/>
      </rPr>
      <t>Задача:</t>
    </r>
    <r>
      <rPr>
        <sz val="14"/>
        <color rgb="FFFF0000"/>
        <rFont val="Times New Roman"/>
        <family val="1"/>
        <charset val="204"/>
      </rPr>
      <t xml:space="preserve"> 1 Финансовая поддержка семей с детьми</t>
    </r>
  </si>
  <si>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</si>
  <si>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</si>
  <si>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Оплата расходов, связанных исполнением и сопровождением договоров пожизненной ренты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</si>
  <si>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</si>
  <si>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</si>
  <si>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</si>
  <si>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</si>
  <si>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</si>
  <si>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</si>
  <si>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</si>
  <si>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</si>
  <si>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</si>
  <si>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</si>
  <si>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</si>
  <si>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</si>
  <si>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</si>
  <si>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</si>
  <si>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</si>
  <si>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</si>
  <si>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</si>
  <si>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</si>
  <si>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</si>
  <si>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количество граждан, с которыми прекращены договоры ренты в связи со смертью   рентополучателя</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</si>
  <si>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</si>
  <si>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</si>
  <si>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пожизненнйь ренты </t>
  </si>
  <si>
    <t xml:space="preserve">Выплаты в рамках договоров пожизненной ренты </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</si>
  <si>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t>
  </si>
  <si>
    <t>5\ 1</t>
  </si>
  <si>
    <t>2\ 1</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</si>
  <si>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  2020-2021 годы./                        наличие  заключенных муниципальных контрактов в целях   обеспечения исполнения обязательств по договорам ренты ( комиссионое вознаграждение креитной организации ( услуги организации почтовой связи), оказание ритуальных услуг) с 2022 года ( 1-есть, 0-нет)</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</si>
  <si>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  2020-2021 годы./                        наличие  заключенных муниципальных контрактов в целях   обеспечения исполнения обязательств по договорам ренты ( комиссионое вознаграждение кредитной организации ( услуги организации почтовой связи), оказание ритуальных услуг) с 2022 года ( 1-есть, 0-нет)</t>
  </si>
  <si>
    <t xml:space="preserve">количество единовременных социальных выплат на ремонт жилого помещения лицу из детей-сирот и детей, оставшихся без попечения ролителей (количество выплат в год) </t>
  </si>
  <si>
    <r>
      <rPr>
        <i/>
        <u/>
        <sz val="13"/>
        <color theme="1"/>
        <rFont val="Times New Roman"/>
        <family val="1"/>
        <charset val="204"/>
      </rPr>
      <t xml:space="preserve">Задача: </t>
    </r>
    <r>
      <rPr>
        <u/>
        <sz val="13"/>
        <color theme="1"/>
        <rFont val="Times New Roman"/>
        <family val="1"/>
        <charset val="204"/>
      </rPr>
      <t xml:space="preserve">11 </t>
    </r>
    <r>
      <rPr>
        <sz val="13"/>
        <color theme="1"/>
        <rFont val="Times New Roman"/>
        <family val="1"/>
        <charset val="204"/>
      </rPr>
      <t xml:space="preserve">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 </t>
    </r>
  </si>
  <si>
    <t xml:space="preserve">11.1. </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</si>
  <si>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</si>
  <si>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обучающимся, отчисленным из муниципального бюджетного образовательного учреждения высшего образования городского округа Тольятти досрочно по обстоятельствам, не зависящим от их воли и воли муниципального бюджетного образовательного учреждения высшего образования городского округа Тольятти, в случае его ликвидации</t>
  </si>
  <si>
    <t>лицам, являющимся работниками (профессорско – преподавательскому составу, административно–управленческому и вспомогательному персоналу) муниципального бюджетного образовательного учреждения высшего образования городского округа Тольятти, на день принятия решение о ликвидации указанной организации</t>
  </si>
  <si>
    <t>Количество граждан, получивших соответствующую выплату</t>
  </si>
  <si>
    <r>
      <rPr>
        <i/>
        <u/>
        <sz val="14"/>
        <rFont val="Times New Roman"/>
        <family val="1"/>
        <charset val="204"/>
      </rPr>
      <t>Задача:</t>
    </r>
    <r>
      <rPr>
        <sz val="14"/>
        <rFont val="Times New Roman"/>
        <family val="1"/>
        <charset val="204"/>
      </rPr>
      <t xml:space="preserve"> 1 Финансовая поддержка семей с детьми</t>
    </r>
  </si>
  <si>
    <r>
      <rPr>
        <i/>
        <u/>
        <sz val="13"/>
        <rFont val="Times New Roman"/>
        <family val="1"/>
        <charset val="204"/>
      </rPr>
      <t xml:space="preserve">Задача: </t>
    </r>
    <r>
      <rPr>
        <u/>
        <sz val="13"/>
        <rFont val="Times New Roman"/>
        <family val="1"/>
        <charset val="204"/>
      </rPr>
      <t xml:space="preserve">11 </t>
    </r>
    <r>
      <rPr>
        <sz val="13"/>
        <rFont val="Times New Roman"/>
        <family val="1"/>
        <charset val="204"/>
      </rPr>
      <t xml:space="preserve">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 </t>
    </r>
  </si>
</sst>
</file>

<file path=xl/styles.xml><?xml version="1.0" encoding="utf-8"?>
<styleSheet xmlns="http://schemas.openxmlformats.org/spreadsheetml/2006/main">
  <fonts count="36">
    <font>
      <sz val="11"/>
      <color theme="1"/>
      <name val="Calibri"/>
      <family val="2"/>
      <charset val="204"/>
      <scheme val="minor"/>
    </font>
    <font>
      <sz val="11"/>
      <name val="Calibri"/>
      <family val="2"/>
      <charset val="204"/>
    </font>
    <font>
      <sz val="11"/>
      <name val="Times New Roman"/>
      <family val="1"/>
      <charset val="204"/>
    </font>
    <font>
      <sz val="14"/>
      <name val="Times New Roman"/>
      <family val="1"/>
      <charset val="204"/>
    </font>
    <font>
      <sz val="18"/>
      <name val="Times New Roman"/>
      <family val="1"/>
      <charset val="204"/>
    </font>
    <font>
      <sz val="12"/>
      <name val="Times New Roman"/>
      <family val="1"/>
      <charset val="204"/>
    </font>
    <font>
      <b/>
      <sz val="12"/>
      <name val="Times New Roman"/>
      <family val="1"/>
      <charset val="204"/>
    </font>
    <font>
      <sz val="7"/>
      <name val="Times New Roman"/>
      <family val="1"/>
      <charset val="204"/>
    </font>
    <font>
      <i/>
      <u/>
      <sz val="14"/>
      <name val="Times New Roman"/>
      <family val="1"/>
      <charset val="204"/>
    </font>
    <font>
      <sz val="8"/>
      <name val="Times New Roman"/>
      <family val="1"/>
      <charset val="204"/>
    </font>
    <font>
      <sz val="13"/>
      <name val="Times New Roman"/>
      <family val="1"/>
      <charset val="204"/>
    </font>
    <font>
      <i/>
      <u/>
      <sz val="13"/>
      <name val="Times New Roman"/>
      <family val="1"/>
      <charset val="204"/>
    </font>
    <font>
      <u/>
      <sz val="14"/>
      <name val="Times New Roman"/>
      <family val="1"/>
      <charset val="204"/>
    </font>
    <font>
      <b/>
      <sz val="11"/>
      <color theme="1"/>
      <name val="Calibri"/>
      <family val="2"/>
      <charset val="204"/>
      <scheme val="minor"/>
    </font>
    <font>
      <sz val="11"/>
      <color rgb="FF006100"/>
      <name val="Calibri"/>
      <family val="2"/>
      <charset val="204"/>
      <scheme val="minor"/>
    </font>
    <font>
      <sz val="12"/>
      <color rgb="FF006100"/>
      <name val="Times New Roman"/>
      <family val="1"/>
      <charset val="204"/>
    </font>
    <font>
      <sz val="11"/>
      <color theme="1"/>
      <name val="Times New Roman"/>
      <family val="1"/>
      <charset val="204"/>
    </font>
    <font>
      <sz val="12"/>
      <color theme="1"/>
      <name val="Times New Roman"/>
      <family val="1"/>
      <charset val="204"/>
    </font>
    <font>
      <sz val="12"/>
      <color rgb="FFFF0000"/>
      <name val="Times New Roman"/>
      <family val="1"/>
      <charset val="204"/>
    </font>
    <font>
      <sz val="11"/>
      <color rgb="FFFF0000"/>
      <name val="Times New Roman"/>
      <family val="1"/>
      <charset val="204"/>
    </font>
    <font>
      <sz val="11"/>
      <color rgb="FFFF0000"/>
      <name val="Calibri"/>
      <family val="2"/>
      <charset val="204"/>
      <scheme val="minor"/>
    </font>
    <font>
      <u/>
      <sz val="13"/>
      <name val="Times New Roman"/>
      <family val="1"/>
      <charset val="204"/>
    </font>
    <font>
      <sz val="13"/>
      <color theme="1"/>
      <name val="Calibri"/>
      <family val="2"/>
      <charset val="204"/>
      <scheme val="minor"/>
    </font>
    <font>
      <sz val="14"/>
      <color rgb="FFFF0000"/>
      <name val="Times New Roman"/>
      <family val="1"/>
      <charset val="204"/>
    </font>
    <font>
      <i/>
      <u/>
      <sz val="14"/>
      <color rgb="FFFF0000"/>
      <name val="Times New Roman"/>
      <family val="1"/>
      <charset val="204"/>
    </font>
    <font>
      <sz val="1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
      <sz val="13"/>
      <name val="Calibri"/>
      <family val="2"/>
      <charset val="204"/>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2" borderId="0" applyNumberFormat="0" applyBorder="0" applyAlignment="0" applyProtection="0"/>
  </cellStyleXfs>
  <cellXfs count="388">
    <xf numFmtId="0" fontId="0" fillId="0" borderId="0" xfId="0"/>
    <xf numFmtId="3" fontId="5"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1" fontId="5"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xf>
    <xf numFmtId="0" fontId="13" fillId="0" borderId="0" xfId="0" applyNumberFormat="1" applyFont="1" applyAlignment="1">
      <alignment vertical="top" wrapText="1"/>
    </xf>
    <xf numFmtId="0" fontId="13"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0" fontId="13" fillId="0" borderId="0" xfId="0" applyNumberFormat="1" applyFont="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 fillId="3" borderId="0" xfId="0" applyFont="1" applyFill="1"/>
    <xf numFmtId="0" fontId="4" fillId="3" borderId="0" xfId="0" applyFont="1" applyFill="1" applyAlignment="1">
      <alignment horizontal="center" vertical="center"/>
    </xf>
    <xf numFmtId="0" fontId="14" fillId="3" borderId="1" xfId="1" applyFill="1" applyBorder="1" applyAlignment="1">
      <alignment horizontal="center" vertical="top" wrapText="1"/>
    </xf>
    <xf numFmtId="0" fontId="0" fillId="3" borderId="0" xfId="0" applyFill="1" applyBorder="1" applyAlignment="1"/>
    <xf numFmtId="0" fontId="1" fillId="3" borderId="0" xfId="0" applyFont="1" applyFill="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top"/>
    </xf>
    <xf numFmtId="0" fontId="1" fillId="3" borderId="1" xfId="0" applyFont="1" applyFill="1" applyBorder="1" applyAlignment="1">
      <alignment horizontal="center" vertical="center"/>
    </xf>
    <xf numFmtId="0" fontId="5" fillId="3" borderId="0" xfId="0" applyFont="1" applyFill="1"/>
    <xf numFmtId="0" fontId="3" fillId="3" borderId="1" xfId="0" applyFont="1" applyFill="1" applyBorder="1" applyAlignment="1">
      <alignment horizontal="center" vertical="top" wrapText="1"/>
    </xf>
    <xf numFmtId="0" fontId="9" fillId="3" borderId="1" xfId="0" applyFont="1" applyFill="1" applyBorder="1" applyAlignment="1">
      <alignment horizontal="center" vertical="top"/>
    </xf>
    <xf numFmtId="0" fontId="2" fillId="3" borderId="1" xfId="0" applyFont="1" applyFill="1" applyBorder="1" applyAlignment="1">
      <alignment horizontal="center" vertical="top"/>
    </xf>
    <xf numFmtId="0" fontId="5" fillId="3" borderId="1" xfId="0" applyFont="1" applyFill="1" applyBorder="1" applyAlignment="1">
      <alignment horizontal="center" vertical="center"/>
    </xf>
    <xf numFmtId="16" fontId="5" fillId="3" borderId="1" xfId="0" applyNumberFormat="1" applyFont="1" applyFill="1" applyBorder="1" applyAlignment="1">
      <alignment horizontal="center" vertical="top"/>
    </xf>
    <xf numFmtId="0" fontId="15" fillId="3" borderId="1" xfId="1" applyFont="1" applyFill="1" applyBorder="1" applyAlignment="1">
      <alignment horizontal="center" vertical="top"/>
    </xf>
    <xf numFmtId="0" fontId="14" fillId="3" borderId="1" xfId="1" applyFill="1" applyBorder="1" applyAlignment="1">
      <alignment horizontal="center" vertical="top"/>
    </xf>
    <xf numFmtId="1" fontId="14" fillId="3" borderId="1" xfId="1" applyNumberFormat="1" applyFill="1" applyBorder="1" applyAlignment="1">
      <alignment horizontal="center" vertical="top"/>
    </xf>
    <xf numFmtId="49" fontId="5" fillId="3" borderId="1" xfId="0" applyNumberFormat="1" applyFont="1" applyFill="1" applyBorder="1" applyAlignment="1">
      <alignment horizontal="center" vertical="top"/>
    </xf>
    <xf numFmtId="0" fontId="3" fillId="3" borderId="0" xfId="0" applyFont="1" applyFill="1" applyBorder="1" applyAlignment="1">
      <alignment horizontal="center" vertical="top" wrapText="1"/>
    </xf>
    <xf numFmtId="0" fontId="3" fillId="3" borderId="0"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17" fillId="3" borderId="1" xfId="0" applyNumberFormat="1" applyFont="1" applyFill="1" applyBorder="1" applyAlignment="1">
      <alignment horizontal="center" vertical="top"/>
    </xf>
    <xf numFmtId="0" fontId="17" fillId="3" borderId="1" xfId="0" applyFont="1" applyFill="1" applyBorder="1" applyAlignment="1">
      <alignment horizontal="center" vertical="top"/>
    </xf>
    <xf numFmtId="0" fontId="17" fillId="3" borderId="1" xfId="0" applyFont="1" applyFill="1" applyBorder="1" applyAlignment="1">
      <alignment horizontal="center" vertical="top" wrapText="1"/>
    </xf>
    <xf numFmtId="3" fontId="2" fillId="3" borderId="1" xfId="0" applyNumberFormat="1" applyFont="1" applyFill="1" applyBorder="1" applyAlignment="1">
      <alignment horizontal="center" vertical="top"/>
    </xf>
    <xf numFmtId="0" fontId="5" fillId="3" borderId="1" xfId="0" applyFont="1" applyFill="1" applyBorder="1" applyAlignment="1">
      <alignment vertical="top" wrapText="1"/>
    </xf>
    <xf numFmtId="16" fontId="5"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0" fillId="0" borderId="0" xfId="0" applyAlignment="1">
      <alignment horizontal="left" wrapText="1"/>
    </xf>
    <xf numFmtId="0" fontId="5" fillId="3" borderId="1" xfId="0" applyFont="1" applyFill="1" applyBorder="1" applyAlignment="1">
      <alignment horizontal="center" vertical="top" wrapText="1"/>
    </xf>
    <xf numFmtId="0" fontId="5" fillId="4" borderId="1" xfId="0" applyFont="1" applyFill="1" applyBorder="1" applyAlignment="1">
      <alignment horizontal="center" vertical="top"/>
    </xf>
    <xf numFmtId="0" fontId="18" fillId="3" borderId="1" xfId="0" applyFont="1" applyFill="1" applyBorder="1" applyAlignment="1">
      <alignment horizontal="center" vertical="top"/>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0" fillId="0" borderId="0" xfId="0" applyAlignment="1">
      <alignment horizontal="left" wrapText="1"/>
    </xf>
    <xf numFmtId="0" fontId="18" fillId="3" borderId="1" xfId="0" applyFont="1" applyFill="1" applyBorder="1" applyAlignment="1">
      <alignment horizontal="center" vertical="top" wrapText="1"/>
    </xf>
    <xf numFmtId="3" fontId="19" fillId="3" borderId="1" xfId="0" applyNumberFormat="1" applyFont="1" applyFill="1" applyBorder="1" applyAlignment="1">
      <alignment horizontal="center" vertical="top"/>
    </xf>
    <xf numFmtId="3" fontId="16" fillId="3" borderId="1" xfId="0" applyNumberFormat="1" applyFont="1" applyFill="1" applyBorder="1" applyAlignment="1">
      <alignment horizontal="center" vertical="top"/>
    </xf>
    <xf numFmtId="0" fontId="16" fillId="3" borderId="1" xfId="0" applyFont="1" applyFill="1" applyBorder="1" applyAlignment="1">
      <alignment horizontal="center" vertical="top"/>
    </xf>
    <xf numFmtId="3" fontId="18" fillId="3" borderId="1" xfId="0" applyNumberFormat="1" applyFont="1" applyFill="1" applyBorder="1" applyAlignment="1">
      <alignment horizontal="center" vertical="top"/>
    </xf>
    <xf numFmtId="0" fontId="0" fillId="0" borderId="0" xfId="0" applyAlignment="1">
      <alignment horizontal="lef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26" fillId="3" borderId="0" xfId="0" applyFont="1" applyFill="1"/>
    <xf numFmtId="0" fontId="26" fillId="3" borderId="0" xfId="0" applyFont="1" applyFill="1" applyAlignment="1">
      <alignment horizontal="center" vertical="center"/>
    </xf>
    <xf numFmtId="0" fontId="28" fillId="3" borderId="0" xfId="0" applyFont="1" applyFill="1" applyAlignment="1">
      <alignment horizontal="center" vertical="center"/>
    </xf>
    <xf numFmtId="0" fontId="29" fillId="3" borderId="1" xfId="0" applyFont="1" applyFill="1" applyBorder="1" applyAlignment="1">
      <alignment horizontal="center" vertical="top" wrapText="1"/>
    </xf>
    <xf numFmtId="0" fontId="29" fillId="3" borderId="1" xfId="0" applyFont="1" applyFill="1" applyBorder="1" applyAlignment="1">
      <alignment horizontal="center" vertical="top"/>
    </xf>
    <xf numFmtId="0" fontId="26" fillId="3" borderId="1" xfId="0" applyFont="1" applyFill="1" applyBorder="1" applyAlignment="1">
      <alignment horizontal="center" vertical="center"/>
    </xf>
    <xf numFmtId="0" fontId="17" fillId="3" borderId="0" xfId="0" applyFont="1" applyFill="1"/>
    <xf numFmtId="0" fontId="27" fillId="3" borderId="1" xfId="0" applyFont="1" applyFill="1" applyBorder="1" applyAlignment="1">
      <alignment horizontal="center" vertical="top" wrapText="1"/>
    </xf>
    <xf numFmtId="1" fontId="17" fillId="3" borderId="1" xfId="0" applyNumberFormat="1" applyFont="1" applyFill="1" applyBorder="1" applyAlignment="1">
      <alignment horizontal="center" vertical="top"/>
    </xf>
    <xf numFmtId="16" fontId="17" fillId="3" borderId="1" xfId="0" applyNumberFormat="1" applyFont="1" applyFill="1" applyBorder="1" applyAlignment="1">
      <alignment horizontal="center" vertical="top" wrapText="1"/>
    </xf>
    <xf numFmtId="0" fontId="17" fillId="3" borderId="1" xfId="0" applyFont="1" applyFill="1" applyBorder="1" applyAlignment="1">
      <alignment horizontal="center" vertical="center"/>
    </xf>
    <xf numFmtId="0" fontId="17" fillId="3" borderId="1" xfId="1" applyFont="1" applyFill="1" applyBorder="1" applyAlignment="1">
      <alignment horizontal="center" vertical="top"/>
    </xf>
    <xf numFmtId="0" fontId="0" fillId="3" borderId="1" xfId="1" applyFont="1" applyFill="1" applyBorder="1" applyAlignment="1">
      <alignment horizontal="center" vertical="top" wrapText="1"/>
    </xf>
    <xf numFmtId="0" fontId="0" fillId="3" borderId="1" xfId="1" applyFont="1" applyFill="1" applyBorder="1" applyAlignment="1">
      <alignment horizontal="center" vertical="top"/>
    </xf>
    <xf numFmtId="1" fontId="0" fillId="3" borderId="1" xfId="1" applyNumberFormat="1" applyFont="1" applyFill="1" applyBorder="1" applyAlignment="1">
      <alignment horizontal="center" vertical="top"/>
    </xf>
    <xf numFmtId="1" fontId="17" fillId="3" borderId="1" xfId="0" applyNumberFormat="1" applyFont="1" applyFill="1" applyBorder="1" applyAlignment="1">
      <alignment horizontal="center" vertical="top" wrapText="1"/>
    </xf>
    <xf numFmtId="49" fontId="17" fillId="3" borderId="1" xfId="0" applyNumberFormat="1" applyFont="1" applyFill="1" applyBorder="1" applyAlignment="1">
      <alignment horizontal="center" vertical="top"/>
    </xf>
    <xf numFmtId="0" fontId="27" fillId="3" borderId="0" xfId="0" applyFont="1" applyFill="1" applyBorder="1" applyAlignment="1">
      <alignment horizontal="center" vertical="top" wrapText="1"/>
    </xf>
    <xf numFmtId="0" fontId="27" fillId="3" borderId="0" xfId="0" applyFont="1" applyFill="1" applyBorder="1" applyAlignment="1">
      <alignment horizontal="left" vertical="top" wrapText="1"/>
    </xf>
    <xf numFmtId="0" fontId="0" fillId="3" borderId="0" xfId="0" applyFont="1" applyFill="1" applyBorder="1" applyAlignment="1"/>
    <xf numFmtId="0" fontId="17" fillId="3" borderId="1" xfId="0" applyFont="1" applyFill="1" applyBorder="1" applyAlignment="1">
      <alignment vertical="top" wrapText="1"/>
    </xf>
    <xf numFmtId="0" fontId="0" fillId="3" borderId="0" xfId="0" applyFont="1" applyFill="1" applyAlignment="1">
      <alignment horizontal="left"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top" wrapText="1"/>
    </xf>
    <xf numFmtId="0" fontId="0" fillId="3" borderId="0" xfId="0" applyFont="1" applyFill="1" applyAlignment="1">
      <alignment horizontal="left"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top" wrapText="1"/>
    </xf>
    <xf numFmtId="0" fontId="0" fillId="3" borderId="0" xfId="0" applyFont="1" applyFill="1" applyAlignment="1">
      <alignment horizontal="left"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top" wrapText="1"/>
    </xf>
    <xf numFmtId="0" fontId="0" fillId="3" borderId="0" xfId="0" applyFont="1" applyFill="1" applyAlignment="1">
      <alignment horizontal="left"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top" wrapText="1"/>
    </xf>
    <xf numFmtId="0" fontId="17" fillId="3" borderId="1" xfId="0" applyFont="1" applyFill="1" applyBorder="1" applyAlignment="1">
      <alignment horizontal="center" vertical="center" wrapText="1"/>
    </xf>
    <xf numFmtId="0" fontId="0" fillId="3" borderId="0" xfId="0" applyFont="1" applyFill="1" applyAlignment="1">
      <alignment horizontal="left" wrapText="1"/>
    </xf>
    <xf numFmtId="0" fontId="17" fillId="4" borderId="1" xfId="0" applyFont="1" applyFill="1" applyBorder="1" applyAlignment="1">
      <alignment horizontal="center" vertical="top"/>
    </xf>
    <xf numFmtId="0" fontId="16" fillId="4" borderId="1" xfId="0" applyFont="1" applyFill="1" applyBorder="1" applyAlignment="1">
      <alignment horizontal="center" vertical="top"/>
    </xf>
    <xf numFmtId="0" fontId="17" fillId="3" borderId="1" xfId="0" applyFont="1" applyFill="1" applyBorder="1" applyAlignment="1">
      <alignment vertical="top" wrapText="1"/>
    </xf>
    <xf numFmtId="0" fontId="0" fillId="3" borderId="0" xfId="0" applyFont="1" applyFill="1" applyAlignment="1">
      <alignment horizontal="left" wrapText="1"/>
    </xf>
    <xf numFmtId="0" fontId="17"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3" fontId="17" fillId="4" borderId="1" xfId="0" applyNumberFormat="1" applyFont="1" applyFill="1" applyBorder="1" applyAlignment="1">
      <alignment horizontal="center" vertical="top"/>
    </xf>
    <xf numFmtId="0" fontId="26" fillId="0" borderId="0" xfId="0" applyFont="1" applyFill="1"/>
    <xf numFmtId="0" fontId="0" fillId="0" borderId="0" xfId="0" applyFont="1" applyFill="1" applyAlignment="1">
      <alignment horizontal="left" wrapText="1"/>
    </xf>
    <xf numFmtId="0" fontId="26" fillId="0" borderId="0" xfId="0" applyFont="1" applyFill="1" applyAlignment="1">
      <alignment horizontal="center" vertical="center"/>
    </xf>
    <xf numFmtId="0" fontId="28" fillId="0" borderId="0" xfId="0" applyFont="1" applyFill="1" applyAlignment="1">
      <alignment horizontal="center" vertical="center"/>
    </xf>
    <xf numFmtId="0" fontId="29" fillId="0" borderId="1" xfId="0" applyFont="1" applyFill="1" applyBorder="1" applyAlignment="1">
      <alignment horizontal="center" vertical="top" wrapText="1"/>
    </xf>
    <xf numFmtId="0" fontId="29" fillId="0" borderId="1" xfId="0" applyFont="1" applyFill="1" applyBorder="1" applyAlignment="1">
      <alignment horizontal="center" vertical="top"/>
    </xf>
    <xf numFmtId="0" fontId="2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0" xfId="0" applyFont="1" applyFill="1"/>
    <xf numFmtId="0" fontId="27" fillId="0" borderId="1" xfId="0" applyFont="1" applyFill="1" applyBorder="1" applyAlignment="1">
      <alignment horizontal="center" vertical="top" wrapText="1"/>
    </xf>
    <xf numFmtId="0" fontId="17" fillId="0" borderId="1" xfId="0" applyFont="1" applyFill="1" applyBorder="1" applyAlignment="1">
      <alignment horizontal="center" vertical="top"/>
    </xf>
    <xf numFmtId="0" fontId="17" fillId="0" borderId="1" xfId="0" applyFont="1" applyFill="1" applyBorder="1" applyAlignment="1">
      <alignment horizontal="center" vertical="top" wrapText="1"/>
    </xf>
    <xf numFmtId="3" fontId="17" fillId="0" borderId="1" xfId="0" applyNumberFormat="1" applyFont="1" applyFill="1" applyBorder="1" applyAlignment="1">
      <alignment horizontal="center" vertical="top"/>
    </xf>
    <xf numFmtId="1" fontId="17" fillId="0" borderId="1" xfId="0" applyNumberFormat="1" applyFont="1" applyFill="1" applyBorder="1" applyAlignment="1">
      <alignment horizontal="center" vertical="top"/>
    </xf>
    <xf numFmtId="0" fontId="16" fillId="0" borderId="1" xfId="0" applyFont="1" applyFill="1" applyBorder="1" applyAlignment="1">
      <alignment horizontal="center" vertical="top"/>
    </xf>
    <xf numFmtId="0" fontId="17" fillId="0" borderId="1" xfId="0" applyFont="1" applyFill="1" applyBorder="1" applyAlignment="1">
      <alignment vertical="top" wrapText="1"/>
    </xf>
    <xf numFmtId="16" fontId="17" fillId="0" borderId="1" xfId="0" applyNumberFormat="1" applyFont="1" applyFill="1" applyBorder="1" applyAlignment="1">
      <alignment horizontal="center" vertical="top" wrapText="1"/>
    </xf>
    <xf numFmtId="0" fontId="17" fillId="0" borderId="1" xfId="0" applyFont="1" applyFill="1" applyBorder="1" applyAlignment="1">
      <alignment horizontal="center" vertical="center"/>
    </xf>
    <xf numFmtId="0" fontId="17" fillId="0" borderId="1" xfId="1" applyFont="1" applyFill="1" applyBorder="1" applyAlignment="1">
      <alignment horizontal="center" vertical="top"/>
    </xf>
    <xf numFmtId="0" fontId="0" fillId="0" borderId="1" xfId="1" applyFont="1" applyFill="1" applyBorder="1" applyAlignment="1">
      <alignment horizontal="center" vertical="top" wrapText="1"/>
    </xf>
    <xf numFmtId="0" fontId="0" fillId="0" borderId="1" xfId="1" applyFont="1" applyFill="1" applyBorder="1" applyAlignment="1">
      <alignment horizontal="center" vertical="top"/>
    </xf>
    <xf numFmtId="1" fontId="0" fillId="0" borderId="1" xfId="1" applyNumberFormat="1" applyFont="1" applyFill="1" applyBorder="1" applyAlignment="1">
      <alignment horizontal="center" vertical="top"/>
    </xf>
    <xf numFmtId="1"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horizontal="center" vertical="top"/>
    </xf>
    <xf numFmtId="0" fontId="27" fillId="0" borderId="0" xfId="0" applyFont="1" applyFill="1" applyBorder="1" applyAlignment="1">
      <alignment horizontal="center" vertical="top" wrapText="1"/>
    </xf>
    <xf numFmtId="0" fontId="27" fillId="0" borderId="0" xfId="0" applyFont="1" applyFill="1" applyBorder="1" applyAlignment="1">
      <alignment horizontal="left" vertical="top" wrapText="1"/>
    </xf>
    <xf numFmtId="0" fontId="0" fillId="0" borderId="0" xfId="0" applyFont="1" applyFill="1" applyBorder="1" applyAlignment="1"/>
    <xf numFmtId="0" fontId="0" fillId="0" borderId="0" xfId="0" applyFont="1" applyFill="1" applyAlignment="1">
      <alignment horizontal="left"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top"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top" wrapText="1"/>
    </xf>
    <xf numFmtId="0" fontId="0" fillId="0" borderId="0" xfId="0" applyFont="1" applyFill="1" applyAlignment="1">
      <alignment horizontal="left" wrapText="1"/>
    </xf>
    <xf numFmtId="3" fontId="18" fillId="0" borderId="1" xfId="0" applyNumberFormat="1" applyFont="1" applyFill="1" applyBorder="1" applyAlignment="1">
      <alignment horizontal="center" vertical="top"/>
    </xf>
    <xf numFmtId="0" fontId="18" fillId="0" borderId="1" xfId="0" applyFont="1" applyFill="1" applyBorder="1" applyAlignment="1">
      <alignment horizontal="center" vertical="top"/>
    </xf>
    <xf numFmtId="0" fontId="18" fillId="0" borderId="1" xfId="0" applyFont="1" applyFill="1" applyBorder="1" applyAlignment="1">
      <alignment horizontal="center" vertical="top" wrapText="1"/>
    </xf>
    <xf numFmtId="0" fontId="16" fillId="0" borderId="0" xfId="0" applyFont="1" applyFill="1" applyAlignment="1">
      <alignment horizontal="left" wrapText="1"/>
    </xf>
    <xf numFmtId="0" fontId="0" fillId="0" borderId="0" xfId="0" applyFont="1" applyFill="1" applyAlignment="1">
      <alignment horizontal="left" wrapText="1"/>
    </xf>
    <xf numFmtId="0" fontId="16" fillId="0" borderId="0" xfId="0" applyFont="1" applyFill="1" applyAlignment="1">
      <alignment horizontal="center" vertical="center" wrapText="1"/>
    </xf>
    <xf numFmtId="0" fontId="27" fillId="0" borderId="0" xfId="0" applyFont="1" applyFill="1" applyAlignment="1">
      <alignment horizontal="center" vertical="center"/>
    </xf>
    <xf numFmtId="0" fontId="1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 xfId="0" applyFont="1" applyFill="1" applyBorder="1" applyAlignment="1"/>
    <xf numFmtId="0" fontId="17" fillId="0" borderId="5" xfId="0" applyFont="1" applyFill="1" applyBorder="1" applyAlignment="1">
      <alignment vertical="top" wrapText="1"/>
    </xf>
    <xf numFmtId="0" fontId="0" fillId="0" borderId="7" xfId="0" applyFont="1" applyFill="1" applyBorder="1" applyAlignment="1">
      <alignment vertical="top"/>
    </xf>
    <xf numFmtId="0" fontId="17" fillId="0" borderId="5"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6" xfId="0" applyFont="1" applyFill="1" applyBorder="1" applyAlignment="1"/>
    <xf numFmtId="0" fontId="0" fillId="0" borderId="7" xfId="0" applyFont="1" applyFill="1" applyBorder="1" applyAlignment="1"/>
    <xf numFmtId="0" fontId="17" fillId="0" borderId="5" xfId="0" applyNumberFormat="1" applyFont="1" applyFill="1" applyBorder="1" applyAlignment="1">
      <alignment horizontal="left" vertical="top" wrapText="1"/>
    </xf>
    <xf numFmtId="0" fontId="0" fillId="0" borderId="7" xfId="0" applyFont="1" applyFill="1" applyBorder="1" applyAlignment="1">
      <alignment horizontal="left" vertical="top" wrapText="1"/>
    </xf>
    <xf numFmtId="0" fontId="17" fillId="0" borderId="5" xfId="0" applyNumberFormat="1" applyFont="1" applyFill="1" applyBorder="1" applyAlignment="1">
      <alignment vertical="top" wrapText="1"/>
    </xf>
    <xf numFmtId="0" fontId="0" fillId="0" borderId="7" xfId="0" applyFont="1" applyFill="1" applyBorder="1" applyAlignment="1">
      <alignment vertical="top" wrapText="1"/>
    </xf>
    <xf numFmtId="0" fontId="17" fillId="0" borderId="1" xfId="0" applyFont="1" applyFill="1" applyBorder="1" applyAlignment="1">
      <alignment vertical="top" wrapText="1"/>
    </xf>
    <xf numFmtId="0" fontId="0" fillId="0" borderId="1" xfId="0" applyFont="1" applyFill="1" applyBorder="1" applyAlignment="1">
      <alignment vertical="top" wrapText="1"/>
    </xf>
    <xf numFmtId="0" fontId="17" fillId="0" borderId="5" xfId="0" applyFont="1" applyFill="1" applyBorder="1" applyAlignment="1">
      <alignment horizontal="justify" vertical="top" wrapText="1"/>
    </xf>
    <xf numFmtId="0" fontId="0" fillId="0" borderId="6" xfId="0" applyFont="1" applyFill="1" applyBorder="1" applyAlignment="1">
      <alignment vertical="top" wrapText="1"/>
    </xf>
    <xf numFmtId="0" fontId="27" fillId="0" borderId="6" xfId="0" applyFont="1" applyFill="1" applyBorder="1" applyAlignment="1">
      <alignment horizontal="left" vertical="top" wrapText="1"/>
    </xf>
    <xf numFmtId="0" fontId="27" fillId="0" borderId="7" xfId="0" applyFont="1" applyFill="1" applyBorder="1" applyAlignment="1">
      <alignment horizontal="left" vertical="top" wrapText="1"/>
    </xf>
    <xf numFmtId="0" fontId="17"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top" wrapText="1"/>
    </xf>
    <xf numFmtId="0" fontId="22" fillId="0" borderId="6" xfId="0" applyFont="1" applyFill="1" applyBorder="1" applyAlignment="1"/>
    <xf numFmtId="0" fontId="22" fillId="0" borderId="7" xfId="0" applyFont="1" applyFill="1" applyBorder="1" applyAlignment="1"/>
    <xf numFmtId="0" fontId="19" fillId="0" borderId="1" xfId="0" applyFont="1" applyFill="1" applyBorder="1" applyAlignment="1">
      <alignment horizontal="center" vertical="top"/>
    </xf>
    <xf numFmtId="0" fontId="17" fillId="0" borderId="1" xfId="0" applyFont="1" applyFill="1" applyBorder="1" applyAlignment="1">
      <alignment horizontal="center" vertical="center" wrapText="1"/>
    </xf>
    <xf numFmtId="0" fontId="17" fillId="0" borderId="1" xfId="0" applyFont="1" applyFill="1" applyBorder="1" applyAlignment="1">
      <alignment vertical="top" wrapText="1"/>
    </xf>
    <xf numFmtId="0" fontId="0" fillId="0" borderId="0" xfId="0" applyFont="1" applyFill="1" applyAlignment="1">
      <alignment horizontal="left"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top" wrapText="1"/>
    </xf>
    <xf numFmtId="0" fontId="0" fillId="0" borderId="0" xfId="0" applyFont="1" applyFill="1" applyAlignment="1">
      <alignment horizontal="left" wrapText="1"/>
    </xf>
    <xf numFmtId="0" fontId="5" fillId="0" borderId="1" xfId="0" applyFont="1" applyFill="1" applyBorder="1" applyAlignment="1">
      <alignment horizontal="center" vertical="top" wrapText="1"/>
    </xf>
    <xf numFmtId="0" fontId="1" fillId="0" borderId="0" xfId="0" applyFont="1" applyFill="1"/>
    <xf numFmtId="0" fontId="25" fillId="0" borderId="0" xfId="0" applyFont="1" applyFill="1" applyAlignment="1">
      <alignment horizontal="left"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xf numFmtId="0" fontId="3" fillId="0" borderId="1" xfId="0" applyFont="1" applyFill="1" applyBorder="1" applyAlignment="1">
      <alignment horizontal="center" vertical="top" wrapText="1"/>
    </xf>
    <xf numFmtId="0" fontId="5" fillId="0" borderId="1" xfId="0" applyFont="1" applyFill="1" applyBorder="1" applyAlignment="1">
      <alignment horizontal="center" vertical="top"/>
    </xf>
    <xf numFmtId="3" fontId="5" fillId="0"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5" fillId="0" borderId="1" xfId="0" applyFont="1" applyFill="1" applyBorder="1" applyAlignment="1">
      <alignment vertical="top" wrapText="1"/>
    </xf>
    <xf numFmtId="16"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center"/>
    </xf>
    <xf numFmtId="0" fontId="5" fillId="0" borderId="1" xfId="1" applyFont="1" applyFill="1" applyBorder="1" applyAlignment="1">
      <alignment horizontal="center" vertical="top"/>
    </xf>
    <xf numFmtId="0" fontId="25" fillId="0" borderId="1" xfId="1" applyFont="1" applyFill="1" applyBorder="1" applyAlignment="1">
      <alignment horizontal="center" vertical="top" wrapText="1"/>
    </xf>
    <xf numFmtId="0" fontId="25" fillId="0" borderId="1" xfId="1" applyFont="1" applyFill="1" applyBorder="1" applyAlignment="1">
      <alignment horizontal="center" vertical="top"/>
    </xf>
    <xf numFmtId="1" fontId="25" fillId="0" borderId="1" xfId="1" applyNumberFormat="1" applyFont="1" applyFill="1" applyBorder="1" applyAlignment="1">
      <alignment horizontal="center" vertical="top"/>
    </xf>
    <xf numFmtId="1"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xf>
    <xf numFmtId="0" fontId="3" fillId="3" borderId="5" xfId="0" applyFont="1" applyFill="1" applyBorder="1" applyAlignment="1">
      <alignment horizontal="left" vertical="top" wrapText="1"/>
    </xf>
    <xf numFmtId="0" fontId="0" fillId="3" borderId="6" xfId="0" applyFill="1" applyBorder="1" applyAlignment="1"/>
    <xf numFmtId="0" fontId="0" fillId="3" borderId="7" xfId="0" applyFill="1" applyBorder="1" applyAlignment="1"/>
    <xf numFmtId="0" fontId="5" fillId="3" borderId="5" xfId="0" applyFont="1" applyFill="1" applyBorder="1" applyAlignment="1">
      <alignment horizontal="left" vertical="top" wrapText="1"/>
    </xf>
    <xf numFmtId="0" fontId="0" fillId="3" borderId="7" xfId="0" applyFill="1" applyBorder="1" applyAlignment="1">
      <alignment vertical="top"/>
    </xf>
    <xf numFmtId="0" fontId="5" fillId="3" borderId="8"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6" fillId="3" borderId="5" xfId="1" applyFont="1" applyFill="1" applyBorder="1" applyAlignment="1">
      <alignment vertical="top" wrapText="1"/>
    </xf>
    <xf numFmtId="0" fontId="10" fillId="3" borderId="5" xfId="0" applyFont="1" applyFill="1" applyBorder="1" applyAlignment="1">
      <alignment horizontal="left" vertical="center" wrapText="1"/>
    </xf>
    <xf numFmtId="0" fontId="5" fillId="3" borderId="5" xfId="0" applyFont="1" applyFill="1" applyBorder="1" applyAlignment="1">
      <alignment vertical="top" wrapText="1"/>
    </xf>
    <xf numFmtId="0" fontId="11" fillId="3" borderId="5" xfId="0" applyFont="1" applyFill="1" applyBorder="1" applyAlignment="1">
      <alignment horizontal="left" vertical="center" wrapText="1"/>
    </xf>
    <xf numFmtId="0" fontId="2" fillId="3" borderId="0" xfId="0" applyFont="1" applyFill="1" applyAlignment="1">
      <alignment horizontal="left" wrapText="1"/>
    </xf>
    <xf numFmtId="0" fontId="0" fillId="0" borderId="0" xfId="0" applyAlignment="1">
      <alignment horizontal="left" wrapText="1"/>
    </xf>
    <xf numFmtId="0" fontId="16" fillId="0" borderId="0" xfId="0" applyFont="1" applyAlignment="1">
      <alignment horizontal="left"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5" xfId="0" applyFont="1" applyFill="1" applyBorder="1" applyAlignment="1">
      <alignment horizontal="justify" vertical="top" wrapText="1"/>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xf numFmtId="0" fontId="12" fillId="3" borderId="5" xfId="0" applyFont="1" applyFill="1" applyBorder="1" applyAlignment="1">
      <alignment horizontal="left" vertical="top" wrapText="1"/>
    </xf>
    <xf numFmtId="0" fontId="5" fillId="3" borderId="1" xfId="0" applyFont="1" applyFill="1" applyBorder="1" applyAlignment="1">
      <alignment horizontal="center" vertical="top" wrapText="1"/>
    </xf>
    <xf numFmtId="0" fontId="5" fillId="3" borderId="5" xfId="0" applyNumberFormat="1" applyFont="1" applyFill="1" applyBorder="1" applyAlignment="1">
      <alignment horizontal="left" vertical="top" wrapText="1"/>
    </xf>
    <xf numFmtId="0" fontId="0" fillId="3" borderId="7" xfId="0" applyFill="1" applyBorder="1" applyAlignment="1">
      <alignment horizontal="left" vertical="top" wrapText="1"/>
    </xf>
    <xf numFmtId="0" fontId="5" fillId="3" borderId="5" xfId="0" applyNumberFormat="1" applyFont="1" applyFill="1" applyBorder="1" applyAlignment="1">
      <alignment vertical="top" wrapText="1"/>
    </xf>
    <xf numFmtId="0" fontId="0" fillId="3" borderId="7" xfId="0" applyFill="1" applyBorder="1" applyAlignment="1">
      <alignmen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17" fillId="3" borderId="1" xfId="0" applyFont="1" applyFill="1" applyBorder="1" applyAlignment="1">
      <alignment vertical="top" wrapText="1"/>
    </xf>
    <xf numFmtId="0" fontId="0" fillId="3" borderId="1" xfId="0" applyFont="1" applyFill="1" applyBorder="1" applyAlignment="1">
      <alignment vertical="top" wrapText="1"/>
    </xf>
    <xf numFmtId="0" fontId="0" fillId="0" borderId="7" xfId="0" applyBorder="1" applyAlignment="1"/>
    <xf numFmtId="0" fontId="3" fillId="3" borderId="5" xfId="0" applyNumberFormat="1" applyFont="1" applyFill="1" applyBorder="1" applyAlignment="1">
      <alignment horizontal="left" vertical="top" wrapText="1"/>
    </xf>
    <xf numFmtId="0" fontId="0" fillId="0" borderId="6" xfId="0" applyBorder="1" applyAlignment="1"/>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25" fillId="0" borderId="6" xfId="0" applyFont="1" applyBorder="1" applyAlignment="1"/>
    <xf numFmtId="0" fontId="17" fillId="3" borderId="5" xfId="0" applyFont="1" applyFill="1" applyBorder="1" applyAlignment="1">
      <alignment vertical="top" wrapText="1"/>
    </xf>
    <xf numFmtId="0" fontId="0" fillId="0" borderId="6" xfId="0" applyBorder="1" applyAlignment="1">
      <alignment vertical="top" wrapText="1"/>
    </xf>
    <xf numFmtId="0" fontId="5" fillId="3" borderId="12" xfId="0" applyFont="1" applyFill="1"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10" fillId="3" borderId="5" xfId="0" applyFont="1" applyFill="1" applyBorder="1" applyAlignment="1">
      <alignment horizontal="left" vertical="top" wrapText="1"/>
    </xf>
    <xf numFmtId="0" fontId="22" fillId="3" borderId="6" xfId="0" applyFont="1" applyFill="1" applyBorder="1" applyAlignment="1"/>
    <xf numFmtId="0" fontId="22" fillId="3" borderId="7" xfId="0" applyFont="1" applyFill="1" applyBorder="1" applyAlignment="1"/>
    <xf numFmtId="0" fontId="23" fillId="3" borderId="5" xfId="0" applyFont="1" applyFill="1" applyBorder="1" applyAlignment="1">
      <alignment horizontal="left" vertical="top" wrapText="1"/>
    </xf>
    <xf numFmtId="0" fontId="20" fillId="3" borderId="6" xfId="0" applyFont="1" applyFill="1" applyBorder="1" applyAlignment="1"/>
    <xf numFmtId="0" fontId="20" fillId="3" borderId="7" xfId="0" applyFont="1" applyFill="1" applyBorder="1" applyAlignment="1"/>
    <xf numFmtId="0" fontId="18" fillId="3" borderId="5" xfId="0" applyNumberFormat="1" applyFont="1" applyFill="1" applyBorder="1" applyAlignment="1">
      <alignment vertical="top" wrapText="1"/>
    </xf>
    <xf numFmtId="0" fontId="20" fillId="3" borderId="7" xfId="0" applyFont="1" applyFill="1" applyBorder="1" applyAlignment="1">
      <alignment vertical="top" wrapText="1"/>
    </xf>
    <xf numFmtId="0" fontId="16" fillId="3" borderId="0" xfId="0" applyFont="1" applyFill="1" applyAlignment="1">
      <alignment horizontal="left" wrapText="1"/>
    </xf>
    <xf numFmtId="0" fontId="0" fillId="3" borderId="0" xfId="0" applyFont="1" applyFill="1" applyAlignment="1">
      <alignment horizontal="left" wrapText="1"/>
    </xf>
    <xf numFmtId="0" fontId="16" fillId="3" borderId="0" xfId="0" applyFont="1" applyFill="1" applyAlignment="1">
      <alignment horizontal="center" vertical="center" wrapText="1"/>
    </xf>
    <xf numFmtId="0" fontId="27" fillId="3" borderId="0" xfId="0" applyFont="1" applyFill="1" applyAlignment="1">
      <alignment horizontal="center" vertical="center"/>
    </xf>
    <xf numFmtId="0" fontId="17"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ont="1" applyFill="1" applyBorder="1" applyAlignment="1"/>
    <xf numFmtId="0" fontId="17" fillId="3" borderId="5" xfId="0" applyFont="1" applyFill="1" applyBorder="1" applyAlignment="1">
      <alignment horizontal="left" vertical="top" wrapText="1"/>
    </xf>
    <xf numFmtId="0" fontId="0" fillId="3" borderId="7" xfId="0" applyFont="1" applyFill="1" applyBorder="1" applyAlignment="1">
      <alignment vertical="top"/>
    </xf>
    <xf numFmtId="0" fontId="27" fillId="3" borderId="5" xfId="0" applyFont="1" applyFill="1" applyBorder="1" applyAlignment="1">
      <alignment horizontal="left" vertical="top" wrapText="1"/>
    </xf>
    <xf numFmtId="0" fontId="0" fillId="3" borderId="6" xfId="0" applyFont="1" applyFill="1" applyBorder="1" applyAlignment="1"/>
    <xf numFmtId="0" fontId="0" fillId="3" borderId="7" xfId="0" applyFont="1" applyFill="1" applyBorder="1" applyAlignment="1"/>
    <xf numFmtId="0" fontId="17" fillId="3" borderId="5" xfId="0" applyNumberFormat="1" applyFont="1" applyFill="1" applyBorder="1" applyAlignment="1">
      <alignment horizontal="left" vertical="top" wrapText="1"/>
    </xf>
    <xf numFmtId="0" fontId="0" fillId="3" borderId="7" xfId="0" applyFont="1" applyFill="1" applyBorder="1" applyAlignment="1">
      <alignment horizontal="left" vertical="top" wrapText="1"/>
    </xf>
    <xf numFmtId="0" fontId="17" fillId="3" borderId="5" xfId="0" applyNumberFormat="1" applyFont="1" applyFill="1" applyBorder="1" applyAlignment="1">
      <alignment vertical="top" wrapText="1"/>
    </xf>
    <xf numFmtId="0" fontId="0" fillId="3" borderId="7" xfId="0" applyFont="1" applyFill="1" applyBorder="1" applyAlignment="1">
      <alignment vertical="top" wrapText="1"/>
    </xf>
    <xf numFmtId="0" fontId="17" fillId="3" borderId="5" xfId="0" applyFont="1" applyFill="1" applyBorder="1" applyAlignment="1">
      <alignment horizontal="justify" vertical="top" wrapText="1"/>
    </xf>
    <xf numFmtId="0" fontId="0" fillId="3" borderId="6" xfId="0" applyFont="1" applyFill="1" applyBorder="1" applyAlignment="1">
      <alignment vertical="top" wrapText="1"/>
    </xf>
    <xf numFmtId="0" fontId="27" fillId="3" borderId="6" xfId="0" applyFont="1" applyFill="1" applyBorder="1" applyAlignment="1">
      <alignment horizontal="left" vertical="top" wrapText="1"/>
    </xf>
    <xf numFmtId="0" fontId="27" fillId="3" borderId="7" xfId="0" applyFont="1" applyFill="1" applyBorder="1" applyAlignment="1">
      <alignment horizontal="left" vertical="top" wrapText="1"/>
    </xf>
    <xf numFmtId="0" fontId="17" fillId="3" borderId="12" xfId="0" applyFont="1" applyFill="1" applyBorder="1" applyAlignment="1">
      <alignment horizontal="center" vertical="top"/>
    </xf>
    <xf numFmtId="0" fontId="0" fillId="3" borderId="13" xfId="0" applyFont="1" applyFill="1" applyBorder="1" applyAlignment="1">
      <alignment horizontal="center" vertical="top"/>
    </xf>
    <xf numFmtId="0" fontId="0" fillId="3" borderId="14" xfId="0" applyFont="1" applyFill="1" applyBorder="1" applyAlignment="1">
      <alignment horizontal="center" vertical="top"/>
    </xf>
    <xf numFmtId="0" fontId="17" fillId="3" borderId="12"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5" xfId="0" applyFont="1" applyFill="1" applyBorder="1" applyAlignment="1">
      <alignment horizontal="left" vertical="top" wrapText="1"/>
    </xf>
    <xf numFmtId="0" fontId="33" fillId="3"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0" fillId="0" borderId="6" xfId="0" applyFont="1" applyFill="1" applyBorder="1" applyAlignment="1"/>
    <xf numFmtId="0" fontId="17" fillId="0" borderId="5" xfId="0" applyFont="1" applyFill="1" applyBorder="1" applyAlignment="1">
      <alignment vertical="top" wrapText="1"/>
    </xf>
    <xf numFmtId="0" fontId="0" fillId="0" borderId="7" xfId="0" applyFont="1" applyFill="1" applyBorder="1" applyAlignment="1">
      <alignment vertical="top"/>
    </xf>
    <xf numFmtId="0" fontId="32" fillId="0" borderId="5" xfId="0" applyFont="1" applyFill="1" applyBorder="1" applyAlignment="1">
      <alignment horizontal="left" vertical="top" wrapText="1"/>
    </xf>
    <xf numFmtId="0" fontId="22" fillId="0" borderId="6" xfId="0" applyFont="1" applyFill="1" applyBorder="1" applyAlignment="1"/>
    <xf numFmtId="0" fontId="22" fillId="0" borderId="7" xfId="0" applyFont="1" applyFill="1" applyBorder="1" applyAlignment="1"/>
    <xf numFmtId="0" fontId="17" fillId="0" borderId="5" xfId="0" applyFont="1" applyFill="1" applyBorder="1" applyAlignment="1">
      <alignment horizontal="left" vertical="top" wrapText="1"/>
    </xf>
    <xf numFmtId="0" fontId="17"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7" fillId="0" borderId="5" xfId="0" applyFont="1" applyFill="1" applyBorder="1" applyAlignment="1">
      <alignment horizontal="left" vertical="top" wrapText="1"/>
    </xf>
    <xf numFmtId="0" fontId="0" fillId="0" borderId="7" xfId="0" applyFont="1" applyFill="1" applyBorder="1" applyAlignment="1"/>
    <xf numFmtId="0" fontId="32" fillId="0" borderId="5" xfId="0" applyFont="1" applyFill="1" applyBorder="1" applyAlignment="1">
      <alignment horizontal="left" vertical="center" wrapText="1"/>
    </xf>
    <xf numFmtId="0" fontId="0" fillId="0" borderId="6" xfId="0" applyFont="1" applyFill="1" applyBorder="1" applyAlignment="1">
      <alignment vertical="top" wrapText="1"/>
    </xf>
    <xf numFmtId="0" fontId="27" fillId="0" borderId="6" xfId="0" applyFont="1" applyFill="1" applyBorder="1" applyAlignment="1">
      <alignment horizontal="left" vertical="top" wrapText="1"/>
    </xf>
    <xf numFmtId="0" fontId="27" fillId="0" borderId="7" xfId="0" applyFont="1" applyFill="1" applyBorder="1" applyAlignment="1">
      <alignment horizontal="left" vertical="top" wrapText="1"/>
    </xf>
    <xf numFmtId="0" fontId="17" fillId="0" borderId="1" xfId="0" applyFont="1" applyFill="1" applyBorder="1" applyAlignment="1">
      <alignment horizontal="center" vertical="center" wrapText="1"/>
    </xf>
    <xf numFmtId="0" fontId="0" fillId="0" borderId="1" xfId="0" applyFont="1" applyFill="1" applyBorder="1" applyAlignment="1"/>
    <xf numFmtId="0" fontId="17" fillId="0" borderId="5" xfId="0" applyNumberFormat="1" applyFont="1" applyFill="1" applyBorder="1" applyAlignment="1">
      <alignment horizontal="left" vertical="top" wrapText="1"/>
    </xf>
    <xf numFmtId="0" fontId="0" fillId="0" borderId="7" xfId="0" applyFont="1" applyFill="1" applyBorder="1" applyAlignment="1">
      <alignment horizontal="left" vertical="top" wrapText="1"/>
    </xf>
    <xf numFmtId="0" fontId="17" fillId="0" borderId="5" xfId="0" applyNumberFormat="1" applyFont="1" applyFill="1" applyBorder="1" applyAlignment="1">
      <alignment vertical="top" wrapText="1"/>
    </xf>
    <xf numFmtId="0" fontId="0" fillId="0" borderId="7" xfId="0" applyFont="1" applyFill="1" applyBorder="1" applyAlignment="1">
      <alignment vertical="top" wrapText="1"/>
    </xf>
    <xf numFmtId="0" fontId="17" fillId="0" borderId="1" xfId="0" applyFont="1" applyFill="1" applyBorder="1" applyAlignment="1">
      <alignment vertical="top" wrapText="1"/>
    </xf>
    <xf numFmtId="0" fontId="0" fillId="0" borderId="1" xfId="0" applyFont="1" applyFill="1" applyBorder="1" applyAlignment="1">
      <alignment vertical="top" wrapText="1"/>
    </xf>
    <xf numFmtId="0" fontId="17" fillId="0" borderId="5" xfId="0" applyFont="1" applyFill="1" applyBorder="1" applyAlignment="1">
      <alignment horizontal="justify" vertical="top" wrapText="1"/>
    </xf>
    <xf numFmtId="0" fontId="16" fillId="0" borderId="0" xfId="0" applyFont="1" applyFill="1" applyAlignment="1">
      <alignment horizontal="left" wrapText="1"/>
    </xf>
    <xf numFmtId="0" fontId="0" fillId="0" borderId="0" xfId="0" applyFont="1" applyFill="1" applyAlignment="1">
      <alignment horizontal="left" wrapText="1"/>
    </xf>
    <xf numFmtId="0" fontId="16" fillId="0" borderId="0" xfId="0" applyFont="1" applyFill="1" applyAlignment="1">
      <alignment horizontal="center" vertical="center" wrapText="1"/>
    </xf>
    <xf numFmtId="0" fontId="27" fillId="0" borderId="0" xfId="0" applyFont="1" applyFill="1" applyAlignment="1">
      <alignment horizontal="center" vertical="center"/>
    </xf>
    <xf numFmtId="0" fontId="26"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0" fillId="0" borderId="1" xfId="0" applyBorder="1" applyAlignment="1">
      <alignment vertical="center"/>
    </xf>
    <xf numFmtId="0" fontId="16" fillId="0" borderId="1" xfId="0" applyFont="1" applyBorder="1" applyAlignment="1">
      <alignment horizontal="left" vertical="top" wrapText="1"/>
    </xf>
    <xf numFmtId="0" fontId="0" fillId="0" borderId="1" xfId="0" applyBorder="1" applyAlignment="1">
      <alignment horizontal="left" vertical="top" wrapText="1"/>
    </xf>
    <xf numFmtId="0" fontId="17" fillId="0" borderId="1" xfId="0" applyFont="1" applyFill="1" applyBorder="1" applyAlignment="1">
      <alignment horizontal="left" vertical="top" wrapText="1"/>
    </xf>
    <xf numFmtId="0" fontId="0" fillId="0" borderId="1" xfId="0" applyFont="1" applyBorder="1" applyAlignment="1">
      <alignment vertical="center"/>
    </xf>
    <xf numFmtId="0" fontId="0" fillId="0" borderId="1" xfId="0" applyFont="1" applyBorder="1" applyAlignment="1">
      <alignment horizontal="left" vertical="top" wrapText="1"/>
    </xf>
    <xf numFmtId="0" fontId="17" fillId="0" borderId="5" xfId="0" applyFont="1" applyFill="1" applyBorder="1" applyAlignment="1">
      <alignment horizontal="center" vertical="center" wrapText="1"/>
    </xf>
    <xf numFmtId="0" fontId="0" fillId="0" borderId="7" xfId="0" applyBorder="1" applyAlignment="1">
      <alignment horizontal="center" vertical="center"/>
    </xf>
    <xf numFmtId="0" fontId="2" fillId="0" borderId="0" xfId="0" applyFont="1" applyFill="1" applyAlignment="1">
      <alignment horizontal="left" wrapText="1"/>
    </xf>
    <xf numFmtId="0" fontId="25" fillId="0" borderId="0" xfId="0" applyFont="1" applyFill="1" applyAlignment="1">
      <alignment horizontal="left"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 xfId="0" applyFont="1" applyFill="1" applyBorder="1" applyAlignment="1"/>
    <xf numFmtId="0" fontId="5" fillId="0" borderId="5" xfId="0" applyFont="1" applyFill="1" applyBorder="1" applyAlignment="1">
      <alignment vertical="top" wrapText="1"/>
    </xf>
    <xf numFmtId="0" fontId="25" fillId="0" borderId="7" xfId="0" applyFont="1" applyFill="1" applyBorder="1" applyAlignment="1"/>
    <xf numFmtId="0" fontId="5" fillId="0" borderId="5" xfId="0" applyFont="1" applyFill="1" applyBorder="1" applyAlignment="1">
      <alignment horizontal="center" vertical="center" wrapText="1"/>
    </xf>
    <xf numFmtId="0" fontId="25" fillId="0" borderId="7" xfId="0" applyFont="1" applyBorder="1" applyAlignment="1">
      <alignment horizontal="center" vertical="center"/>
    </xf>
    <xf numFmtId="0" fontId="3" fillId="0" borderId="5" xfId="0" applyFont="1" applyFill="1" applyBorder="1" applyAlignment="1">
      <alignment horizontal="left" vertical="top" wrapText="1"/>
    </xf>
    <xf numFmtId="0" fontId="25" fillId="0" borderId="6" xfId="0" applyFont="1" applyFill="1" applyBorder="1" applyAlignment="1"/>
    <xf numFmtId="0" fontId="5" fillId="0" borderId="5" xfId="0" applyNumberFormat="1" applyFont="1" applyFill="1" applyBorder="1" applyAlignment="1">
      <alignment horizontal="left" vertical="top" wrapText="1"/>
    </xf>
    <xf numFmtId="0" fontId="25" fillId="0" borderId="7" xfId="0" applyFont="1" applyFill="1" applyBorder="1" applyAlignment="1">
      <alignment horizontal="left" vertical="top" wrapText="1"/>
    </xf>
    <xf numFmtId="0" fontId="5" fillId="0" borderId="5" xfId="0" applyNumberFormat="1" applyFont="1" applyFill="1" applyBorder="1" applyAlignment="1">
      <alignment vertical="top" wrapText="1"/>
    </xf>
    <xf numFmtId="0" fontId="25" fillId="0" borderId="7" xfId="0" applyFont="1" applyFill="1" applyBorder="1" applyAlignment="1">
      <alignment vertical="top" wrapText="1"/>
    </xf>
    <xf numFmtId="0" fontId="5" fillId="0" borderId="5" xfId="0" applyFont="1" applyFill="1" applyBorder="1" applyAlignment="1">
      <alignment horizontal="left" vertical="top" wrapText="1"/>
    </xf>
    <xf numFmtId="0" fontId="5" fillId="0" borderId="1" xfId="0" applyFont="1" applyFill="1" applyBorder="1" applyAlignment="1">
      <alignment vertical="top" wrapText="1"/>
    </xf>
    <xf numFmtId="0" fontId="25" fillId="0" borderId="1" xfId="0" applyFont="1" applyFill="1" applyBorder="1" applyAlignment="1">
      <alignment vertical="top" wrapText="1"/>
    </xf>
    <xf numFmtId="0" fontId="25" fillId="0" borderId="7" xfId="0" applyFont="1" applyFill="1" applyBorder="1" applyAlignment="1">
      <alignment vertical="top"/>
    </xf>
    <xf numFmtId="0" fontId="25" fillId="0" borderId="6" xfId="0" applyFont="1" applyFill="1" applyBorder="1" applyAlignment="1">
      <alignmen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5" fillId="0" borderId="5" xfId="0" applyFont="1" applyFill="1" applyBorder="1" applyAlignment="1">
      <alignment horizontal="justify" vertical="top" wrapText="1"/>
    </xf>
    <xf numFmtId="0" fontId="5" fillId="0" borderId="12" xfId="0" applyFont="1" applyFill="1" applyBorder="1" applyAlignment="1">
      <alignment horizontal="center" vertical="top"/>
    </xf>
    <xf numFmtId="0" fontId="25" fillId="0" borderId="13" xfId="0" applyFont="1" applyFill="1" applyBorder="1" applyAlignment="1">
      <alignment horizontal="center" vertical="top"/>
    </xf>
    <xf numFmtId="0" fontId="25" fillId="0" borderId="14" xfId="0" applyFont="1" applyFill="1" applyBorder="1" applyAlignment="1">
      <alignment horizontal="center" vertical="top"/>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0" fillId="0" borderId="5" xfId="0" applyFont="1" applyFill="1" applyBorder="1" applyAlignment="1">
      <alignment horizontal="left" vertical="top" wrapText="1"/>
    </xf>
    <xf numFmtId="0" fontId="35" fillId="0" borderId="6" xfId="0" applyFont="1" applyFill="1" applyBorder="1" applyAlignment="1"/>
    <xf numFmtId="0" fontId="35" fillId="0" borderId="7" xfId="0" applyFont="1" applyFill="1" applyBorder="1" applyAlignment="1"/>
    <xf numFmtId="49" fontId="5" fillId="0" borderId="1" xfId="0" applyNumberFormat="1" applyFont="1" applyFill="1" applyBorder="1" applyAlignment="1">
      <alignment horizontal="center" vertical="center"/>
    </xf>
    <xf numFmtId="0" fontId="25" fillId="0" borderId="1" xfId="0" applyFont="1" applyBorder="1" applyAlignment="1">
      <alignment vertical="center"/>
    </xf>
    <xf numFmtId="0" fontId="5" fillId="0" borderId="1" xfId="0" applyFont="1" applyFill="1" applyBorder="1" applyAlignment="1">
      <alignment horizontal="left" vertical="top" wrapText="1"/>
    </xf>
    <xf numFmtId="0" fontId="25" fillId="0" borderId="1" xfId="0" applyFont="1" applyBorder="1" applyAlignment="1">
      <alignment horizontal="left" vertical="top" wrapText="1"/>
    </xf>
    <xf numFmtId="0" fontId="2" fillId="0" borderId="1" xfId="0" applyFont="1" applyBorder="1" applyAlignment="1">
      <alignment horizontal="left" vertical="top" wrapText="1"/>
    </xf>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81"/>
  <sheetViews>
    <sheetView view="pageBreakPreview" topLeftCell="A7" zoomScale="60" workbookViewId="0">
      <pane ySplit="960" topLeftCell="A46" activePane="bottomLeft"/>
      <selection activeCell="E3" sqref="E3:I3"/>
      <selection pane="bottomLeft" activeCell="G57" sqref="G57"/>
    </sheetView>
  </sheetViews>
  <sheetFormatPr defaultRowHeight="15"/>
  <cols>
    <col min="1" max="1" width="8.85546875" style="16" customWidth="1"/>
    <col min="2" max="2" width="41.7109375" style="16" customWidth="1"/>
    <col min="3" max="3" width="56.28515625" style="16" customWidth="1"/>
    <col min="4" max="4" width="33.28515625" style="16" customWidth="1"/>
    <col min="5" max="5" width="12.28515625" style="16" customWidth="1"/>
    <col min="6" max="6" width="11.42578125" style="16" customWidth="1"/>
    <col min="7" max="8" width="9.140625" style="16"/>
    <col min="9" max="11" width="10.5703125" style="16" customWidth="1"/>
    <col min="12" max="16384" width="9.140625" style="16"/>
  </cols>
  <sheetData>
    <row r="1" spans="1:11">
      <c r="E1" s="221" t="s">
        <v>189</v>
      </c>
      <c r="F1" s="222"/>
      <c r="G1" s="222"/>
      <c r="H1" s="222"/>
      <c r="I1" s="222"/>
      <c r="J1" s="222"/>
    </row>
    <row r="2" spans="1:11">
      <c r="E2" s="222"/>
      <c r="F2" s="222"/>
      <c r="G2" s="222"/>
      <c r="H2" s="222"/>
      <c r="I2" s="222"/>
      <c r="J2" s="222"/>
    </row>
    <row r="3" spans="1:11">
      <c r="E3" s="223" t="s">
        <v>190</v>
      </c>
      <c r="F3" s="223"/>
      <c r="G3" s="223"/>
      <c r="H3" s="223"/>
      <c r="I3" s="223"/>
      <c r="J3" s="45"/>
    </row>
    <row r="4" spans="1:11" ht="58.5" customHeight="1">
      <c r="A4" s="20"/>
      <c r="B4" s="20"/>
      <c r="E4" s="228" t="s">
        <v>188</v>
      </c>
      <c r="F4" s="228"/>
      <c r="G4" s="228"/>
      <c r="H4" s="228"/>
      <c r="I4" s="228"/>
    </row>
    <row r="5" spans="1:11" ht="18.75">
      <c r="A5" s="229" t="s">
        <v>0</v>
      </c>
      <c r="B5" s="229"/>
      <c r="C5" s="229"/>
      <c r="D5" s="229"/>
      <c r="E5" s="229"/>
      <c r="F5" s="229"/>
      <c r="G5" s="229"/>
      <c r="H5" s="229"/>
      <c r="I5" s="229"/>
    </row>
    <row r="6" spans="1:11" ht="13.5" customHeight="1">
      <c r="A6" s="17"/>
      <c r="B6" s="17"/>
      <c r="C6" s="17"/>
      <c r="D6" s="17"/>
      <c r="E6" s="17"/>
      <c r="F6" s="17"/>
      <c r="G6" s="17"/>
      <c r="H6" s="17"/>
      <c r="I6" s="17"/>
      <c r="J6" s="17"/>
      <c r="K6" s="17"/>
    </row>
    <row r="7" spans="1:11" ht="33" customHeight="1">
      <c r="A7" s="230" t="s">
        <v>1</v>
      </c>
      <c r="B7" s="213" t="s">
        <v>2</v>
      </c>
      <c r="C7" s="214"/>
      <c r="D7" s="230" t="s">
        <v>3</v>
      </c>
      <c r="E7" s="230" t="s">
        <v>4</v>
      </c>
      <c r="F7" s="230" t="s">
        <v>5</v>
      </c>
      <c r="G7" s="230" t="s">
        <v>6</v>
      </c>
      <c r="H7" s="230"/>
      <c r="I7" s="230"/>
      <c r="J7" s="232"/>
      <c r="K7" s="232"/>
    </row>
    <row r="8" spans="1:11" ht="15.75">
      <c r="A8" s="231"/>
      <c r="B8" s="215"/>
      <c r="C8" s="216"/>
      <c r="D8" s="230"/>
      <c r="E8" s="230"/>
      <c r="F8" s="230"/>
      <c r="G8" s="21">
        <v>2020</v>
      </c>
      <c r="H8" s="21">
        <v>2021</v>
      </c>
      <c r="I8" s="22">
        <v>2022</v>
      </c>
      <c r="J8" s="22">
        <v>2023</v>
      </c>
      <c r="K8" s="22">
        <v>2024</v>
      </c>
    </row>
    <row r="9" spans="1:11" ht="15.75">
      <c r="A9" s="23">
        <v>1</v>
      </c>
      <c r="B9" s="23"/>
      <c r="C9" s="36">
        <v>2</v>
      </c>
      <c r="D9" s="36">
        <v>3</v>
      </c>
      <c r="E9" s="36">
        <v>4</v>
      </c>
      <c r="F9" s="36">
        <v>5</v>
      </c>
      <c r="G9" s="36">
        <v>6</v>
      </c>
      <c r="H9" s="36">
        <v>7</v>
      </c>
      <c r="I9" s="36">
        <v>8</v>
      </c>
      <c r="J9" s="36">
        <v>8</v>
      </c>
      <c r="K9" s="36">
        <v>8</v>
      </c>
    </row>
    <row r="10" spans="1:11" s="24" customFormat="1" ht="39" customHeight="1">
      <c r="A10" s="230" t="s">
        <v>7</v>
      </c>
      <c r="B10" s="230"/>
      <c r="C10" s="230"/>
      <c r="D10" s="230"/>
      <c r="E10" s="230"/>
      <c r="F10" s="230"/>
      <c r="G10" s="230"/>
      <c r="H10" s="230"/>
      <c r="I10" s="230"/>
      <c r="J10" s="232"/>
      <c r="K10" s="232"/>
    </row>
    <row r="11" spans="1:11" ht="96" customHeight="1">
      <c r="A11" s="25" t="s">
        <v>8</v>
      </c>
      <c r="B11" s="208" t="s">
        <v>148</v>
      </c>
      <c r="C11" s="209"/>
      <c r="D11" s="209"/>
      <c r="E11" s="209"/>
      <c r="F11" s="209"/>
      <c r="G11" s="209"/>
      <c r="H11" s="209"/>
      <c r="I11" s="209"/>
      <c r="J11" s="209"/>
      <c r="K11" s="210"/>
    </row>
    <row r="12" spans="1:11" ht="92.25" customHeight="1">
      <c r="A12" s="2" t="s">
        <v>9</v>
      </c>
      <c r="B12" s="235" t="s">
        <v>10</v>
      </c>
      <c r="C12" s="236"/>
      <c r="D12" s="37" t="s">
        <v>11</v>
      </c>
      <c r="E12" s="2" t="s">
        <v>12</v>
      </c>
      <c r="F12" s="38">
        <v>6054</v>
      </c>
      <c r="G12" s="38">
        <v>6054</v>
      </c>
      <c r="H12" s="38" t="s">
        <v>178</v>
      </c>
      <c r="I12" s="38" t="s">
        <v>178</v>
      </c>
      <c r="J12" s="1">
        <v>6054</v>
      </c>
      <c r="K12" s="1">
        <v>6054</v>
      </c>
    </row>
    <row r="13" spans="1:11" ht="104.25" customHeight="1">
      <c r="A13" s="2" t="s">
        <v>13</v>
      </c>
      <c r="B13" s="237" t="s">
        <v>129</v>
      </c>
      <c r="C13" s="238"/>
      <c r="D13" s="37" t="s">
        <v>14</v>
      </c>
      <c r="E13" s="2" t="s">
        <v>12</v>
      </c>
      <c r="F13" s="38">
        <v>1782</v>
      </c>
      <c r="G13" s="38">
        <v>1782</v>
      </c>
      <c r="H13" s="38" t="s">
        <v>178</v>
      </c>
      <c r="I13" s="38" t="s">
        <v>178</v>
      </c>
      <c r="J13" s="1">
        <v>1782</v>
      </c>
      <c r="K13" s="1">
        <v>1782</v>
      </c>
    </row>
    <row r="14" spans="1:11" ht="53.25" customHeight="1">
      <c r="A14" s="2" t="s">
        <v>15</v>
      </c>
      <c r="B14" s="219" t="s">
        <v>116</v>
      </c>
      <c r="C14" s="238"/>
      <c r="D14" s="37" t="s">
        <v>16</v>
      </c>
      <c r="E14" s="2" t="s">
        <v>12</v>
      </c>
      <c r="F14" s="39">
        <v>86</v>
      </c>
      <c r="G14" s="39">
        <v>86</v>
      </c>
      <c r="H14" s="39">
        <v>86</v>
      </c>
      <c r="I14" s="39">
        <v>86</v>
      </c>
      <c r="J14" s="2">
        <v>86</v>
      </c>
      <c r="K14" s="2">
        <v>86</v>
      </c>
    </row>
    <row r="15" spans="1:11" ht="81.75" customHeight="1">
      <c r="A15" s="2" t="s">
        <v>17</v>
      </c>
      <c r="B15" s="211" t="s">
        <v>130</v>
      </c>
      <c r="C15" s="236"/>
      <c r="D15" s="37" t="s">
        <v>16</v>
      </c>
      <c r="E15" s="2" t="s">
        <v>18</v>
      </c>
      <c r="F15" s="39">
        <v>815</v>
      </c>
      <c r="G15" s="39">
        <v>815</v>
      </c>
      <c r="H15" s="39">
        <v>815</v>
      </c>
      <c r="I15" s="39">
        <v>815</v>
      </c>
      <c r="J15" s="2">
        <v>1630</v>
      </c>
      <c r="K15" s="2">
        <v>1630</v>
      </c>
    </row>
    <row r="16" spans="1:11" ht="64.5" customHeight="1">
      <c r="A16" s="2" t="s">
        <v>19</v>
      </c>
      <c r="B16" s="219" t="s">
        <v>158</v>
      </c>
      <c r="C16" s="238"/>
      <c r="D16" s="37" t="s">
        <v>11</v>
      </c>
      <c r="E16" s="37" t="s">
        <v>12</v>
      </c>
      <c r="F16" s="40">
        <v>993</v>
      </c>
      <c r="G16" s="40">
        <v>993</v>
      </c>
      <c r="H16" s="40" t="s">
        <v>178</v>
      </c>
      <c r="I16" s="40" t="s">
        <v>178</v>
      </c>
      <c r="J16" s="37">
        <v>830</v>
      </c>
      <c r="K16" s="37">
        <v>830</v>
      </c>
    </row>
    <row r="17" spans="1:11" ht="92.25" customHeight="1">
      <c r="A17" s="2" t="s">
        <v>149</v>
      </c>
      <c r="B17" s="241" t="s">
        <v>151</v>
      </c>
      <c r="C17" s="242"/>
      <c r="D17" s="40" t="s">
        <v>153</v>
      </c>
      <c r="E17" s="40" t="s">
        <v>12</v>
      </c>
      <c r="F17" s="40">
        <v>77</v>
      </c>
      <c r="G17" s="40" t="s">
        <v>178</v>
      </c>
      <c r="H17" s="40" t="s">
        <v>178</v>
      </c>
      <c r="I17" s="40" t="s">
        <v>178</v>
      </c>
      <c r="J17" s="40">
        <v>77</v>
      </c>
      <c r="K17" s="40">
        <v>77</v>
      </c>
    </row>
    <row r="18" spans="1:11" ht="87" customHeight="1">
      <c r="A18" s="2" t="s">
        <v>150</v>
      </c>
      <c r="B18" s="241" t="s">
        <v>152</v>
      </c>
      <c r="C18" s="242"/>
      <c r="D18" s="40" t="s">
        <v>153</v>
      </c>
      <c r="E18" s="40" t="s">
        <v>12</v>
      </c>
      <c r="F18" s="40">
        <v>1098</v>
      </c>
      <c r="G18" s="40" t="s">
        <v>178</v>
      </c>
      <c r="H18" s="40" t="s">
        <v>178</v>
      </c>
      <c r="I18" s="40" t="s">
        <v>178</v>
      </c>
      <c r="J18" s="40">
        <v>1098</v>
      </c>
      <c r="K18" s="40">
        <v>1098</v>
      </c>
    </row>
    <row r="19" spans="1:11" ht="57" customHeight="1">
      <c r="A19" s="25" t="s">
        <v>21</v>
      </c>
      <c r="B19" s="208" t="s">
        <v>131</v>
      </c>
      <c r="C19" s="239"/>
      <c r="D19" s="239"/>
      <c r="E19" s="239"/>
      <c r="F19" s="239"/>
      <c r="G19" s="239"/>
      <c r="H19" s="239"/>
      <c r="I19" s="239"/>
      <c r="J19" s="239"/>
      <c r="K19" s="240"/>
    </row>
    <row r="20" spans="1:11" ht="69.75" customHeight="1">
      <c r="A20" s="2" t="s">
        <v>22</v>
      </c>
      <c r="B20" s="227" t="s">
        <v>176</v>
      </c>
      <c r="C20" s="212"/>
      <c r="D20" s="37" t="s">
        <v>23</v>
      </c>
      <c r="E20" s="37" t="s">
        <v>12</v>
      </c>
      <c r="F20" s="37">
        <v>334</v>
      </c>
      <c r="G20" s="40">
        <v>385</v>
      </c>
      <c r="H20" s="37">
        <v>385</v>
      </c>
      <c r="I20" s="37">
        <v>385</v>
      </c>
      <c r="J20" s="37">
        <v>385</v>
      </c>
      <c r="K20" s="37">
        <v>385</v>
      </c>
    </row>
    <row r="21" spans="1:11" ht="54.75" customHeight="1">
      <c r="A21" s="25" t="s">
        <v>24</v>
      </c>
      <c r="B21" s="208" t="s">
        <v>132</v>
      </c>
      <c r="C21" s="209"/>
      <c r="D21" s="209"/>
      <c r="E21" s="209"/>
      <c r="F21" s="209"/>
      <c r="G21" s="209"/>
      <c r="H21" s="209"/>
      <c r="I21" s="209"/>
      <c r="J21" s="209"/>
      <c r="K21" s="210"/>
    </row>
    <row r="22" spans="1:11" ht="52.5" customHeight="1">
      <c r="A22" s="2" t="s">
        <v>25</v>
      </c>
      <c r="B22" s="219" t="s">
        <v>170</v>
      </c>
      <c r="C22" s="212"/>
      <c r="D22" s="37" t="s">
        <v>26</v>
      </c>
      <c r="E22" s="2" t="s">
        <v>12</v>
      </c>
      <c r="F22" s="2">
        <v>106</v>
      </c>
      <c r="G22" s="2">
        <v>114</v>
      </c>
      <c r="H22" s="2">
        <v>114</v>
      </c>
      <c r="I22" s="2">
        <v>114</v>
      </c>
      <c r="J22" s="2">
        <v>110</v>
      </c>
      <c r="K22" s="2">
        <v>110</v>
      </c>
    </row>
    <row r="23" spans="1:11" ht="63" customHeight="1">
      <c r="A23" s="2" t="s">
        <v>27</v>
      </c>
      <c r="B23" s="219" t="s">
        <v>171</v>
      </c>
      <c r="C23" s="212"/>
      <c r="D23" s="37" t="s">
        <v>26</v>
      </c>
      <c r="E23" s="2" t="s">
        <v>12</v>
      </c>
      <c r="F23" s="2">
        <v>174</v>
      </c>
      <c r="G23" s="39">
        <v>298</v>
      </c>
      <c r="H23" s="2">
        <v>298</v>
      </c>
      <c r="I23" s="2">
        <v>298</v>
      </c>
      <c r="J23" s="2">
        <v>166</v>
      </c>
      <c r="K23" s="2">
        <v>166</v>
      </c>
    </row>
    <row r="24" spans="1:11" ht="35.25" customHeight="1">
      <c r="A24" s="25" t="s">
        <v>28</v>
      </c>
      <c r="B24" s="208" t="s">
        <v>159</v>
      </c>
      <c r="C24" s="209"/>
      <c r="D24" s="209"/>
      <c r="E24" s="209"/>
      <c r="F24" s="209"/>
      <c r="G24" s="209"/>
      <c r="H24" s="209"/>
      <c r="I24" s="209"/>
      <c r="J24" s="209"/>
      <c r="K24" s="210"/>
    </row>
    <row r="25" spans="1:11" ht="33.75" customHeight="1">
      <c r="A25" s="2" t="s">
        <v>29</v>
      </c>
      <c r="B25" s="227" t="s">
        <v>30</v>
      </c>
      <c r="C25" s="212"/>
      <c r="D25" s="234" t="s">
        <v>31</v>
      </c>
      <c r="E25" s="2" t="s">
        <v>12</v>
      </c>
      <c r="F25" s="1">
        <f t="shared" ref="F25:K25" si="0">F26+F27+F28+F29</f>
        <v>7236</v>
      </c>
      <c r="G25" s="1">
        <f t="shared" si="0"/>
        <v>6362</v>
      </c>
      <c r="H25" s="1">
        <f t="shared" si="0"/>
        <v>6362</v>
      </c>
      <c r="I25" s="1">
        <f t="shared" si="0"/>
        <v>6362</v>
      </c>
      <c r="J25" s="1">
        <f t="shared" si="0"/>
        <v>6362</v>
      </c>
      <c r="K25" s="1">
        <f t="shared" si="0"/>
        <v>6362</v>
      </c>
    </row>
    <row r="26" spans="1:11" ht="37.5" customHeight="1">
      <c r="A26" s="26" t="s">
        <v>32</v>
      </c>
      <c r="B26" s="219" t="s">
        <v>91</v>
      </c>
      <c r="C26" s="212"/>
      <c r="D26" s="234"/>
      <c r="E26" s="27" t="s">
        <v>12</v>
      </c>
      <c r="F26" s="41">
        <v>164</v>
      </c>
      <c r="G26" s="54">
        <v>177</v>
      </c>
      <c r="H26" s="41">
        <v>177</v>
      </c>
      <c r="I26" s="41">
        <v>177</v>
      </c>
      <c r="J26" s="41">
        <v>177</v>
      </c>
      <c r="K26" s="41">
        <v>177</v>
      </c>
    </row>
    <row r="27" spans="1:11" ht="68.25" customHeight="1">
      <c r="A27" s="26" t="s">
        <v>33</v>
      </c>
      <c r="B27" s="219" t="s">
        <v>160</v>
      </c>
      <c r="C27" s="212"/>
      <c r="D27" s="234"/>
      <c r="E27" s="27" t="s">
        <v>12</v>
      </c>
      <c r="F27" s="41">
        <v>5667</v>
      </c>
      <c r="G27" s="54">
        <v>4775</v>
      </c>
      <c r="H27" s="41">
        <v>4775</v>
      </c>
      <c r="I27" s="41">
        <v>4775</v>
      </c>
      <c r="J27" s="41">
        <v>4775</v>
      </c>
      <c r="K27" s="41">
        <v>4775</v>
      </c>
    </row>
    <row r="28" spans="1:11" ht="26.25" customHeight="1">
      <c r="A28" s="26" t="s">
        <v>34</v>
      </c>
      <c r="B28" s="219" t="s">
        <v>35</v>
      </c>
      <c r="C28" s="212"/>
      <c r="D28" s="234"/>
      <c r="E28" s="27" t="s">
        <v>12</v>
      </c>
      <c r="F28" s="41">
        <v>1313</v>
      </c>
      <c r="G28" s="54">
        <v>1315</v>
      </c>
      <c r="H28" s="41">
        <v>1315</v>
      </c>
      <c r="I28" s="41">
        <v>1315</v>
      </c>
      <c r="J28" s="41">
        <v>1315</v>
      </c>
      <c r="K28" s="41">
        <v>1315</v>
      </c>
    </row>
    <row r="29" spans="1:11" ht="29.25" customHeight="1">
      <c r="A29" s="26" t="s">
        <v>36</v>
      </c>
      <c r="B29" s="219" t="s">
        <v>37</v>
      </c>
      <c r="C29" s="212"/>
      <c r="D29" s="234"/>
      <c r="E29" s="27" t="s">
        <v>12</v>
      </c>
      <c r="F29" s="41">
        <v>92</v>
      </c>
      <c r="G29" s="54">
        <v>95</v>
      </c>
      <c r="H29" s="41">
        <v>95</v>
      </c>
      <c r="I29" s="41">
        <v>95</v>
      </c>
      <c r="J29" s="41">
        <v>95</v>
      </c>
      <c r="K29" s="41">
        <v>95</v>
      </c>
    </row>
    <row r="30" spans="1:11" ht="135" customHeight="1">
      <c r="A30" s="2" t="s">
        <v>38</v>
      </c>
      <c r="B30" s="219" t="s">
        <v>39</v>
      </c>
      <c r="C30" s="212"/>
      <c r="D30" s="37" t="s">
        <v>40</v>
      </c>
      <c r="E30" s="2" t="s">
        <v>12</v>
      </c>
      <c r="F30" s="2">
        <v>1</v>
      </c>
      <c r="G30" s="39">
        <v>1</v>
      </c>
      <c r="H30" s="2">
        <v>1</v>
      </c>
      <c r="I30" s="2">
        <v>1</v>
      </c>
      <c r="J30" s="2">
        <v>1</v>
      </c>
      <c r="K30" s="2">
        <v>1</v>
      </c>
    </row>
    <row r="31" spans="1:11" ht="63" customHeight="1">
      <c r="A31" s="2" t="s">
        <v>41</v>
      </c>
      <c r="B31" s="219" t="s">
        <v>42</v>
      </c>
      <c r="C31" s="212"/>
      <c r="D31" s="37" t="s">
        <v>26</v>
      </c>
      <c r="E31" s="2" t="s">
        <v>12</v>
      </c>
      <c r="F31" s="2">
        <v>203</v>
      </c>
      <c r="G31" s="39">
        <v>215</v>
      </c>
      <c r="H31" s="2">
        <v>215</v>
      </c>
      <c r="I31" s="2">
        <v>215</v>
      </c>
      <c r="J31" s="2">
        <v>215</v>
      </c>
      <c r="K31" s="2">
        <v>215</v>
      </c>
    </row>
    <row r="32" spans="1:11" ht="52.5" customHeight="1">
      <c r="A32" s="2" t="s">
        <v>43</v>
      </c>
      <c r="B32" s="219" t="s">
        <v>117</v>
      </c>
      <c r="C32" s="212"/>
      <c r="D32" s="37" t="s">
        <v>26</v>
      </c>
      <c r="E32" s="2" t="s">
        <v>12</v>
      </c>
      <c r="F32" s="2">
        <v>18</v>
      </c>
      <c r="G32" s="39">
        <v>20</v>
      </c>
      <c r="H32" s="2">
        <v>20</v>
      </c>
      <c r="I32" s="2">
        <v>20</v>
      </c>
      <c r="J32" s="2">
        <v>20</v>
      </c>
      <c r="K32" s="2">
        <v>20</v>
      </c>
    </row>
    <row r="33" spans="1:11" ht="63" customHeight="1">
      <c r="A33" s="2" t="s">
        <v>44</v>
      </c>
      <c r="B33" s="219" t="s">
        <v>177</v>
      </c>
      <c r="C33" s="212"/>
      <c r="D33" s="37" t="s">
        <v>45</v>
      </c>
      <c r="E33" s="2" t="s">
        <v>12</v>
      </c>
      <c r="F33" s="2">
        <v>6</v>
      </c>
      <c r="G33" s="2">
        <v>7</v>
      </c>
      <c r="H33" s="2">
        <v>7</v>
      </c>
      <c r="I33" s="2">
        <v>7</v>
      </c>
      <c r="J33" s="2">
        <v>7</v>
      </c>
      <c r="K33" s="2">
        <v>7</v>
      </c>
    </row>
    <row r="34" spans="1:11" ht="78.75" customHeight="1">
      <c r="A34" s="2" t="s">
        <v>46</v>
      </c>
      <c r="B34" s="219" t="s">
        <v>47</v>
      </c>
      <c r="C34" s="212"/>
      <c r="D34" s="37" t="s">
        <v>26</v>
      </c>
      <c r="E34" s="2" t="s">
        <v>12</v>
      </c>
      <c r="F34" s="2">
        <v>1</v>
      </c>
      <c r="G34" s="2">
        <v>1</v>
      </c>
      <c r="H34" s="2">
        <v>1</v>
      </c>
      <c r="I34" s="2">
        <v>1</v>
      </c>
      <c r="J34" s="2">
        <v>1</v>
      </c>
      <c r="K34" s="2">
        <v>1</v>
      </c>
    </row>
    <row r="35" spans="1:11" ht="51" customHeight="1">
      <c r="A35" s="2" t="s">
        <v>48</v>
      </c>
      <c r="B35" s="219" t="s">
        <v>161</v>
      </c>
      <c r="C35" s="212"/>
      <c r="D35" s="37" t="s">
        <v>45</v>
      </c>
      <c r="E35" s="2" t="s">
        <v>12</v>
      </c>
      <c r="F35" s="2">
        <v>1</v>
      </c>
      <c r="G35" s="2">
        <v>1</v>
      </c>
      <c r="H35" s="2">
        <v>1</v>
      </c>
      <c r="I35" s="2">
        <v>1</v>
      </c>
      <c r="J35" s="2">
        <v>1</v>
      </c>
      <c r="K35" s="2">
        <v>1</v>
      </c>
    </row>
    <row r="36" spans="1:11" ht="69.75" customHeight="1">
      <c r="A36" s="2" t="s">
        <v>49</v>
      </c>
      <c r="B36" s="219" t="s">
        <v>111</v>
      </c>
      <c r="C36" s="212"/>
      <c r="D36" s="37" t="s">
        <v>40</v>
      </c>
      <c r="E36" s="2" t="s">
        <v>12</v>
      </c>
      <c r="F36" s="37">
        <v>2</v>
      </c>
      <c r="G36" s="2">
        <v>1</v>
      </c>
      <c r="H36" s="2">
        <v>1</v>
      </c>
      <c r="I36" s="2">
        <v>1</v>
      </c>
      <c r="J36" s="2">
        <v>1</v>
      </c>
      <c r="K36" s="2">
        <v>1</v>
      </c>
    </row>
    <row r="37" spans="1:11" ht="92.25" customHeight="1">
      <c r="A37" s="2" t="s">
        <v>50</v>
      </c>
      <c r="B37" s="219" t="s">
        <v>112</v>
      </c>
      <c r="C37" s="212"/>
      <c r="D37" s="37" t="s">
        <v>51</v>
      </c>
      <c r="E37" s="2" t="s">
        <v>12</v>
      </c>
      <c r="F37" s="2">
        <v>3</v>
      </c>
      <c r="G37" s="39">
        <v>4</v>
      </c>
      <c r="H37" s="2">
        <v>4</v>
      </c>
      <c r="I37" s="2">
        <v>4</v>
      </c>
      <c r="J37" s="2">
        <v>4</v>
      </c>
      <c r="K37" s="2">
        <v>4</v>
      </c>
    </row>
    <row r="38" spans="1:11" ht="109.5" customHeight="1">
      <c r="A38" s="2" t="s">
        <v>52</v>
      </c>
      <c r="B38" s="219" t="s">
        <v>113</v>
      </c>
      <c r="C38" s="212"/>
      <c r="D38" s="37" t="s">
        <v>40</v>
      </c>
      <c r="E38" s="2" t="s">
        <v>12</v>
      </c>
      <c r="F38" s="2">
        <v>1</v>
      </c>
      <c r="G38" s="2">
        <v>3</v>
      </c>
      <c r="H38" s="2">
        <v>3</v>
      </c>
      <c r="I38" s="2">
        <v>3</v>
      </c>
      <c r="J38" s="2">
        <v>3</v>
      </c>
      <c r="K38" s="2">
        <v>3</v>
      </c>
    </row>
    <row r="39" spans="1:11" ht="66" customHeight="1">
      <c r="A39" s="2" t="s">
        <v>53</v>
      </c>
      <c r="B39" s="219" t="s">
        <v>114</v>
      </c>
      <c r="C39" s="212"/>
      <c r="D39" s="37" t="s">
        <v>40</v>
      </c>
      <c r="E39" s="2" t="s">
        <v>12</v>
      </c>
      <c r="F39" s="2">
        <v>1</v>
      </c>
      <c r="G39" s="2">
        <v>1</v>
      </c>
      <c r="H39" s="2">
        <v>1</v>
      </c>
      <c r="I39" s="2">
        <v>1</v>
      </c>
      <c r="J39" s="2">
        <v>1</v>
      </c>
      <c r="K39" s="2">
        <v>1</v>
      </c>
    </row>
    <row r="40" spans="1:11" ht="61.5" customHeight="1">
      <c r="A40" s="2" t="s">
        <v>54</v>
      </c>
      <c r="B40" s="219" t="s">
        <v>162</v>
      </c>
      <c r="C40" s="212"/>
      <c r="D40" s="37" t="s">
        <v>40</v>
      </c>
      <c r="E40" s="2" t="s">
        <v>12</v>
      </c>
      <c r="F40" s="2">
        <v>5</v>
      </c>
      <c r="G40" s="39">
        <v>5</v>
      </c>
      <c r="H40" s="2">
        <v>5</v>
      </c>
      <c r="I40" s="2">
        <v>5</v>
      </c>
      <c r="J40" s="2">
        <v>5</v>
      </c>
      <c r="K40" s="2">
        <v>5</v>
      </c>
    </row>
    <row r="41" spans="1:11" ht="82.5" customHeight="1">
      <c r="A41" s="2" t="s">
        <v>55</v>
      </c>
      <c r="B41" s="219" t="s">
        <v>163</v>
      </c>
      <c r="C41" s="212"/>
      <c r="D41" s="37" t="s">
        <v>40</v>
      </c>
      <c r="E41" s="2" t="s">
        <v>12</v>
      </c>
      <c r="F41" s="2">
        <v>168</v>
      </c>
      <c r="G41" s="48">
        <v>515</v>
      </c>
      <c r="H41" s="2">
        <v>168</v>
      </c>
      <c r="I41" s="2">
        <v>168</v>
      </c>
      <c r="J41" s="2">
        <v>211</v>
      </c>
      <c r="K41" s="2">
        <v>211</v>
      </c>
    </row>
    <row r="42" spans="1:11" ht="52.5" customHeight="1">
      <c r="A42" s="2" t="s">
        <v>56</v>
      </c>
      <c r="B42" s="219" t="s">
        <v>83</v>
      </c>
      <c r="C42" s="212"/>
      <c r="D42" s="37" t="s">
        <v>92</v>
      </c>
      <c r="E42" s="37" t="s">
        <v>71</v>
      </c>
      <c r="F42" s="37">
        <v>585</v>
      </c>
      <c r="G42" s="37">
        <v>586</v>
      </c>
      <c r="H42" s="37">
        <v>586</v>
      </c>
      <c r="I42" s="37">
        <v>586</v>
      </c>
      <c r="J42" s="37">
        <v>585</v>
      </c>
      <c r="K42" s="37">
        <v>585</v>
      </c>
    </row>
    <row r="43" spans="1:11" ht="36.75" customHeight="1">
      <c r="A43" s="25" t="s">
        <v>57</v>
      </c>
      <c r="B43" s="208" t="s">
        <v>133</v>
      </c>
      <c r="C43" s="209"/>
      <c r="D43" s="209"/>
      <c r="E43" s="209"/>
      <c r="F43" s="209"/>
      <c r="G43" s="209"/>
      <c r="H43" s="209"/>
      <c r="I43" s="209"/>
      <c r="J43" s="209"/>
      <c r="K43" s="210"/>
    </row>
    <row r="44" spans="1:11" ht="60.75" customHeight="1">
      <c r="A44" s="47" t="s">
        <v>58</v>
      </c>
      <c r="B44" s="224" t="s">
        <v>164</v>
      </c>
      <c r="C44" s="42" t="s">
        <v>93</v>
      </c>
      <c r="D44" s="37" t="s">
        <v>26</v>
      </c>
      <c r="E44" s="27" t="s">
        <v>12</v>
      </c>
      <c r="F44" s="27">
        <v>36</v>
      </c>
      <c r="G44" s="55">
        <v>41</v>
      </c>
      <c r="H44" s="55">
        <v>41</v>
      </c>
      <c r="I44" s="55">
        <v>41</v>
      </c>
      <c r="J44" s="55">
        <v>41</v>
      </c>
      <c r="K44" s="55">
        <v>41</v>
      </c>
    </row>
    <row r="45" spans="1:11" ht="66" customHeight="1">
      <c r="A45" s="47" t="s">
        <v>59</v>
      </c>
      <c r="B45" s="225"/>
      <c r="C45" s="42" t="s">
        <v>109</v>
      </c>
      <c r="D45" s="37" t="s">
        <v>26</v>
      </c>
      <c r="E45" s="27" t="s">
        <v>12</v>
      </c>
      <c r="F45" s="37">
        <v>12</v>
      </c>
      <c r="G45" s="40">
        <v>17</v>
      </c>
      <c r="H45" s="40">
        <v>17</v>
      </c>
      <c r="I45" s="40">
        <v>17</v>
      </c>
      <c r="J45" s="40">
        <v>17</v>
      </c>
      <c r="K45" s="40">
        <v>17</v>
      </c>
    </row>
    <row r="46" spans="1:11" ht="69.75" customHeight="1">
      <c r="A46" s="47" t="s">
        <v>94</v>
      </c>
      <c r="B46" s="226"/>
      <c r="C46" s="42" t="s">
        <v>95</v>
      </c>
      <c r="D46" s="37" t="s">
        <v>26</v>
      </c>
      <c r="E46" s="27" t="s">
        <v>12</v>
      </c>
      <c r="F46" s="37">
        <v>12</v>
      </c>
      <c r="G46" s="40">
        <v>17</v>
      </c>
      <c r="H46" s="40">
        <v>17</v>
      </c>
      <c r="I46" s="40">
        <v>17</v>
      </c>
      <c r="J46" s="40">
        <v>17</v>
      </c>
      <c r="K46" s="40">
        <v>17</v>
      </c>
    </row>
    <row r="47" spans="1:11" ht="36.75" customHeight="1">
      <c r="A47" s="25" t="s">
        <v>60</v>
      </c>
      <c r="B47" s="208" t="s">
        <v>192</v>
      </c>
      <c r="C47" s="209"/>
      <c r="D47" s="209"/>
      <c r="E47" s="209"/>
      <c r="F47" s="209"/>
      <c r="G47" s="209"/>
      <c r="H47" s="209"/>
      <c r="I47" s="209"/>
      <c r="J47" s="209"/>
      <c r="K47" s="210"/>
    </row>
    <row r="48" spans="1:11" ht="50.25" customHeight="1">
      <c r="A48" s="2" t="s">
        <v>61</v>
      </c>
      <c r="B48" s="219" t="s">
        <v>118</v>
      </c>
      <c r="C48" s="212"/>
      <c r="D48" s="37" t="s">
        <v>45</v>
      </c>
      <c r="E48" s="2" t="s">
        <v>12</v>
      </c>
      <c r="F48" s="2">
        <v>258</v>
      </c>
      <c r="G48" s="39">
        <v>237</v>
      </c>
      <c r="H48" s="2">
        <v>237</v>
      </c>
      <c r="I48" s="2">
        <v>237</v>
      </c>
      <c r="J48" s="2">
        <v>237</v>
      </c>
      <c r="K48" s="2">
        <v>237</v>
      </c>
    </row>
    <row r="49" spans="1:11" ht="44.25" customHeight="1">
      <c r="A49" s="25" t="s">
        <v>62</v>
      </c>
      <c r="B49" s="208" t="s">
        <v>134</v>
      </c>
      <c r="C49" s="209"/>
      <c r="D49" s="209"/>
      <c r="E49" s="209"/>
      <c r="F49" s="209"/>
      <c r="G49" s="209"/>
      <c r="H49" s="209"/>
      <c r="I49" s="209"/>
      <c r="J49" s="209"/>
      <c r="K49" s="210"/>
    </row>
    <row r="50" spans="1:11" ht="73.5" customHeight="1">
      <c r="A50" s="2" t="s">
        <v>63</v>
      </c>
      <c r="B50" s="219" t="s">
        <v>64</v>
      </c>
      <c r="C50" s="212"/>
      <c r="D50" s="37" t="s">
        <v>65</v>
      </c>
      <c r="E50" s="2" t="s">
        <v>12</v>
      </c>
      <c r="F50" s="2">
        <v>10</v>
      </c>
      <c r="G50" s="39">
        <v>8</v>
      </c>
      <c r="H50" s="2">
        <v>8</v>
      </c>
      <c r="I50" s="2">
        <v>8</v>
      </c>
      <c r="J50" s="2">
        <v>8</v>
      </c>
      <c r="K50" s="2">
        <v>8</v>
      </c>
    </row>
    <row r="51" spans="1:11" ht="114.75" customHeight="1">
      <c r="A51" s="2" t="s">
        <v>66</v>
      </c>
      <c r="B51" s="219" t="s">
        <v>139</v>
      </c>
      <c r="C51" s="212"/>
      <c r="D51" s="37" t="s">
        <v>67</v>
      </c>
      <c r="E51" s="37" t="s">
        <v>12</v>
      </c>
      <c r="F51" s="43" t="s">
        <v>96</v>
      </c>
      <c r="G51" s="37" t="s">
        <v>81</v>
      </c>
      <c r="H51" s="37" t="s">
        <v>81</v>
      </c>
      <c r="I51" s="37" t="s">
        <v>81</v>
      </c>
      <c r="J51" s="37" t="s">
        <v>81</v>
      </c>
      <c r="K51" s="37" t="s">
        <v>81</v>
      </c>
    </row>
    <row r="52" spans="1:11" ht="34.5" customHeight="1">
      <c r="A52" s="25" t="s">
        <v>68</v>
      </c>
      <c r="B52" s="208" t="s">
        <v>135</v>
      </c>
      <c r="C52" s="209"/>
      <c r="D52" s="209"/>
      <c r="E52" s="209"/>
      <c r="F52" s="209"/>
      <c r="G52" s="209"/>
      <c r="H52" s="209"/>
      <c r="I52" s="209"/>
      <c r="J52" s="209"/>
      <c r="K52" s="210"/>
    </row>
    <row r="53" spans="1:11" ht="57" customHeight="1">
      <c r="A53" s="2" t="s">
        <v>69</v>
      </c>
      <c r="B53" s="219" t="s">
        <v>110</v>
      </c>
      <c r="C53" s="212"/>
      <c r="D53" s="37" t="s">
        <v>97</v>
      </c>
      <c r="E53" s="37" t="s">
        <v>20</v>
      </c>
      <c r="F53" s="37">
        <v>0.4</v>
      </c>
      <c r="G53" s="40">
        <v>0.4</v>
      </c>
      <c r="H53" s="37">
        <v>0.4</v>
      </c>
      <c r="I53" s="37">
        <v>0.4</v>
      </c>
      <c r="J53" s="37">
        <v>0.4</v>
      </c>
      <c r="K53" s="37">
        <v>0.4</v>
      </c>
    </row>
    <row r="54" spans="1:11" ht="43.5" customHeight="1">
      <c r="A54" s="28" t="s">
        <v>98</v>
      </c>
      <c r="B54" s="218" t="s">
        <v>136</v>
      </c>
      <c r="C54" s="209"/>
      <c r="D54" s="209"/>
      <c r="E54" s="209"/>
      <c r="F54" s="209"/>
      <c r="G54" s="209"/>
      <c r="H54" s="209"/>
      <c r="I54" s="209"/>
      <c r="J54" s="209"/>
      <c r="K54" s="210"/>
    </row>
    <row r="55" spans="1:11" ht="48.75" customHeight="1">
      <c r="A55" s="28" t="s">
        <v>72</v>
      </c>
      <c r="B55" s="211" t="s">
        <v>115</v>
      </c>
      <c r="C55" s="210"/>
      <c r="D55" s="37" t="s">
        <v>26</v>
      </c>
      <c r="E55" s="37" t="s">
        <v>12</v>
      </c>
      <c r="F55" s="2">
        <v>5314</v>
      </c>
      <c r="G55" s="2">
        <v>9876</v>
      </c>
      <c r="H55" s="2">
        <v>9876</v>
      </c>
      <c r="I55" s="2">
        <v>9876</v>
      </c>
      <c r="J55" s="2">
        <v>10216</v>
      </c>
      <c r="K55" s="2">
        <v>10216</v>
      </c>
    </row>
    <row r="56" spans="1:11" ht="34.5" customHeight="1">
      <c r="A56" s="28" t="s">
        <v>73</v>
      </c>
      <c r="B56" s="220" t="s">
        <v>165</v>
      </c>
      <c r="C56" s="209"/>
      <c r="D56" s="209"/>
      <c r="E56" s="209"/>
      <c r="F56" s="209"/>
      <c r="G56" s="209"/>
      <c r="H56" s="209"/>
      <c r="I56" s="209"/>
      <c r="J56" s="209"/>
      <c r="K56" s="210"/>
    </row>
    <row r="57" spans="1:11" ht="53.25" customHeight="1">
      <c r="A57" s="28" t="s">
        <v>74</v>
      </c>
      <c r="B57" s="211" t="s">
        <v>99</v>
      </c>
      <c r="C57" s="210"/>
      <c r="D57" s="37" t="s">
        <v>26</v>
      </c>
      <c r="E57" s="37" t="s">
        <v>12</v>
      </c>
      <c r="F57" s="37">
        <v>222</v>
      </c>
      <c r="G57" s="52">
        <v>241</v>
      </c>
      <c r="H57" s="37">
        <v>235</v>
      </c>
      <c r="I57" s="37">
        <v>235</v>
      </c>
      <c r="J57" s="37">
        <v>235</v>
      </c>
      <c r="K57" s="37">
        <v>235</v>
      </c>
    </row>
    <row r="58" spans="1:11" ht="39" customHeight="1">
      <c r="A58" s="28" t="s">
        <v>75</v>
      </c>
      <c r="B58" s="219" t="s">
        <v>80</v>
      </c>
      <c r="C58" s="210"/>
      <c r="D58" s="37" t="s">
        <v>70</v>
      </c>
      <c r="E58" s="2" t="s">
        <v>84</v>
      </c>
      <c r="F58" s="37">
        <v>1</v>
      </c>
      <c r="G58" s="2">
        <v>1</v>
      </c>
      <c r="H58" s="2">
        <v>1</v>
      </c>
      <c r="I58" s="2">
        <v>1</v>
      </c>
      <c r="J58" s="2">
        <v>1</v>
      </c>
      <c r="K58" s="2">
        <v>1</v>
      </c>
    </row>
    <row r="59" spans="1:11" ht="62.25" customHeight="1">
      <c r="A59" s="25" t="s">
        <v>76</v>
      </c>
      <c r="B59" s="244" t="s">
        <v>191</v>
      </c>
      <c r="C59" s="245"/>
      <c r="D59" s="245"/>
      <c r="E59" s="245"/>
      <c r="F59" s="245"/>
      <c r="G59" s="245"/>
      <c r="H59" s="245"/>
      <c r="I59" s="245"/>
      <c r="J59" s="245"/>
      <c r="K59" s="243"/>
    </row>
    <row r="60" spans="1:11" ht="132" customHeight="1">
      <c r="A60" s="28" t="s">
        <v>77</v>
      </c>
      <c r="B60" s="219" t="s">
        <v>123</v>
      </c>
      <c r="C60" s="243"/>
      <c r="D60" s="46" t="s">
        <v>180</v>
      </c>
      <c r="E60" s="2" t="s">
        <v>82</v>
      </c>
      <c r="F60" s="46">
        <v>4003</v>
      </c>
      <c r="G60" s="39">
        <v>4122</v>
      </c>
      <c r="H60" s="2">
        <v>4142</v>
      </c>
      <c r="I60" s="2">
        <v>4142</v>
      </c>
      <c r="J60" s="2">
        <v>4100</v>
      </c>
      <c r="K60" s="2">
        <v>4100</v>
      </c>
    </row>
    <row r="61" spans="1:11" ht="102.75" customHeight="1">
      <c r="A61" s="2" t="s">
        <v>78</v>
      </c>
      <c r="B61" s="219" t="s">
        <v>124</v>
      </c>
      <c r="C61" s="243"/>
      <c r="D61" s="46" t="s">
        <v>181</v>
      </c>
      <c r="E61" s="2" t="s">
        <v>82</v>
      </c>
      <c r="F61" s="46">
        <v>86</v>
      </c>
      <c r="G61" s="39">
        <v>157</v>
      </c>
      <c r="H61" s="4">
        <v>157</v>
      </c>
      <c r="I61" s="4">
        <v>157</v>
      </c>
      <c r="J61" s="4">
        <v>188</v>
      </c>
      <c r="K61" s="4">
        <v>190</v>
      </c>
    </row>
    <row r="62" spans="1:11" ht="105.75" customHeight="1">
      <c r="A62" s="2" t="s">
        <v>100</v>
      </c>
      <c r="B62" s="219" t="s">
        <v>125</v>
      </c>
      <c r="C62" s="243"/>
      <c r="D62" s="46" t="s">
        <v>182</v>
      </c>
      <c r="E62" s="2" t="s">
        <v>82</v>
      </c>
      <c r="F62" s="46">
        <v>63</v>
      </c>
      <c r="G62" s="39">
        <v>55</v>
      </c>
      <c r="H62" s="4">
        <v>55</v>
      </c>
      <c r="I62" s="4">
        <v>55</v>
      </c>
      <c r="J62" s="4">
        <v>70</v>
      </c>
      <c r="K62" s="4">
        <v>70</v>
      </c>
    </row>
    <row r="63" spans="1:11" ht="171.75" customHeight="1">
      <c r="A63" s="2" t="s">
        <v>120</v>
      </c>
      <c r="B63" s="219" t="s">
        <v>126</v>
      </c>
      <c r="C63" s="243"/>
      <c r="D63" s="46" t="s">
        <v>183</v>
      </c>
      <c r="E63" s="2" t="s">
        <v>82</v>
      </c>
      <c r="F63" s="46">
        <v>106</v>
      </c>
      <c r="G63" s="39">
        <v>106</v>
      </c>
      <c r="H63" s="2">
        <v>106</v>
      </c>
      <c r="I63" s="2">
        <v>106</v>
      </c>
      <c r="J63" s="2">
        <v>100</v>
      </c>
      <c r="K63" s="2">
        <v>100</v>
      </c>
    </row>
    <row r="64" spans="1:11" ht="171" customHeight="1">
      <c r="A64" s="2" t="s">
        <v>121</v>
      </c>
      <c r="B64" s="211" t="s">
        <v>127</v>
      </c>
      <c r="C64" s="212"/>
      <c r="D64" s="46" t="s">
        <v>184</v>
      </c>
      <c r="E64" s="2" t="s">
        <v>82</v>
      </c>
      <c r="F64" s="46">
        <v>77</v>
      </c>
      <c r="G64" s="39">
        <v>56</v>
      </c>
      <c r="H64" s="4">
        <v>56</v>
      </c>
      <c r="I64" s="4">
        <v>56</v>
      </c>
      <c r="J64" s="4">
        <v>30</v>
      </c>
      <c r="K64" s="4">
        <v>30</v>
      </c>
    </row>
    <row r="65" spans="1:11" ht="172.5" customHeight="1">
      <c r="A65" s="2" t="s">
        <v>122</v>
      </c>
      <c r="B65" s="211" t="s">
        <v>128</v>
      </c>
      <c r="C65" s="212"/>
      <c r="D65" s="46" t="s">
        <v>185</v>
      </c>
      <c r="E65" s="2" t="s">
        <v>82</v>
      </c>
      <c r="F65" s="27">
        <v>3</v>
      </c>
      <c r="G65" s="27">
        <v>4</v>
      </c>
      <c r="H65" s="27">
        <v>3</v>
      </c>
      <c r="I65" s="27">
        <v>3</v>
      </c>
      <c r="J65" s="27">
        <v>3</v>
      </c>
      <c r="K65" s="27">
        <v>3</v>
      </c>
    </row>
    <row r="66" spans="1:11" ht="54.75" customHeight="1">
      <c r="A66" s="29" t="s">
        <v>140</v>
      </c>
      <c r="B66" s="211" t="s">
        <v>193</v>
      </c>
      <c r="C66" s="212"/>
      <c r="D66" s="46" t="s">
        <v>174</v>
      </c>
      <c r="E66" s="46" t="s">
        <v>82</v>
      </c>
      <c r="F66" s="46">
        <v>3972</v>
      </c>
      <c r="G66" s="46">
        <v>4481</v>
      </c>
      <c r="H66" s="46" t="s">
        <v>178</v>
      </c>
      <c r="I66" s="46" t="s">
        <v>178</v>
      </c>
      <c r="J66" s="46" t="s">
        <v>178</v>
      </c>
      <c r="K66" s="46" t="s">
        <v>178</v>
      </c>
    </row>
    <row r="67" spans="1:11" ht="123.75" customHeight="1">
      <c r="A67" s="29" t="s">
        <v>179</v>
      </c>
      <c r="B67" s="211" t="s">
        <v>187</v>
      </c>
      <c r="C67" s="212"/>
      <c r="D67" s="46" t="s">
        <v>186</v>
      </c>
      <c r="E67" s="46" t="s">
        <v>82</v>
      </c>
      <c r="F67" s="46">
        <v>1</v>
      </c>
      <c r="G67" s="46">
        <v>1</v>
      </c>
      <c r="H67" s="46" t="s">
        <v>178</v>
      </c>
      <c r="I67" s="46" t="s">
        <v>178</v>
      </c>
      <c r="J67" s="46" t="s">
        <v>178</v>
      </c>
      <c r="K67" s="46" t="s">
        <v>178</v>
      </c>
    </row>
    <row r="68" spans="1:11" ht="15.75">
      <c r="A68" s="30">
        <v>12</v>
      </c>
      <c r="B68" s="217" t="s">
        <v>137</v>
      </c>
      <c r="C68" s="212"/>
      <c r="D68" s="18"/>
      <c r="E68" s="31"/>
      <c r="F68" s="18"/>
      <c r="G68" s="31"/>
      <c r="H68" s="32"/>
      <c r="I68" s="32"/>
      <c r="J68" s="32"/>
      <c r="K68" s="32"/>
    </row>
    <row r="69" spans="1:11" ht="49.5" customHeight="1">
      <c r="A69" s="2" t="s">
        <v>104</v>
      </c>
      <c r="B69" s="219" t="s">
        <v>101</v>
      </c>
      <c r="C69" s="212"/>
      <c r="D69" s="37" t="s">
        <v>70</v>
      </c>
      <c r="E69" s="2" t="s">
        <v>84</v>
      </c>
      <c r="F69" s="37">
        <v>1</v>
      </c>
      <c r="G69" s="37">
        <v>1</v>
      </c>
      <c r="H69" s="3">
        <v>1</v>
      </c>
      <c r="I69" s="3">
        <v>1</v>
      </c>
      <c r="J69" s="3">
        <v>1</v>
      </c>
      <c r="K69" s="3">
        <v>1</v>
      </c>
    </row>
    <row r="70" spans="1:11" ht="31.5">
      <c r="A70" s="2" t="s">
        <v>103</v>
      </c>
      <c r="B70" s="219" t="s">
        <v>102</v>
      </c>
      <c r="C70" s="212"/>
      <c r="D70" s="37" t="s">
        <v>70</v>
      </c>
      <c r="E70" s="2" t="s">
        <v>84</v>
      </c>
      <c r="F70" s="37">
        <v>1</v>
      </c>
      <c r="G70" s="37">
        <v>1</v>
      </c>
      <c r="H70" s="3">
        <v>1</v>
      </c>
      <c r="I70" s="3">
        <v>1</v>
      </c>
      <c r="J70" s="3">
        <v>1</v>
      </c>
      <c r="K70" s="3">
        <v>1</v>
      </c>
    </row>
    <row r="71" spans="1:11" ht="18.75" customHeight="1">
      <c r="A71" s="25" t="s">
        <v>79</v>
      </c>
      <c r="B71" s="208" t="s">
        <v>138</v>
      </c>
      <c r="C71" s="209"/>
      <c r="D71" s="209"/>
      <c r="E71" s="209"/>
      <c r="F71" s="209"/>
      <c r="G71" s="209"/>
      <c r="H71" s="209"/>
      <c r="I71" s="209"/>
      <c r="J71" s="209"/>
      <c r="K71" s="210"/>
    </row>
    <row r="72" spans="1:11" ht="48" customHeight="1">
      <c r="A72" s="33" t="s">
        <v>105</v>
      </c>
      <c r="B72" s="211" t="s">
        <v>173</v>
      </c>
      <c r="C72" s="212"/>
      <c r="D72" s="37" t="s">
        <v>108</v>
      </c>
      <c r="E72" s="2" t="s">
        <v>107</v>
      </c>
      <c r="F72" s="37">
        <v>100</v>
      </c>
      <c r="G72" s="44" t="s">
        <v>178</v>
      </c>
      <c r="H72" s="44" t="s">
        <v>178</v>
      </c>
      <c r="I72" s="44" t="s">
        <v>178</v>
      </c>
      <c r="J72" s="37">
        <v>100</v>
      </c>
      <c r="K72" s="37">
        <v>100</v>
      </c>
    </row>
    <row r="73" spans="1:11" ht="56.25" customHeight="1">
      <c r="A73" s="33" t="s">
        <v>141</v>
      </c>
      <c r="B73" s="211" t="s">
        <v>172</v>
      </c>
      <c r="C73" s="212"/>
      <c r="D73" s="37" t="s">
        <v>108</v>
      </c>
      <c r="E73" s="2" t="s">
        <v>107</v>
      </c>
      <c r="F73" s="2">
        <v>20</v>
      </c>
      <c r="G73" s="2" t="s">
        <v>178</v>
      </c>
      <c r="H73" s="2" t="s">
        <v>178</v>
      </c>
      <c r="I73" s="2" t="s">
        <v>178</v>
      </c>
      <c r="J73" s="2">
        <v>20</v>
      </c>
      <c r="K73" s="2">
        <v>20</v>
      </c>
    </row>
    <row r="74" spans="1:11" ht="87" customHeight="1">
      <c r="A74" s="33" t="s">
        <v>106</v>
      </c>
      <c r="B74" s="211" t="s">
        <v>119</v>
      </c>
      <c r="C74" s="212"/>
      <c r="D74" s="37" t="s">
        <v>26</v>
      </c>
      <c r="E74" s="2" t="s">
        <v>12</v>
      </c>
      <c r="F74" s="2">
        <v>30</v>
      </c>
      <c r="G74" s="39">
        <v>30</v>
      </c>
      <c r="H74" s="2">
        <v>30</v>
      </c>
      <c r="I74" s="2">
        <v>30</v>
      </c>
      <c r="J74" s="2">
        <v>30</v>
      </c>
      <c r="K74" s="2">
        <v>30</v>
      </c>
    </row>
    <row r="75" spans="1:11" ht="18.75" customHeight="1">
      <c r="A75" s="25" t="s">
        <v>142</v>
      </c>
      <c r="B75" s="208" t="s">
        <v>145</v>
      </c>
      <c r="C75" s="209"/>
      <c r="D75" s="209"/>
      <c r="E75" s="209"/>
      <c r="F75" s="209"/>
      <c r="G75" s="209"/>
      <c r="H75" s="209"/>
      <c r="I75" s="209"/>
      <c r="J75" s="209"/>
      <c r="K75" s="210"/>
    </row>
    <row r="76" spans="1:11" ht="95.25" customHeight="1">
      <c r="A76" s="33" t="s">
        <v>143</v>
      </c>
      <c r="B76" s="211" t="s">
        <v>166</v>
      </c>
      <c r="C76" s="212"/>
      <c r="D76" s="37" t="s">
        <v>147</v>
      </c>
      <c r="E76" s="2" t="s">
        <v>12</v>
      </c>
      <c r="F76" s="37">
        <v>330</v>
      </c>
      <c r="G76" s="44" t="s">
        <v>178</v>
      </c>
      <c r="H76" s="44" t="s">
        <v>178</v>
      </c>
      <c r="I76" s="44" t="s">
        <v>178</v>
      </c>
      <c r="J76" s="37">
        <v>330</v>
      </c>
      <c r="K76" s="37">
        <v>330</v>
      </c>
    </row>
    <row r="77" spans="1:11" ht="123.75" customHeight="1">
      <c r="A77" s="33" t="s">
        <v>144</v>
      </c>
      <c r="B77" s="211" t="s">
        <v>167</v>
      </c>
      <c r="C77" s="212"/>
      <c r="D77" s="37" t="s">
        <v>147</v>
      </c>
      <c r="E77" s="2" t="s">
        <v>12</v>
      </c>
      <c r="F77" s="2">
        <v>540</v>
      </c>
      <c r="G77" s="2">
        <v>41</v>
      </c>
      <c r="H77" s="2" t="s">
        <v>178</v>
      </c>
      <c r="I77" s="2" t="s">
        <v>178</v>
      </c>
      <c r="J77" s="2">
        <v>540</v>
      </c>
      <c r="K77" s="2">
        <v>540</v>
      </c>
    </row>
    <row r="78" spans="1:11" ht="95.25" customHeight="1">
      <c r="A78" s="33" t="s">
        <v>146</v>
      </c>
      <c r="B78" s="211" t="s">
        <v>168</v>
      </c>
      <c r="C78" s="212"/>
      <c r="D78" s="37" t="s">
        <v>147</v>
      </c>
      <c r="E78" s="2" t="s">
        <v>12</v>
      </c>
      <c r="F78" s="2">
        <v>8</v>
      </c>
      <c r="G78" s="2">
        <v>8</v>
      </c>
      <c r="H78" s="2" t="s">
        <v>178</v>
      </c>
      <c r="I78" s="2" t="s">
        <v>178</v>
      </c>
      <c r="J78" s="2">
        <v>8</v>
      </c>
      <c r="K78" s="2">
        <v>8</v>
      </c>
    </row>
    <row r="79" spans="1:11" ht="48" customHeight="1">
      <c r="A79" s="25" t="s">
        <v>154</v>
      </c>
      <c r="B79" s="233" t="s">
        <v>169</v>
      </c>
      <c r="C79" s="209"/>
      <c r="D79" s="209"/>
      <c r="E79" s="209"/>
      <c r="F79" s="209"/>
      <c r="G79" s="209"/>
      <c r="H79" s="209"/>
      <c r="I79" s="209"/>
      <c r="J79" s="209"/>
      <c r="K79" s="210"/>
    </row>
    <row r="80" spans="1:11" ht="48" customHeight="1">
      <c r="A80" s="33" t="s">
        <v>155</v>
      </c>
      <c r="B80" s="211" t="s">
        <v>156</v>
      </c>
      <c r="C80" s="212"/>
      <c r="D80" s="37" t="s">
        <v>175</v>
      </c>
      <c r="E80" s="37" t="s">
        <v>157</v>
      </c>
      <c r="F80" s="2">
        <v>3000</v>
      </c>
      <c r="G80" s="2" t="s">
        <v>178</v>
      </c>
      <c r="H80" s="2" t="s">
        <v>178</v>
      </c>
      <c r="I80" s="2" t="s">
        <v>178</v>
      </c>
      <c r="J80" s="2">
        <v>3000</v>
      </c>
      <c r="K80" s="2">
        <v>3000</v>
      </c>
    </row>
    <row r="81" spans="1:11" ht="29.25" customHeight="1">
      <c r="A81" s="34"/>
      <c r="B81" s="35"/>
      <c r="C81" s="19"/>
      <c r="D81" s="19"/>
      <c r="E81" s="19"/>
      <c r="F81" s="19"/>
      <c r="G81" s="19"/>
      <c r="H81" s="19"/>
      <c r="I81" s="19"/>
      <c r="J81" s="19"/>
      <c r="K81" s="19"/>
    </row>
  </sheetData>
  <mergeCells count="80">
    <mergeCell ref="B60:C60"/>
    <mergeCell ref="B61:C61"/>
    <mergeCell ref="B62:C62"/>
    <mergeCell ref="B63:C63"/>
    <mergeCell ref="B59:K59"/>
    <mergeCell ref="B79:K79"/>
    <mergeCell ref="B80:C80"/>
    <mergeCell ref="B78:C78"/>
    <mergeCell ref="D25:D29"/>
    <mergeCell ref="B12:C12"/>
    <mergeCell ref="B13:C13"/>
    <mergeCell ref="B14:C14"/>
    <mergeCell ref="B15:C15"/>
    <mergeCell ref="B16:C16"/>
    <mergeCell ref="B19:K19"/>
    <mergeCell ref="B17:C17"/>
    <mergeCell ref="B18:C18"/>
    <mergeCell ref="B20:C20"/>
    <mergeCell ref="B21:K21"/>
    <mergeCell ref="B22:C22"/>
    <mergeCell ref="B23:C23"/>
    <mergeCell ref="B36:C36"/>
    <mergeCell ref="B24:K24"/>
    <mergeCell ref="E4:I4"/>
    <mergeCell ref="A5:I5"/>
    <mergeCell ref="A7:A8"/>
    <mergeCell ref="B11:K11"/>
    <mergeCell ref="D7:D8"/>
    <mergeCell ref="E7:E8"/>
    <mergeCell ref="F7:F8"/>
    <mergeCell ref="G7:K7"/>
    <mergeCell ref="A10:K10"/>
    <mergeCell ref="B41:C41"/>
    <mergeCell ref="B53:C53"/>
    <mergeCell ref="B44:B46"/>
    <mergeCell ref="B55:C55"/>
    <mergeCell ref="B25:C25"/>
    <mergeCell ref="B37:C37"/>
    <mergeCell ref="B26:C26"/>
    <mergeCell ref="B27:C27"/>
    <mergeCell ref="B28:C28"/>
    <mergeCell ref="B29:C29"/>
    <mergeCell ref="B30:C30"/>
    <mergeCell ref="B31:C31"/>
    <mergeCell ref="B32:C32"/>
    <mergeCell ref="B33:C33"/>
    <mergeCell ref="B34:C34"/>
    <mergeCell ref="B35:C35"/>
    <mergeCell ref="B67:C67"/>
    <mergeCell ref="B71:K71"/>
    <mergeCell ref="E1:J2"/>
    <mergeCell ref="E3:I3"/>
    <mergeCell ref="B72:C72"/>
    <mergeCell ref="B58:C58"/>
    <mergeCell ref="B38:C38"/>
    <mergeCell ref="B39:C39"/>
    <mergeCell ref="B40:C40"/>
    <mergeCell ref="B43:K43"/>
    <mergeCell ref="B47:K47"/>
    <mergeCell ref="B48:C48"/>
    <mergeCell ref="B49:K49"/>
    <mergeCell ref="B50:C50"/>
    <mergeCell ref="B51:C51"/>
    <mergeCell ref="B42:C42"/>
    <mergeCell ref="B75:K75"/>
    <mergeCell ref="B76:C76"/>
    <mergeCell ref="B77:C77"/>
    <mergeCell ref="B7:C8"/>
    <mergeCell ref="B64:C64"/>
    <mergeCell ref="B65:C65"/>
    <mergeCell ref="B66:C66"/>
    <mergeCell ref="B68:C68"/>
    <mergeCell ref="B73:C73"/>
    <mergeCell ref="B74:C74"/>
    <mergeCell ref="B54:K54"/>
    <mergeCell ref="B69:C69"/>
    <mergeCell ref="B70:C70"/>
    <mergeCell ref="B52:K52"/>
    <mergeCell ref="B56:K56"/>
    <mergeCell ref="B57:C57"/>
  </mergeCells>
  <pageMargins left="0.43307086614173229" right="0.23622047244094491" top="0.23622047244094491" bottom="0.19685039370078741" header="0.15748031496062992" footer="0.19685039370078741"/>
  <pageSetup paperSize="9" scale="45" orientation="portrait" r:id="rId1"/>
</worksheet>
</file>

<file path=xl/worksheets/sheet10.xml><?xml version="1.0" encoding="utf-8"?>
<worksheet xmlns="http://schemas.openxmlformats.org/spreadsheetml/2006/main" xmlns:r="http://schemas.openxmlformats.org/officeDocument/2006/relationships">
  <dimension ref="A1:K64"/>
  <sheetViews>
    <sheetView view="pageBreakPreview" topLeftCell="A37" zoomScale="60" workbookViewId="0">
      <selection activeCell="D50" sqref="D50"/>
    </sheetView>
  </sheetViews>
  <sheetFormatPr defaultRowHeight="15"/>
  <cols>
    <col min="1" max="1" width="8.85546875" style="60" customWidth="1"/>
    <col min="2" max="2" width="56" style="60" customWidth="1"/>
    <col min="3" max="3" width="51" style="60" customWidth="1"/>
    <col min="4" max="4" width="33.28515625" style="60" customWidth="1"/>
    <col min="5" max="5" width="14.42578125" style="60" customWidth="1"/>
    <col min="6" max="6" width="11.42578125" style="60" customWidth="1"/>
    <col min="7" max="7" width="11" style="60" customWidth="1"/>
    <col min="8" max="8" width="11.28515625" style="60" customWidth="1"/>
    <col min="9" max="9" width="12.5703125" style="60" customWidth="1"/>
    <col min="10" max="10" width="12.85546875" style="60" customWidth="1"/>
    <col min="11"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94"/>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93">
        <v>2</v>
      </c>
      <c r="D9" s="93">
        <v>3</v>
      </c>
      <c r="E9" s="93">
        <v>4</v>
      </c>
      <c r="F9" s="93">
        <v>5</v>
      </c>
      <c r="G9" s="93">
        <v>6</v>
      </c>
      <c r="H9" s="93">
        <v>7</v>
      </c>
      <c r="I9" s="93">
        <v>8</v>
      </c>
      <c r="J9" s="93">
        <v>8</v>
      </c>
      <c r="K9" s="93">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95">
        <f>3888-84</f>
        <v>3804</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96" t="s">
        <v>178</v>
      </c>
      <c r="I22" s="55" t="s">
        <v>178</v>
      </c>
      <c r="J22" s="55" t="s">
        <v>178</v>
      </c>
      <c r="K22" s="55">
        <v>3</v>
      </c>
    </row>
    <row r="23" spans="1:11" ht="87" customHeight="1">
      <c r="A23" s="39" t="s">
        <v>203</v>
      </c>
      <c r="B23" s="274" t="s">
        <v>193</v>
      </c>
      <c r="C23" s="275"/>
      <c r="D23" s="40" t="s">
        <v>174</v>
      </c>
      <c r="E23" s="40" t="s">
        <v>82</v>
      </c>
      <c r="F23" s="40">
        <v>3972</v>
      </c>
      <c r="G23" s="40">
        <v>4481</v>
      </c>
      <c r="H23" s="40">
        <v>4502</v>
      </c>
      <c r="I23" s="40">
        <v>4502</v>
      </c>
      <c r="J23" s="40">
        <v>4502</v>
      </c>
      <c r="K23" s="40" t="s">
        <v>178</v>
      </c>
    </row>
    <row r="24" spans="1:11" ht="100.5" customHeight="1">
      <c r="A24" s="39" t="s">
        <v>204</v>
      </c>
      <c r="B24" s="274" t="s">
        <v>187</v>
      </c>
      <c r="C24" s="275"/>
      <c r="D24" s="40" t="s">
        <v>186</v>
      </c>
      <c r="E24" s="40" t="s">
        <v>82</v>
      </c>
      <c r="F24" s="40">
        <v>1</v>
      </c>
      <c r="G24" s="40">
        <v>1</v>
      </c>
      <c r="H24" s="40">
        <v>2</v>
      </c>
      <c r="I24" s="40">
        <v>2</v>
      </c>
      <c r="J24" s="40">
        <v>2</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40">
        <f>260-68</f>
        <v>192</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38">
        <f>4044+409</f>
        <v>4453</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f>20-2</f>
        <v>18</v>
      </c>
      <c r="I32" s="39" t="s">
        <v>178</v>
      </c>
      <c r="J32" s="39" t="s">
        <v>178</v>
      </c>
      <c r="K32" s="39">
        <v>20</v>
      </c>
    </row>
    <row r="33" spans="1:11" ht="63" customHeight="1">
      <c r="A33" s="39" t="s">
        <v>214</v>
      </c>
      <c r="B33" s="250" t="s">
        <v>177</v>
      </c>
      <c r="C33" s="275"/>
      <c r="D33" s="40" t="s">
        <v>45</v>
      </c>
      <c r="E33" s="39" t="s">
        <v>12</v>
      </c>
      <c r="F33" s="39">
        <v>6</v>
      </c>
      <c r="G33" s="39">
        <v>7</v>
      </c>
      <c r="H33" s="39">
        <f>6+2</f>
        <v>8</v>
      </c>
      <c r="I33" s="39" t="s">
        <v>178</v>
      </c>
      <c r="J33" s="39" t="s">
        <v>178</v>
      </c>
      <c r="K33" s="39">
        <v>7</v>
      </c>
    </row>
    <row r="34" spans="1:11" ht="78.75" customHeight="1">
      <c r="A34" s="39" t="s">
        <v>215</v>
      </c>
      <c r="B34" s="250" t="s">
        <v>47</v>
      </c>
      <c r="C34" s="275"/>
      <c r="D34" s="40" t="s">
        <v>26</v>
      </c>
      <c r="E34" s="39" t="s">
        <v>12</v>
      </c>
      <c r="F34" s="39">
        <v>1</v>
      </c>
      <c r="G34" s="39">
        <v>1</v>
      </c>
      <c r="H34" s="39">
        <f>1</f>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v>1</v>
      </c>
      <c r="I36" s="39" t="s">
        <v>178</v>
      </c>
      <c r="J36" s="39" t="s">
        <v>178</v>
      </c>
      <c r="K36" s="39" t="s">
        <v>178</v>
      </c>
    </row>
    <row r="37" spans="1:11" ht="92.25" customHeight="1">
      <c r="A37" s="39" t="s">
        <v>218</v>
      </c>
      <c r="B37" s="250" t="s">
        <v>112</v>
      </c>
      <c r="C37" s="275"/>
      <c r="D37" s="40" t="s">
        <v>51</v>
      </c>
      <c r="E37" s="39" t="s">
        <v>12</v>
      </c>
      <c r="F37" s="39">
        <v>3</v>
      </c>
      <c r="G37" s="39">
        <f>4+3</f>
        <v>7</v>
      </c>
      <c r="H37" s="39">
        <f>6+1</f>
        <v>7</v>
      </c>
      <c r="I37" s="39" t="s">
        <v>178</v>
      </c>
      <c r="J37" s="39" t="s">
        <v>178</v>
      </c>
      <c r="K37" s="39">
        <v>4</v>
      </c>
    </row>
    <row r="38" spans="1:11" ht="109.5" customHeight="1">
      <c r="A38" s="39" t="s">
        <v>219</v>
      </c>
      <c r="B38" s="250" t="s">
        <v>113</v>
      </c>
      <c r="C38" s="275"/>
      <c r="D38" s="40" t="s">
        <v>40</v>
      </c>
      <c r="E38" s="39" t="s">
        <v>12</v>
      </c>
      <c r="F38" s="39">
        <v>1</v>
      </c>
      <c r="G38" s="39">
        <v>3</v>
      </c>
      <c r="H38" s="39">
        <v>1</v>
      </c>
      <c r="I38" s="39" t="s">
        <v>178</v>
      </c>
      <c r="J38" s="39" t="s">
        <v>178</v>
      </c>
      <c r="K38" s="39" t="s">
        <v>178</v>
      </c>
    </row>
    <row r="39" spans="1:11" ht="66" customHeight="1">
      <c r="A39" s="39" t="s">
        <v>220</v>
      </c>
      <c r="B39" s="250" t="s">
        <v>114</v>
      </c>
      <c r="C39" s="275"/>
      <c r="D39" s="40" t="s">
        <v>40</v>
      </c>
      <c r="E39" s="39" t="s">
        <v>12</v>
      </c>
      <c r="F39" s="39">
        <v>1</v>
      </c>
      <c r="G39" s="39">
        <v>1</v>
      </c>
      <c r="H39" s="39">
        <v>1</v>
      </c>
      <c r="I39" s="39" t="s">
        <v>178</v>
      </c>
      <c r="J39" s="39" t="s">
        <v>178</v>
      </c>
      <c r="K39" s="39" t="s">
        <v>178</v>
      </c>
    </row>
    <row r="40" spans="1:11" ht="61.5" customHeight="1">
      <c r="A40" s="39" t="s">
        <v>221</v>
      </c>
      <c r="B40" s="250" t="s">
        <v>162</v>
      </c>
      <c r="C40" s="275"/>
      <c r="D40" s="40" t="s">
        <v>40</v>
      </c>
      <c r="E40" s="39" t="s">
        <v>12</v>
      </c>
      <c r="F40" s="39">
        <v>5</v>
      </c>
      <c r="G40" s="39">
        <f>5</f>
        <v>5</v>
      </c>
      <c r="H40" s="95">
        <f>3-1</f>
        <v>2</v>
      </c>
      <c r="I40" s="39" t="s">
        <v>178</v>
      </c>
      <c r="J40" s="39" t="s">
        <v>178</v>
      </c>
      <c r="K40" s="39">
        <v>5</v>
      </c>
    </row>
    <row r="41" spans="1:11" ht="82.5" customHeight="1">
      <c r="A41" s="39" t="s">
        <v>222</v>
      </c>
      <c r="B41" s="250" t="s">
        <v>163</v>
      </c>
      <c r="C41" s="275"/>
      <c r="D41" s="40" t="s">
        <v>40</v>
      </c>
      <c r="E41" s="39" t="s">
        <v>12</v>
      </c>
      <c r="F41" s="39">
        <v>168</v>
      </c>
      <c r="G41" s="39">
        <v>515</v>
      </c>
      <c r="H41" s="39">
        <f>50+31</f>
        <v>81</v>
      </c>
      <c r="I41" s="39" t="s">
        <v>178</v>
      </c>
      <c r="J41" s="39" t="s">
        <v>178</v>
      </c>
      <c r="K41" s="39">
        <v>211</v>
      </c>
    </row>
    <row r="42" spans="1:11" ht="52.5" customHeight="1">
      <c r="A42" s="39" t="s">
        <v>223</v>
      </c>
      <c r="B42" s="250" t="s">
        <v>83</v>
      </c>
      <c r="C42" s="275"/>
      <c r="D42" s="40" t="s">
        <v>92</v>
      </c>
      <c r="E42" s="40" t="s">
        <v>71</v>
      </c>
      <c r="F42" s="40">
        <v>585</v>
      </c>
      <c r="G42" s="40">
        <f>586+9</f>
        <v>595</v>
      </c>
      <c r="H42" s="40">
        <v>387</v>
      </c>
      <c r="I42" s="40">
        <v>387</v>
      </c>
      <c r="J42" s="40">
        <v>387</v>
      </c>
      <c r="K42" s="40">
        <v>387</v>
      </c>
    </row>
    <row r="43" spans="1:11" ht="60.75" customHeight="1">
      <c r="A43" s="287" t="s">
        <v>224</v>
      </c>
      <c r="B43" s="290" t="s">
        <v>164</v>
      </c>
      <c r="C43" s="92" t="s">
        <v>93</v>
      </c>
      <c r="D43" s="40" t="s">
        <v>26</v>
      </c>
      <c r="E43" s="55" t="s">
        <v>12</v>
      </c>
      <c r="F43" s="55">
        <v>36</v>
      </c>
      <c r="G43" s="55">
        <f>41</f>
        <v>41</v>
      </c>
      <c r="H43" s="55" t="s">
        <v>178</v>
      </c>
      <c r="I43" s="55" t="s">
        <v>178</v>
      </c>
      <c r="J43" s="55" t="s">
        <v>178</v>
      </c>
      <c r="K43" s="55" t="s">
        <v>178</v>
      </c>
    </row>
    <row r="44" spans="1:11" ht="66" customHeight="1">
      <c r="A44" s="288"/>
      <c r="B44" s="291"/>
      <c r="C44" s="92" t="s">
        <v>109</v>
      </c>
      <c r="D44" s="40" t="s">
        <v>26</v>
      </c>
      <c r="E44" s="55" t="s">
        <v>12</v>
      </c>
      <c r="F44" s="40">
        <v>12</v>
      </c>
      <c r="G44" s="40">
        <f>17</f>
        <v>17</v>
      </c>
      <c r="H44" s="40" t="s">
        <v>178</v>
      </c>
      <c r="I44" s="40" t="s">
        <v>178</v>
      </c>
      <c r="J44" s="40" t="s">
        <v>178</v>
      </c>
      <c r="K44" s="40" t="s">
        <v>178</v>
      </c>
    </row>
    <row r="45" spans="1:11" ht="69.75" customHeight="1">
      <c r="A45" s="289"/>
      <c r="B45" s="292"/>
      <c r="C45" s="92"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266</v>
      </c>
      <c r="C49" s="275"/>
      <c r="D49" s="40" t="s">
        <v>65</v>
      </c>
      <c r="E49" s="39" t="s">
        <v>12</v>
      </c>
      <c r="F49" s="39">
        <v>10</v>
      </c>
      <c r="G49" s="39">
        <f>8-1</f>
        <v>7</v>
      </c>
      <c r="H49" s="39">
        <v>6</v>
      </c>
      <c r="I49" s="39">
        <v>6</v>
      </c>
      <c r="J49" s="39">
        <v>6</v>
      </c>
      <c r="K49" s="39">
        <v>6</v>
      </c>
    </row>
    <row r="50" spans="1:11" ht="114.75" customHeight="1">
      <c r="A50" s="39" t="s">
        <v>59</v>
      </c>
      <c r="B50" s="250" t="s">
        <v>264</v>
      </c>
      <c r="C50" s="275"/>
      <c r="D50" s="40" t="s">
        <v>262</v>
      </c>
      <c r="E50" s="40" t="s">
        <v>12</v>
      </c>
      <c r="F50" s="69" t="s">
        <v>96</v>
      </c>
      <c r="G50" s="40" t="s">
        <v>194</v>
      </c>
      <c r="H50" s="40">
        <v>1</v>
      </c>
      <c r="I50" s="40">
        <v>2</v>
      </c>
      <c r="J50" s="40">
        <v>2</v>
      </c>
      <c r="K50" s="40">
        <v>2</v>
      </c>
    </row>
    <row r="51" spans="1:11" ht="34.5" customHeight="1">
      <c r="A51" s="67" t="s">
        <v>255</v>
      </c>
      <c r="B51" s="276" t="s">
        <v>256</v>
      </c>
      <c r="C51" s="277"/>
      <c r="D51" s="277"/>
      <c r="E51" s="277"/>
      <c r="F51" s="277"/>
      <c r="G51" s="277"/>
      <c r="H51" s="277"/>
      <c r="I51" s="277"/>
      <c r="J51" s="277"/>
      <c r="K51" s="278"/>
    </row>
    <row r="52" spans="1:11" ht="72"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39">
        <f>10216-26-972</f>
        <v>9218</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40">
        <v>235</v>
      </c>
      <c r="I56" s="40" t="s">
        <v>178</v>
      </c>
      <c r="J56" s="40" t="s">
        <v>178</v>
      </c>
      <c r="K56" s="40">
        <v>235</v>
      </c>
    </row>
    <row r="57" spans="1:11" ht="54.75" customHeight="1">
      <c r="A57" s="70" t="s">
        <v>232</v>
      </c>
      <c r="B57" s="250" t="s">
        <v>170</v>
      </c>
      <c r="C57" s="278"/>
      <c r="D57" s="40" t="s">
        <v>26</v>
      </c>
      <c r="E57" s="39" t="s">
        <v>12</v>
      </c>
      <c r="F57" s="39">
        <v>106</v>
      </c>
      <c r="G57" s="39">
        <v>114</v>
      </c>
      <c r="H57" s="95">
        <f>114-21</f>
        <v>93</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105.75" customHeight="1">
      <c r="A60" s="39" t="s">
        <v>72</v>
      </c>
      <c r="B60" s="250" t="s">
        <v>263</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95">
        <f>2-1</f>
        <v>1</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B59:C59"/>
    <mergeCell ref="B60:C60"/>
    <mergeCell ref="B61:K61"/>
    <mergeCell ref="B62:C62"/>
    <mergeCell ref="B63:C63"/>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39:C39"/>
    <mergeCell ref="B40:C40"/>
    <mergeCell ref="B41:C41"/>
    <mergeCell ref="B42:C42"/>
    <mergeCell ref="B33:C33"/>
    <mergeCell ref="B34:C34"/>
    <mergeCell ref="B35:C35"/>
    <mergeCell ref="B36:C36"/>
    <mergeCell ref="B37:C37"/>
    <mergeCell ref="B38:C38"/>
    <mergeCell ref="B30:C30"/>
    <mergeCell ref="B31:C31"/>
    <mergeCell ref="B22:C22"/>
    <mergeCell ref="B23:C23"/>
    <mergeCell ref="B24:C24"/>
    <mergeCell ref="B25:C25"/>
    <mergeCell ref="B26:K26"/>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E1:J2"/>
    <mergeCell ref="E3:I3"/>
    <mergeCell ref="E4:I4"/>
    <mergeCell ref="A5:I5"/>
    <mergeCell ref="A7:A8"/>
    <mergeCell ref="B7:C8"/>
    <mergeCell ref="D7:D8"/>
    <mergeCell ref="E7:E8"/>
    <mergeCell ref="F7:F8"/>
    <mergeCell ref="G7:K7"/>
  </mergeCells>
  <pageMargins left="0.17" right="0.17" top="0.17" bottom="0.74803149606299213" header="0.17" footer="0.31496062992125984"/>
  <pageSetup paperSize="9" scale="43" orientation="portrait" r:id="rId1"/>
</worksheet>
</file>

<file path=xl/worksheets/sheet11.xml><?xml version="1.0" encoding="utf-8"?>
<worksheet xmlns="http://schemas.openxmlformats.org/spreadsheetml/2006/main" xmlns:r="http://schemas.openxmlformats.org/officeDocument/2006/relationships">
  <dimension ref="A1:K64"/>
  <sheetViews>
    <sheetView topLeftCell="A58" workbookViewId="0">
      <selection activeCell="I62" sqref="I62:I63"/>
    </sheetView>
  </sheetViews>
  <sheetFormatPr defaultRowHeight="15"/>
  <cols>
    <col min="1" max="1" width="8.85546875" style="60" customWidth="1"/>
    <col min="2" max="2" width="56" style="60" customWidth="1"/>
    <col min="3" max="3" width="51" style="60" customWidth="1"/>
    <col min="4" max="4" width="33.28515625" style="60" customWidth="1"/>
    <col min="5" max="5" width="14.42578125" style="60" customWidth="1"/>
    <col min="6" max="6" width="11.42578125" style="60" customWidth="1"/>
    <col min="7" max="7" width="11" style="60" customWidth="1"/>
    <col min="8" max="8" width="11.28515625" style="60" customWidth="1"/>
    <col min="9" max="9" width="12.5703125" style="60" customWidth="1"/>
    <col min="10" max="10" width="12.85546875" style="60" customWidth="1"/>
    <col min="11"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98"/>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99">
        <v>2</v>
      </c>
      <c r="D9" s="99">
        <v>3</v>
      </c>
      <c r="E9" s="99">
        <v>4</v>
      </c>
      <c r="F9" s="99">
        <v>5</v>
      </c>
      <c r="G9" s="99">
        <v>6</v>
      </c>
      <c r="H9" s="99">
        <v>7</v>
      </c>
      <c r="I9" s="99">
        <v>8</v>
      </c>
      <c r="J9" s="99">
        <v>8</v>
      </c>
      <c r="K9" s="99">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102">
        <v>4536</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95">
        <v>1362</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95">
        <f>3888-84-80</f>
        <v>3724</v>
      </c>
      <c r="I17" s="95">
        <v>3840</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96" t="s">
        <v>178</v>
      </c>
      <c r="I22" s="96">
        <v>2</v>
      </c>
      <c r="J22" s="55" t="s">
        <v>178</v>
      </c>
      <c r="K22" s="55">
        <v>3</v>
      </c>
    </row>
    <row r="23" spans="1:11" ht="87" customHeight="1">
      <c r="A23" s="39" t="s">
        <v>203</v>
      </c>
      <c r="B23" s="274" t="s">
        <v>193</v>
      </c>
      <c r="C23" s="275"/>
      <c r="D23" s="40" t="s">
        <v>174</v>
      </c>
      <c r="E23" s="40" t="s">
        <v>82</v>
      </c>
      <c r="F23" s="40">
        <v>3972</v>
      </c>
      <c r="G23" s="40">
        <v>4481</v>
      </c>
      <c r="H23" s="40">
        <v>4502</v>
      </c>
      <c r="I23" s="40">
        <v>4502</v>
      </c>
      <c r="J23" s="40">
        <v>4502</v>
      </c>
      <c r="K23" s="40" t="s">
        <v>178</v>
      </c>
    </row>
    <row r="24" spans="1:11" ht="100.5" customHeight="1">
      <c r="A24" s="39" t="s">
        <v>204</v>
      </c>
      <c r="B24" s="274" t="s">
        <v>187</v>
      </c>
      <c r="C24" s="275"/>
      <c r="D24" s="40" t="s">
        <v>186</v>
      </c>
      <c r="E24" s="40" t="s">
        <v>82</v>
      </c>
      <c r="F24" s="40">
        <v>1</v>
      </c>
      <c r="G24" s="40">
        <v>1</v>
      </c>
      <c r="H24" s="40">
        <v>2</v>
      </c>
      <c r="I24" s="101" t="s">
        <v>178</v>
      </c>
      <c r="J24" s="40">
        <v>2</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101">
        <f>260-68-41</f>
        <v>151</v>
      </c>
      <c r="I27" s="101">
        <v>195</v>
      </c>
      <c r="J27" s="40" t="s">
        <v>178</v>
      </c>
      <c r="K27" s="40">
        <v>385</v>
      </c>
    </row>
    <row r="28" spans="1:11" ht="35.25" customHeight="1">
      <c r="A28" s="67" t="s">
        <v>249</v>
      </c>
      <c r="B28" s="276" t="s">
        <v>250</v>
      </c>
      <c r="C28" s="277"/>
      <c r="D28" s="277"/>
      <c r="E28" s="277"/>
      <c r="F28" s="277"/>
      <c r="G28" s="277"/>
      <c r="H28" s="277"/>
      <c r="I28" s="277"/>
      <c r="J28" s="277"/>
      <c r="K28" s="278"/>
    </row>
    <row r="29" spans="1:11" ht="61.5" customHeight="1">
      <c r="A29" s="39" t="s">
        <v>25</v>
      </c>
      <c r="B29" s="283" t="s">
        <v>261</v>
      </c>
      <c r="C29" s="275"/>
      <c r="D29" s="40" t="s">
        <v>31</v>
      </c>
      <c r="E29" s="39" t="s">
        <v>12</v>
      </c>
      <c r="F29" s="38">
        <v>7236</v>
      </c>
      <c r="G29" s="38">
        <v>5591</v>
      </c>
      <c r="H29" s="102">
        <f>4044+409-131</f>
        <v>4322</v>
      </c>
      <c r="I29" s="102">
        <v>4453</v>
      </c>
      <c r="J29" s="38" t="s">
        <v>178</v>
      </c>
      <c r="K29" s="38">
        <v>6362</v>
      </c>
    </row>
    <row r="30" spans="1:11" ht="135" customHeight="1">
      <c r="A30" s="39" t="s">
        <v>27</v>
      </c>
      <c r="B30" s="250" t="s">
        <v>39</v>
      </c>
      <c r="C30" s="275"/>
      <c r="D30" s="40" t="s">
        <v>40</v>
      </c>
      <c r="E30" s="39" t="s">
        <v>12</v>
      </c>
      <c r="F30" s="39">
        <v>1</v>
      </c>
      <c r="G30" s="39">
        <v>1</v>
      </c>
      <c r="H30" s="39">
        <v>1</v>
      </c>
      <c r="I30" s="95">
        <v>1</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f>20-2</f>
        <v>18</v>
      </c>
      <c r="I32" s="95">
        <v>18</v>
      </c>
      <c r="J32" s="39" t="s">
        <v>178</v>
      </c>
      <c r="K32" s="39">
        <v>20</v>
      </c>
    </row>
    <row r="33" spans="1:11" ht="63" customHeight="1">
      <c r="A33" s="39" t="s">
        <v>214</v>
      </c>
      <c r="B33" s="250" t="s">
        <v>177</v>
      </c>
      <c r="C33" s="275"/>
      <c r="D33" s="40" t="s">
        <v>45</v>
      </c>
      <c r="E33" s="39" t="s">
        <v>12</v>
      </c>
      <c r="F33" s="39">
        <v>6</v>
      </c>
      <c r="G33" s="39">
        <v>7</v>
      </c>
      <c r="H33" s="39">
        <f>6+2</f>
        <v>8</v>
      </c>
      <c r="I33" s="95">
        <v>8</v>
      </c>
      <c r="J33" s="39" t="s">
        <v>178</v>
      </c>
      <c r="K33" s="39">
        <v>7</v>
      </c>
    </row>
    <row r="34" spans="1:11" ht="78.75" customHeight="1">
      <c r="A34" s="39" t="s">
        <v>215</v>
      </c>
      <c r="B34" s="250" t="s">
        <v>47</v>
      </c>
      <c r="C34" s="275"/>
      <c r="D34" s="40" t="s">
        <v>26</v>
      </c>
      <c r="E34" s="39" t="s">
        <v>12</v>
      </c>
      <c r="F34" s="39">
        <v>1</v>
      </c>
      <c r="G34" s="39">
        <v>1</v>
      </c>
      <c r="H34" s="39">
        <f>1</f>
        <v>1</v>
      </c>
      <c r="I34" s="95">
        <v>1</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v>1</v>
      </c>
      <c r="I36" s="95">
        <v>1</v>
      </c>
      <c r="J36" s="39" t="s">
        <v>178</v>
      </c>
      <c r="K36" s="39" t="s">
        <v>178</v>
      </c>
    </row>
    <row r="37" spans="1:11" ht="92.25" customHeight="1">
      <c r="A37" s="39" t="s">
        <v>218</v>
      </c>
      <c r="B37" s="250" t="s">
        <v>112</v>
      </c>
      <c r="C37" s="275"/>
      <c r="D37" s="40" t="s">
        <v>51</v>
      </c>
      <c r="E37" s="39" t="s">
        <v>12</v>
      </c>
      <c r="F37" s="39">
        <v>3</v>
      </c>
      <c r="G37" s="39">
        <f>4+3</f>
        <v>7</v>
      </c>
      <c r="H37" s="39">
        <f>6+1</f>
        <v>7</v>
      </c>
      <c r="I37" s="95">
        <v>7</v>
      </c>
      <c r="J37" s="39" t="s">
        <v>178</v>
      </c>
      <c r="K37" s="39">
        <v>4</v>
      </c>
    </row>
    <row r="38" spans="1:11" ht="109.5" customHeight="1">
      <c r="A38" s="39" t="s">
        <v>219</v>
      </c>
      <c r="B38" s="250" t="s">
        <v>113</v>
      </c>
      <c r="C38" s="275"/>
      <c r="D38" s="40" t="s">
        <v>40</v>
      </c>
      <c r="E38" s="39" t="s">
        <v>12</v>
      </c>
      <c r="F38" s="39">
        <v>1</v>
      </c>
      <c r="G38" s="39">
        <v>3</v>
      </c>
      <c r="H38" s="39">
        <v>1</v>
      </c>
      <c r="I38" s="95">
        <v>1</v>
      </c>
      <c r="J38" s="39" t="s">
        <v>178</v>
      </c>
      <c r="K38" s="39" t="s">
        <v>178</v>
      </c>
    </row>
    <row r="39" spans="1:11" ht="66" customHeight="1">
      <c r="A39" s="39" t="s">
        <v>220</v>
      </c>
      <c r="B39" s="250" t="s">
        <v>114</v>
      </c>
      <c r="C39" s="275"/>
      <c r="D39" s="40" t="s">
        <v>40</v>
      </c>
      <c r="E39" s="39" t="s">
        <v>12</v>
      </c>
      <c r="F39" s="39">
        <v>1</v>
      </c>
      <c r="G39" s="39">
        <v>1</v>
      </c>
      <c r="H39" s="39">
        <v>1</v>
      </c>
      <c r="I39" s="95">
        <v>2</v>
      </c>
      <c r="J39" s="39" t="s">
        <v>178</v>
      </c>
      <c r="K39" s="39" t="s">
        <v>178</v>
      </c>
    </row>
    <row r="40" spans="1:11" ht="61.5" customHeight="1">
      <c r="A40" s="39" t="s">
        <v>221</v>
      </c>
      <c r="B40" s="250" t="s">
        <v>162</v>
      </c>
      <c r="C40" s="275"/>
      <c r="D40" s="40" t="s">
        <v>40</v>
      </c>
      <c r="E40" s="39" t="s">
        <v>12</v>
      </c>
      <c r="F40" s="39">
        <v>5</v>
      </c>
      <c r="G40" s="39">
        <f>5</f>
        <v>5</v>
      </c>
      <c r="H40" s="39">
        <f>3-1</f>
        <v>2</v>
      </c>
      <c r="I40" s="95">
        <v>3</v>
      </c>
      <c r="J40" s="39" t="s">
        <v>178</v>
      </c>
      <c r="K40" s="39">
        <v>5</v>
      </c>
    </row>
    <row r="41" spans="1:11" ht="82.5" customHeight="1">
      <c r="A41" s="39" t="s">
        <v>222</v>
      </c>
      <c r="B41" s="250" t="s">
        <v>163</v>
      </c>
      <c r="C41" s="275"/>
      <c r="D41" s="40" t="s">
        <v>40</v>
      </c>
      <c r="E41" s="39" t="s">
        <v>12</v>
      </c>
      <c r="F41" s="39">
        <v>168</v>
      </c>
      <c r="G41" s="39">
        <v>515</v>
      </c>
      <c r="H41" s="39">
        <f>50+31</f>
        <v>81</v>
      </c>
      <c r="I41" s="95">
        <v>50</v>
      </c>
      <c r="J41" s="39" t="s">
        <v>178</v>
      </c>
      <c r="K41" s="39">
        <v>211</v>
      </c>
    </row>
    <row r="42" spans="1:11" ht="52.5" customHeight="1">
      <c r="A42" s="39" t="s">
        <v>223</v>
      </c>
      <c r="B42" s="250" t="s">
        <v>83</v>
      </c>
      <c r="C42" s="275"/>
      <c r="D42" s="40" t="s">
        <v>92</v>
      </c>
      <c r="E42" s="40" t="s">
        <v>71</v>
      </c>
      <c r="F42" s="40">
        <v>585</v>
      </c>
      <c r="G42" s="40">
        <f>586+9</f>
        <v>595</v>
      </c>
      <c r="H42" s="40">
        <v>387</v>
      </c>
      <c r="I42" s="40">
        <v>387</v>
      </c>
      <c r="J42" s="40">
        <v>387</v>
      </c>
      <c r="K42" s="40">
        <v>387</v>
      </c>
    </row>
    <row r="43" spans="1:11" ht="60.75" customHeight="1">
      <c r="A43" s="287" t="s">
        <v>224</v>
      </c>
      <c r="B43" s="290" t="s">
        <v>164</v>
      </c>
      <c r="C43" s="97" t="s">
        <v>93</v>
      </c>
      <c r="D43" s="40" t="s">
        <v>26</v>
      </c>
      <c r="E43" s="55" t="s">
        <v>12</v>
      </c>
      <c r="F43" s="55">
        <v>36</v>
      </c>
      <c r="G43" s="55">
        <f>41</f>
        <v>41</v>
      </c>
      <c r="H43" s="55" t="s">
        <v>178</v>
      </c>
      <c r="I43" s="55" t="s">
        <v>178</v>
      </c>
      <c r="J43" s="55" t="s">
        <v>178</v>
      </c>
      <c r="K43" s="55" t="s">
        <v>178</v>
      </c>
    </row>
    <row r="44" spans="1:11" ht="66" customHeight="1">
      <c r="A44" s="288"/>
      <c r="B44" s="291"/>
      <c r="C44" s="97" t="s">
        <v>109</v>
      </c>
      <c r="D44" s="40" t="s">
        <v>26</v>
      </c>
      <c r="E44" s="55" t="s">
        <v>12</v>
      </c>
      <c r="F44" s="40">
        <v>12</v>
      </c>
      <c r="G44" s="40">
        <f>17</f>
        <v>17</v>
      </c>
      <c r="H44" s="40" t="s">
        <v>178</v>
      </c>
      <c r="I44" s="40" t="s">
        <v>178</v>
      </c>
      <c r="J44" s="40" t="s">
        <v>178</v>
      </c>
      <c r="K44" s="40" t="s">
        <v>178</v>
      </c>
    </row>
    <row r="45" spans="1:11" ht="69.75" customHeight="1">
      <c r="A45" s="289"/>
      <c r="B45" s="292"/>
      <c r="C45" s="97"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95">
        <f>170-38</f>
        <v>132</v>
      </c>
      <c r="I47" s="95">
        <v>170</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266</v>
      </c>
      <c r="C49" s="275"/>
      <c r="D49" s="40" t="s">
        <v>65</v>
      </c>
      <c r="E49" s="39" t="s">
        <v>12</v>
      </c>
      <c r="F49" s="39">
        <v>10</v>
      </c>
      <c r="G49" s="39">
        <f>8-1</f>
        <v>7</v>
      </c>
      <c r="H49" s="39">
        <v>6</v>
      </c>
      <c r="I49" s="39">
        <v>6</v>
      </c>
      <c r="J49" s="39">
        <v>6</v>
      </c>
      <c r="K49" s="39">
        <v>6</v>
      </c>
    </row>
    <row r="50" spans="1:11" ht="130.5" customHeight="1">
      <c r="A50" s="39" t="s">
        <v>59</v>
      </c>
      <c r="B50" s="250" t="s">
        <v>264</v>
      </c>
      <c r="C50" s="275"/>
      <c r="D50" s="40" t="s">
        <v>267</v>
      </c>
      <c r="E50" s="40" t="s">
        <v>12</v>
      </c>
      <c r="F50" s="69" t="s">
        <v>96</v>
      </c>
      <c r="G50" s="40" t="s">
        <v>194</v>
      </c>
      <c r="H50" s="101" t="s">
        <v>268</v>
      </c>
      <c r="I50" s="101" t="s">
        <v>269</v>
      </c>
      <c r="J50" s="40">
        <v>2</v>
      </c>
      <c r="K50" s="40">
        <v>2</v>
      </c>
    </row>
    <row r="51" spans="1:11" ht="34.5" customHeight="1">
      <c r="A51" s="67" t="s">
        <v>255</v>
      </c>
      <c r="B51" s="276" t="s">
        <v>256</v>
      </c>
      <c r="C51" s="277"/>
      <c r="D51" s="277"/>
      <c r="E51" s="277"/>
      <c r="F51" s="277"/>
      <c r="G51" s="277"/>
      <c r="H51" s="277"/>
      <c r="I51" s="277"/>
      <c r="J51" s="277"/>
      <c r="K51" s="278"/>
    </row>
    <row r="52" spans="1:11" ht="72"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39">
        <f>10216-26-972</f>
        <v>9218</v>
      </c>
      <c r="I54" s="95">
        <v>9218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101">
        <f>235-26</f>
        <v>209</v>
      </c>
      <c r="I56" s="101">
        <v>235</v>
      </c>
      <c r="J56" s="40" t="s">
        <v>178</v>
      </c>
      <c r="K56" s="40">
        <v>235</v>
      </c>
    </row>
    <row r="57" spans="1:11" ht="54.75" customHeight="1">
      <c r="A57" s="70" t="s">
        <v>232</v>
      </c>
      <c r="B57" s="250" t="s">
        <v>170</v>
      </c>
      <c r="C57" s="278"/>
      <c r="D57" s="40" t="s">
        <v>26</v>
      </c>
      <c r="E57" s="39" t="s">
        <v>12</v>
      </c>
      <c r="F57" s="39">
        <v>106</v>
      </c>
      <c r="G57" s="39">
        <v>114</v>
      </c>
      <c r="H57" s="95">
        <f>114-21</f>
        <v>93</v>
      </c>
      <c r="I57" s="95">
        <v>102</v>
      </c>
      <c r="J57" s="39" t="s">
        <v>178</v>
      </c>
      <c r="K57" s="39">
        <v>110</v>
      </c>
    </row>
    <row r="58" spans="1:11" ht="74.25" customHeight="1">
      <c r="A58" s="70" t="s">
        <v>233</v>
      </c>
      <c r="B58" s="250" t="s">
        <v>244</v>
      </c>
      <c r="C58" s="277"/>
      <c r="D58" s="40" t="s">
        <v>16</v>
      </c>
      <c r="E58" s="39" t="s">
        <v>12</v>
      </c>
      <c r="F58" s="39">
        <v>86</v>
      </c>
      <c r="G58" s="39">
        <v>86</v>
      </c>
      <c r="H58" s="39">
        <v>70</v>
      </c>
      <c r="I58" s="95">
        <v>40</v>
      </c>
      <c r="J58" s="39" t="s">
        <v>178</v>
      </c>
      <c r="K58" s="39">
        <v>86</v>
      </c>
    </row>
    <row r="59" spans="1:11" ht="15.75" customHeight="1">
      <c r="A59" s="71">
        <v>9</v>
      </c>
      <c r="B59" s="295" t="s">
        <v>259</v>
      </c>
      <c r="C59" s="277"/>
      <c r="D59" s="72"/>
      <c r="E59" s="73"/>
      <c r="F59" s="72"/>
      <c r="G59" s="73"/>
      <c r="H59" s="74"/>
      <c r="I59" s="74"/>
      <c r="J59" s="74"/>
      <c r="K59" s="74"/>
    </row>
    <row r="60" spans="1:11" ht="105.75" customHeight="1">
      <c r="A60" s="39" t="s">
        <v>72</v>
      </c>
      <c r="B60" s="250" t="s">
        <v>263</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f>2-1</f>
        <v>1</v>
      </c>
      <c r="I62" s="39">
        <v>2</v>
      </c>
      <c r="J62" s="39" t="s">
        <v>178</v>
      </c>
      <c r="K62" s="39">
        <v>540</v>
      </c>
    </row>
    <row r="63" spans="1:11" ht="95.25" customHeight="1">
      <c r="A63" s="76" t="s">
        <v>237</v>
      </c>
      <c r="B63" s="274" t="s">
        <v>168</v>
      </c>
      <c r="C63" s="275"/>
      <c r="D63" s="40" t="s">
        <v>147</v>
      </c>
      <c r="E63" s="39" t="s">
        <v>12</v>
      </c>
      <c r="F63" s="39">
        <v>8</v>
      </c>
      <c r="G63" s="39">
        <v>8</v>
      </c>
      <c r="H63" s="39">
        <v>8</v>
      </c>
      <c r="I63" s="39">
        <v>8</v>
      </c>
      <c r="J63" s="39" t="s">
        <v>178</v>
      </c>
      <c r="K63" s="39">
        <v>8</v>
      </c>
    </row>
    <row r="64" spans="1:11" ht="29.25" customHeight="1">
      <c r="A64" s="77"/>
      <c r="B64" s="78"/>
      <c r="C64" s="79"/>
      <c r="D64" s="79"/>
      <c r="E64" s="79"/>
      <c r="F64" s="79"/>
      <c r="G64" s="79"/>
      <c r="H64" s="79"/>
      <c r="I64" s="79"/>
      <c r="J64" s="79"/>
      <c r="K64" s="7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64"/>
  <sheetViews>
    <sheetView topLeftCell="A49" workbookViewId="0">
      <selection activeCell="A49" sqref="A1:XFD1048576"/>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04"/>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109"/>
      <c r="C9" s="110">
        <v>2</v>
      </c>
      <c r="D9" s="110">
        <v>3</v>
      </c>
      <c r="E9" s="110">
        <v>4</v>
      </c>
      <c r="F9" s="110">
        <v>5</v>
      </c>
      <c r="G9" s="110">
        <v>6</v>
      </c>
      <c r="H9" s="110">
        <v>7</v>
      </c>
      <c r="I9" s="110">
        <v>8</v>
      </c>
      <c r="J9" s="110">
        <v>8</v>
      </c>
      <c r="K9" s="110">
        <v>8</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v>4536</v>
      </c>
      <c r="J12" s="115"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13"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13">
        <v>3840</v>
      </c>
      <c r="J17" s="113"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87" customHeight="1">
      <c r="A22" s="113" t="s">
        <v>202</v>
      </c>
      <c r="B22" s="303" t="s">
        <v>128</v>
      </c>
      <c r="C22" s="299"/>
      <c r="D22" s="114" t="s">
        <v>185</v>
      </c>
      <c r="E22" s="113" t="s">
        <v>82</v>
      </c>
      <c r="F22" s="117">
        <v>3</v>
      </c>
      <c r="G22" s="117">
        <v>4</v>
      </c>
      <c r="H22" s="117" t="s">
        <v>178</v>
      </c>
      <c r="I22" s="117">
        <v>2</v>
      </c>
      <c r="J22" s="11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186</v>
      </c>
      <c r="E24" s="114" t="s">
        <v>82</v>
      </c>
      <c r="F24" s="114">
        <v>1</v>
      </c>
      <c r="G24" s="114">
        <v>1</v>
      </c>
      <c r="H24" s="114">
        <v>2</v>
      </c>
      <c r="I24" s="114" t="s">
        <v>178</v>
      </c>
      <c r="J24" s="114" t="s">
        <v>178</v>
      </c>
      <c r="K24" s="114"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14">
        <v>195</v>
      </c>
      <c r="J27" s="114" t="s">
        <v>178</v>
      </c>
      <c r="K27" s="114" t="s">
        <v>178</v>
      </c>
    </row>
    <row r="28" spans="1:11" ht="35.25" customHeight="1">
      <c r="A28" s="112" t="s">
        <v>249</v>
      </c>
      <c r="B28" s="310" t="s">
        <v>250</v>
      </c>
      <c r="C28" s="297"/>
      <c r="D28" s="297"/>
      <c r="E28" s="297"/>
      <c r="F28" s="297"/>
      <c r="G28" s="297"/>
      <c r="H28" s="297"/>
      <c r="I28" s="297"/>
      <c r="J28" s="297"/>
      <c r="K28" s="311"/>
    </row>
    <row r="29" spans="1:11" ht="33.75" customHeight="1">
      <c r="A29" s="113" t="s">
        <v>25</v>
      </c>
      <c r="B29" s="324" t="s">
        <v>261</v>
      </c>
      <c r="C29" s="299"/>
      <c r="D29" s="114" t="s">
        <v>31</v>
      </c>
      <c r="E29" s="113" t="s">
        <v>12</v>
      </c>
      <c r="F29" s="115">
        <v>7236</v>
      </c>
      <c r="G29" s="115">
        <v>5591</v>
      </c>
      <c r="H29" s="115">
        <f>4044+409-131</f>
        <v>4322</v>
      </c>
      <c r="I29" s="115">
        <v>4453</v>
      </c>
      <c r="J29" s="115"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13">
        <v>18</v>
      </c>
      <c r="J32" s="113" t="s">
        <v>178</v>
      </c>
      <c r="K32" s="113" t="s">
        <v>178</v>
      </c>
    </row>
    <row r="33" spans="1:11" ht="63" customHeight="1">
      <c r="A33" s="113" t="s">
        <v>214</v>
      </c>
      <c r="B33" s="298" t="s">
        <v>177</v>
      </c>
      <c r="C33" s="299"/>
      <c r="D33" s="114" t="s">
        <v>45</v>
      </c>
      <c r="E33" s="113" t="s">
        <v>12</v>
      </c>
      <c r="F33" s="113">
        <v>6</v>
      </c>
      <c r="G33" s="113">
        <v>7</v>
      </c>
      <c r="H33" s="113">
        <f>6+2</f>
        <v>8</v>
      </c>
      <c r="I33" s="113">
        <v>8</v>
      </c>
      <c r="J33" s="113"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13">
        <v>1</v>
      </c>
      <c r="J36" s="113" t="s">
        <v>178</v>
      </c>
      <c r="K36" s="113" t="s">
        <v>178</v>
      </c>
    </row>
    <row r="37" spans="1:11" ht="92.25" customHeight="1">
      <c r="A37" s="113" t="s">
        <v>218</v>
      </c>
      <c r="B37" s="298" t="s">
        <v>112</v>
      </c>
      <c r="C37" s="299"/>
      <c r="D37" s="114" t="s">
        <v>51</v>
      </c>
      <c r="E37" s="113" t="s">
        <v>12</v>
      </c>
      <c r="F37" s="113">
        <v>3</v>
      </c>
      <c r="G37" s="113">
        <f>4+3</f>
        <v>7</v>
      </c>
      <c r="H37" s="113">
        <f>6+1</f>
        <v>7</v>
      </c>
      <c r="I37" s="113">
        <v>6</v>
      </c>
      <c r="J37" s="113" t="s">
        <v>178</v>
      </c>
      <c r="K37" s="113" t="s">
        <v>178</v>
      </c>
    </row>
    <row r="38" spans="1:11" ht="109.5" customHeight="1">
      <c r="A38" s="113" t="s">
        <v>219</v>
      </c>
      <c r="B38" s="298" t="s">
        <v>113</v>
      </c>
      <c r="C38" s="299"/>
      <c r="D38" s="114" t="s">
        <v>40</v>
      </c>
      <c r="E38" s="113" t="s">
        <v>12</v>
      </c>
      <c r="F38" s="113">
        <v>1</v>
      </c>
      <c r="G38" s="113">
        <v>3</v>
      </c>
      <c r="H38" s="113">
        <v>1</v>
      </c>
      <c r="I38" s="113">
        <v>1</v>
      </c>
      <c r="J38" s="113" t="s">
        <v>178</v>
      </c>
      <c r="K38" s="113" t="s">
        <v>178</v>
      </c>
    </row>
    <row r="39" spans="1:11" ht="66" customHeight="1">
      <c r="A39" s="113" t="s">
        <v>220</v>
      </c>
      <c r="B39" s="298" t="s">
        <v>114</v>
      </c>
      <c r="C39" s="299"/>
      <c r="D39" s="114" t="s">
        <v>40</v>
      </c>
      <c r="E39" s="113" t="s">
        <v>12</v>
      </c>
      <c r="F39" s="113">
        <v>1</v>
      </c>
      <c r="G39" s="113">
        <v>1</v>
      </c>
      <c r="H39" s="113">
        <v>1</v>
      </c>
      <c r="I39" s="113">
        <v>2</v>
      </c>
      <c r="J39" s="113" t="s">
        <v>178</v>
      </c>
      <c r="K39" s="113" t="s">
        <v>178</v>
      </c>
    </row>
    <row r="40" spans="1:11" ht="61.5" customHeight="1">
      <c r="A40" s="113" t="s">
        <v>221</v>
      </c>
      <c r="B40" s="298" t="s">
        <v>162</v>
      </c>
      <c r="C40" s="299"/>
      <c r="D40" s="114" t="s">
        <v>40</v>
      </c>
      <c r="E40" s="113" t="s">
        <v>12</v>
      </c>
      <c r="F40" s="113">
        <v>5</v>
      </c>
      <c r="G40" s="113">
        <f>5</f>
        <v>5</v>
      </c>
      <c r="H40" s="113">
        <f>3-1</f>
        <v>2</v>
      </c>
      <c r="I40" s="113">
        <v>3</v>
      </c>
      <c r="J40" s="113"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14">
        <v>387</v>
      </c>
      <c r="J42" s="114">
        <v>387</v>
      </c>
      <c r="K42" s="114">
        <v>387</v>
      </c>
    </row>
    <row r="43" spans="1:11" ht="60.75" customHeight="1">
      <c r="A43" s="304" t="s">
        <v>224</v>
      </c>
      <c r="B43" s="307" t="s">
        <v>164</v>
      </c>
      <c r="C43" s="118" t="s">
        <v>93</v>
      </c>
      <c r="D43" s="114" t="s">
        <v>26</v>
      </c>
      <c r="E43" s="117" t="s">
        <v>12</v>
      </c>
      <c r="F43" s="117">
        <v>36</v>
      </c>
      <c r="G43" s="117">
        <f>41</f>
        <v>41</v>
      </c>
      <c r="H43" s="117" t="s">
        <v>178</v>
      </c>
      <c r="I43" s="117" t="s">
        <v>178</v>
      </c>
      <c r="J43" s="117" t="s">
        <v>178</v>
      </c>
      <c r="K43" s="117" t="s">
        <v>178</v>
      </c>
    </row>
    <row r="44" spans="1:11" ht="66" customHeight="1">
      <c r="A44" s="305"/>
      <c r="B44" s="308"/>
      <c r="C44" s="118" t="s">
        <v>109</v>
      </c>
      <c r="D44" s="114" t="s">
        <v>26</v>
      </c>
      <c r="E44" s="117" t="s">
        <v>12</v>
      </c>
      <c r="F44" s="114">
        <v>12</v>
      </c>
      <c r="G44" s="114">
        <f>17</f>
        <v>17</v>
      </c>
      <c r="H44" s="114" t="s">
        <v>178</v>
      </c>
      <c r="I44" s="114" t="s">
        <v>178</v>
      </c>
      <c r="J44" s="114" t="s">
        <v>178</v>
      </c>
      <c r="K44" s="114" t="s">
        <v>178</v>
      </c>
    </row>
    <row r="45" spans="1:11" ht="69.75" customHeight="1">
      <c r="A45" s="306"/>
      <c r="B45" s="309"/>
      <c r="C45" s="118"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13">
        <v>170</v>
      </c>
      <c r="J47" s="113"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270</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14"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13">
        <v>9218</v>
      </c>
      <c r="J54" s="113"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14">
        <v>235</v>
      </c>
      <c r="J56" s="114" t="s">
        <v>178</v>
      </c>
      <c r="K56" s="114" t="s">
        <v>178</v>
      </c>
    </row>
    <row r="57" spans="1:11" ht="54.75" customHeight="1">
      <c r="A57" s="120" t="s">
        <v>232</v>
      </c>
      <c r="B57" s="298" t="s">
        <v>170</v>
      </c>
      <c r="C57" s="311"/>
      <c r="D57" s="114" t="s">
        <v>26</v>
      </c>
      <c r="E57" s="113" t="s">
        <v>12</v>
      </c>
      <c r="F57" s="113">
        <v>106</v>
      </c>
      <c r="G57" s="113">
        <v>114</v>
      </c>
      <c r="H57" s="113">
        <f>114-21</f>
        <v>93</v>
      </c>
      <c r="I57" s="113">
        <v>102</v>
      </c>
      <c r="J57" s="113" t="s">
        <v>178</v>
      </c>
      <c r="K57" s="113" t="s">
        <v>178</v>
      </c>
    </row>
    <row r="58" spans="1:11" ht="74.25" customHeight="1">
      <c r="A58" s="120" t="s">
        <v>233</v>
      </c>
      <c r="B58" s="298" t="s">
        <v>244</v>
      </c>
      <c r="C58" s="297"/>
      <c r="D58" s="114" t="s">
        <v>16</v>
      </c>
      <c r="E58" s="113" t="s">
        <v>12</v>
      </c>
      <c r="F58" s="113">
        <v>86</v>
      </c>
      <c r="G58" s="113">
        <v>86</v>
      </c>
      <c r="H58" s="113">
        <v>70</v>
      </c>
      <c r="I58" s="113">
        <v>40</v>
      </c>
      <c r="J58" s="113"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v>2</v>
      </c>
      <c r="J62" s="113" t="s">
        <v>178</v>
      </c>
      <c r="K62" s="113" t="s">
        <v>178</v>
      </c>
    </row>
    <row r="63" spans="1:11" ht="95.25" customHeight="1">
      <c r="A63" s="126" t="s">
        <v>237</v>
      </c>
      <c r="B63" s="303" t="s">
        <v>168</v>
      </c>
      <c r="C63" s="299"/>
      <c r="D63" s="114" t="s">
        <v>147</v>
      </c>
      <c r="E63" s="113" t="s">
        <v>12</v>
      </c>
      <c r="F63" s="113">
        <v>8</v>
      </c>
      <c r="G63" s="113">
        <v>8</v>
      </c>
      <c r="H63" s="113">
        <v>8</v>
      </c>
      <c r="I63" s="113">
        <v>8</v>
      </c>
      <c r="J63" s="113" t="s">
        <v>178</v>
      </c>
      <c r="K63" s="113" t="s">
        <v>178</v>
      </c>
    </row>
    <row r="64" spans="1:11" ht="29.25" customHeight="1">
      <c r="A64" s="127"/>
      <c r="B64" s="128"/>
      <c r="C64" s="129"/>
      <c r="D64" s="129"/>
      <c r="E64" s="129"/>
      <c r="F64" s="129"/>
      <c r="G64" s="129"/>
      <c r="H64" s="129"/>
      <c r="I64" s="129"/>
      <c r="J64" s="129"/>
      <c r="K64" s="12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64"/>
  <sheetViews>
    <sheetView topLeftCell="A58" workbookViewId="0">
      <selection activeCell="A58" sqref="A1:XFD1048576"/>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30"/>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109"/>
      <c r="C9" s="131">
        <v>2</v>
      </c>
      <c r="D9" s="131">
        <v>3</v>
      </c>
      <c r="E9" s="131">
        <v>4</v>
      </c>
      <c r="F9" s="131">
        <v>5</v>
      </c>
      <c r="G9" s="131">
        <v>6</v>
      </c>
      <c r="H9" s="131">
        <v>7</v>
      </c>
      <c r="I9" s="131">
        <v>8</v>
      </c>
      <c r="J9" s="131">
        <v>8</v>
      </c>
      <c r="K9" s="131">
        <v>8</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v>4536</v>
      </c>
      <c r="J12" s="115"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13"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13">
        <v>3840</v>
      </c>
      <c r="J17" s="113"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87" customHeight="1">
      <c r="A22" s="113" t="s">
        <v>202</v>
      </c>
      <c r="B22" s="303" t="s">
        <v>128</v>
      </c>
      <c r="C22" s="299"/>
      <c r="D22" s="114" t="s">
        <v>185</v>
      </c>
      <c r="E22" s="113" t="s">
        <v>82</v>
      </c>
      <c r="F22" s="117">
        <v>3</v>
      </c>
      <c r="G22" s="117">
        <v>4</v>
      </c>
      <c r="H22" s="117" t="s">
        <v>178</v>
      </c>
      <c r="I22" s="117">
        <v>2</v>
      </c>
      <c r="J22" s="11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186</v>
      </c>
      <c r="E24" s="114" t="s">
        <v>82</v>
      </c>
      <c r="F24" s="114">
        <v>1</v>
      </c>
      <c r="G24" s="114">
        <v>1</v>
      </c>
      <c r="H24" s="114">
        <v>2</v>
      </c>
      <c r="I24" s="114" t="s">
        <v>178</v>
      </c>
      <c r="J24" s="114" t="s">
        <v>178</v>
      </c>
      <c r="K24" s="114"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14">
        <v>195</v>
      </c>
      <c r="J27" s="114" t="s">
        <v>178</v>
      </c>
      <c r="K27" s="114" t="s">
        <v>178</v>
      </c>
    </row>
    <row r="28" spans="1:11" ht="35.25" customHeight="1">
      <c r="A28" s="112" t="s">
        <v>249</v>
      </c>
      <c r="B28" s="310" t="s">
        <v>250</v>
      </c>
      <c r="C28" s="297"/>
      <c r="D28" s="297"/>
      <c r="E28" s="297"/>
      <c r="F28" s="297"/>
      <c r="G28" s="297"/>
      <c r="H28" s="297"/>
      <c r="I28" s="297"/>
      <c r="J28" s="297"/>
      <c r="K28" s="311"/>
    </row>
    <row r="29" spans="1:11" ht="33.75" customHeight="1">
      <c r="A29" s="113" t="s">
        <v>25</v>
      </c>
      <c r="B29" s="324" t="s">
        <v>261</v>
      </c>
      <c r="C29" s="299"/>
      <c r="D29" s="114" t="s">
        <v>31</v>
      </c>
      <c r="E29" s="113" t="s">
        <v>12</v>
      </c>
      <c r="F29" s="115">
        <v>7236</v>
      </c>
      <c r="G29" s="115">
        <v>5591</v>
      </c>
      <c r="H29" s="115">
        <f>4044+409-131</f>
        <v>4322</v>
      </c>
      <c r="I29" s="115">
        <v>4453</v>
      </c>
      <c r="J29" s="115"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13">
        <v>18</v>
      </c>
      <c r="J32" s="113" t="s">
        <v>178</v>
      </c>
      <c r="K32" s="113" t="s">
        <v>178</v>
      </c>
    </row>
    <row r="33" spans="1:11" ht="63" customHeight="1">
      <c r="A33" s="113" t="s">
        <v>214</v>
      </c>
      <c r="B33" s="298" t="s">
        <v>177</v>
      </c>
      <c r="C33" s="299"/>
      <c r="D33" s="114" t="s">
        <v>45</v>
      </c>
      <c r="E33" s="113" t="s">
        <v>12</v>
      </c>
      <c r="F33" s="113">
        <v>6</v>
      </c>
      <c r="G33" s="113">
        <v>7</v>
      </c>
      <c r="H33" s="113">
        <f>6+2</f>
        <v>8</v>
      </c>
      <c r="I33" s="113">
        <v>8</v>
      </c>
      <c r="J33" s="113"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13">
        <v>1</v>
      </c>
      <c r="J36" s="113" t="s">
        <v>178</v>
      </c>
      <c r="K36" s="113" t="s">
        <v>178</v>
      </c>
    </row>
    <row r="37" spans="1:11" ht="92.25" customHeight="1">
      <c r="A37" s="113" t="s">
        <v>218</v>
      </c>
      <c r="B37" s="298" t="s">
        <v>112</v>
      </c>
      <c r="C37" s="299"/>
      <c r="D37" s="114" t="s">
        <v>51</v>
      </c>
      <c r="E37" s="113" t="s">
        <v>12</v>
      </c>
      <c r="F37" s="113">
        <v>3</v>
      </c>
      <c r="G37" s="113">
        <f>4+3</f>
        <v>7</v>
      </c>
      <c r="H37" s="113">
        <f>6+1</f>
        <v>7</v>
      </c>
      <c r="I37" s="113">
        <v>6</v>
      </c>
      <c r="J37" s="113" t="s">
        <v>178</v>
      </c>
      <c r="K37" s="113" t="s">
        <v>178</v>
      </c>
    </row>
    <row r="38" spans="1:11" ht="109.5" customHeight="1">
      <c r="A38" s="113" t="s">
        <v>219</v>
      </c>
      <c r="B38" s="298" t="s">
        <v>113</v>
      </c>
      <c r="C38" s="299"/>
      <c r="D38" s="114" t="s">
        <v>40</v>
      </c>
      <c r="E38" s="113" t="s">
        <v>12</v>
      </c>
      <c r="F38" s="113">
        <v>1</v>
      </c>
      <c r="G38" s="113">
        <v>3</v>
      </c>
      <c r="H38" s="113">
        <v>1</v>
      </c>
      <c r="I38" s="113">
        <v>1</v>
      </c>
      <c r="J38" s="113" t="s">
        <v>178</v>
      </c>
      <c r="K38" s="113" t="s">
        <v>178</v>
      </c>
    </row>
    <row r="39" spans="1:11" ht="66" customHeight="1">
      <c r="A39" s="113" t="s">
        <v>220</v>
      </c>
      <c r="B39" s="298" t="s">
        <v>114</v>
      </c>
      <c r="C39" s="299"/>
      <c r="D39" s="114" t="s">
        <v>40</v>
      </c>
      <c r="E39" s="113" t="s">
        <v>12</v>
      </c>
      <c r="F39" s="113">
        <v>1</v>
      </c>
      <c r="G39" s="113">
        <v>1</v>
      </c>
      <c r="H39" s="113">
        <v>1</v>
      </c>
      <c r="I39" s="113">
        <v>2</v>
      </c>
      <c r="J39" s="113" t="s">
        <v>178</v>
      </c>
      <c r="K39" s="113" t="s">
        <v>178</v>
      </c>
    </row>
    <row r="40" spans="1:11" ht="61.5" customHeight="1">
      <c r="A40" s="113" t="s">
        <v>221</v>
      </c>
      <c r="B40" s="298" t="s">
        <v>162</v>
      </c>
      <c r="C40" s="299"/>
      <c r="D40" s="114" t="s">
        <v>40</v>
      </c>
      <c r="E40" s="113" t="s">
        <v>12</v>
      </c>
      <c r="F40" s="113">
        <v>5</v>
      </c>
      <c r="G40" s="113">
        <f>5</f>
        <v>5</v>
      </c>
      <c r="H40" s="113">
        <f>3-1</f>
        <v>2</v>
      </c>
      <c r="I40" s="113">
        <v>3</v>
      </c>
      <c r="J40" s="113"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14">
        <v>387</v>
      </c>
      <c r="J42" s="114">
        <v>387</v>
      </c>
      <c r="K42" s="114">
        <v>387</v>
      </c>
    </row>
    <row r="43" spans="1:11" ht="60.75" customHeight="1">
      <c r="A43" s="304" t="s">
        <v>224</v>
      </c>
      <c r="B43" s="307" t="s">
        <v>164</v>
      </c>
      <c r="C43" s="132" t="s">
        <v>93</v>
      </c>
      <c r="D43" s="114" t="s">
        <v>26</v>
      </c>
      <c r="E43" s="117" t="s">
        <v>12</v>
      </c>
      <c r="F43" s="117">
        <v>36</v>
      </c>
      <c r="G43" s="117">
        <f>41</f>
        <v>41</v>
      </c>
      <c r="H43" s="117" t="s">
        <v>178</v>
      </c>
      <c r="I43" s="117" t="s">
        <v>178</v>
      </c>
      <c r="J43" s="117" t="s">
        <v>178</v>
      </c>
      <c r="K43" s="117" t="s">
        <v>178</v>
      </c>
    </row>
    <row r="44" spans="1:11" ht="66" customHeight="1">
      <c r="A44" s="305"/>
      <c r="B44" s="308"/>
      <c r="C44" s="132" t="s">
        <v>109</v>
      </c>
      <c r="D44" s="114" t="s">
        <v>26</v>
      </c>
      <c r="E44" s="117" t="s">
        <v>12</v>
      </c>
      <c r="F44" s="114">
        <v>12</v>
      </c>
      <c r="G44" s="114">
        <f>17</f>
        <v>17</v>
      </c>
      <c r="H44" s="114" t="s">
        <v>178</v>
      </c>
      <c r="I44" s="114" t="s">
        <v>178</v>
      </c>
      <c r="J44" s="114" t="s">
        <v>178</v>
      </c>
      <c r="K44" s="114" t="s">
        <v>178</v>
      </c>
    </row>
    <row r="45" spans="1:11" ht="69.75" customHeight="1">
      <c r="A45" s="306"/>
      <c r="B45" s="309"/>
      <c r="C45" s="132"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13">
        <v>170</v>
      </c>
      <c r="J47" s="113"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270</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14"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13">
        <v>9218</v>
      </c>
      <c r="J54" s="113"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14">
        <v>235</v>
      </c>
      <c r="J56" s="114" t="s">
        <v>178</v>
      </c>
      <c r="K56" s="114" t="s">
        <v>178</v>
      </c>
    </row>
    <row r="57" spans="1:11" ht="54.75" customHeight="1">
      <c r="A57" s="120" t="s">
        <v>232</v>
      </c>
      <c r="B57" s="298" t="s">
        <v>170</v>
      </c>
      <c r="C57" s="311"/>
      <c r="D57" s="114" t="s">
        <v>26</v>
      </c>
      <c r="E57" s="113" t="s">
        <v>12</v>
      </c>
      <c r="F57" s="113">
        <v>106</v>
      </c>
      <c r="G57" s="113">
        <v>114</v>
      </c>
      <c r="H57" s="113">
        <f>114-21</f>
        <v>93</v>
      </c>
      <c r="I57" s="113">
        <v>102</v>
      </c>
      <c r="J57" s="113" t="s">
        <v>178</v>
      </c>
      <c r="K57" s="113" t="s">
        <v>178</v>
      </c>
    </row>
    <row r="58" spans="1:11" ht="74.25" customHeight="1">
      <c r="A58" s="120" t="s">
        <v>233</v>
      </c>
      <c r="B58" s="298" t="s">
        <v>244</v>
      </c>
      <c r="C58" s="297"/>
      <c r="D58" s="114" t="s">
        <v>16</v>
      </c>
      <c r="E58" s="113" t="s">
        <v>12</v>
      </c>
      <c r="F58" s="113">
        <v>86</v>
      </c>
      <c r="G58" s="113">
        <v>86</v>
      </c>
      <c r="H58" s="113">
        <v>70</v>
      </c>
      <c r="I58" s="113">
        <v>40</v>
      </c>
      <c r="J58" s="113"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t="s">
        <v>178</v>
      </c>
      <c r="J62" s="113" t="s">
        <v>178</v>
      </c>
      <c r="K62" s="113" t="s">
        <v>178</v>
      </c>
    </row>
    <row r="63" spans="1:11" ht="95.25" customHeight="1">
      <c r="A63" s="126" t="s">
        <v>237</v>
      </c>
      <c r="B63" s="303" t="s">
        <v>168</v>
      </c>
      <c r="C63" s="299"/>
      <c r="D63" s="114" t="s">
        <v>147</v>
      </c>
      <c r="E63" s="113" t="s">
        <v>12</v>
      </c>
      <c r="F63" s="113">
        <v>8</v>
      </c>
      <c r="G63" s="113">
        <v>8</v>
      </c>
      <c r="H63" s="113">
        <v>8</v>
      </c>
      <c r="I63" s="113" t="s">
        <v>178</v>
      </c>
      <c r="J63" s="113" t="s">
        <v>178</v>
      </c>
      <c r="K63" s="113" t="s">
        <v>178</v>
      </c>
    </row>
    <row r="64" spans="1:11" ht="29.25" customHeight="1">
      <c r="A64" s="127"/>
      <c r="B64" s="128"/>
      <c r="C64" s="129"/>
      <c r="D64" s="129"/>
      <c r="E64" s="129"/>
      <c r="F64" s="129"/>
      <c r="G64" s="129"/>
      <c r="H64" s="129"/>
      <c r="I64" s="129"/>
      <c r="J64" s="129"/>
      <c r="K64" s="129"/>
    </row>
  </sheetData>
  <mergeCells count="63">
    <mergeCell ref="B59:C59"/>
    <mergeCell ref="B60:C60"/>
    <mergeCell ref="B61:K61"/>
    <mergeCell ref="B62:C62"/>
    <mergeCell ref="B63:C63"/>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39:C39"/>
    <mergeCell ref="B40:C40"/>
    <mergeCell ref="B41:C41"/>
    <mergeCell ref="B42:C42"/>
    <mergeCell ref="B33:C33"/>
    <mergeCell ref="B34:C34"/>
    <mergeCell ref="B35:C35"/>
    <mergeCell ref="B36:C36"/>
    <mergeCell ref="B37:C37"/>
    <mergeCell ref="B38:C38"/>
    <mergeCell ref="B30:C30"/>
    <mergeCell ref="B31:C31"/>
    <mergeCell ref="B22:C22"/>
    <mergeCell ref="B23:C23"/>
    <mergeCell ref="B24:C24"/>
    <mergeCell ref="B25:C25"/>
    <mergeCell ref="B26:K26"/>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E1:J2"/>
    <mergeCell ref="E3:I3"/>
    <mergeCell ref="E4:I4"/>
    <mergeCell ref="A5:I5"/>
    <mergeCell ref="A7:A8"/>
    <mergeCell ref="B7:C8"/>
    <mergeCell ref="D7:D8"/>
    <mergeCell ref="E7:E8"/>
    <mergeCell ref="F7:F8"/>
    <mergeCell ref="G7:K7"/>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K64"/>
  <sheetViews>
    <sheetView workbookViewId="0">
      <selection activeCell="I24" sqref="I24"/>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35"/>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109"/>
      <c r="C9" s="133">
        <v>2</v>
      </c>
      <c r="D9" s="133">
        <v>3</v>
      </c>
      <c r="E9" s="133">
        <v>4</v>
      </c>
      <c r="F9" s="133">
        <v>5</v>
      </c>
      <c r="G9" s="133">
        <v>6</v>
      </c>
      <c r="H9" s="133">
        <v>7</v>
      </c>
      <c r="I9" s="133">
        <v>8</v>
      </c>
      <c r="J9" s="133">
        <v>8</v>
      </c>
      <c r="K9" s="133">
        <v>8</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v>4536</v>
      </c>
      <c r="J12" s="115"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13"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13">
        <v>3840</v>
      </c>
      <c r="J17" s="113"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87" customHeight="1">
      <c r="A22" s="113" t="s">
        <v>202</v>
      </c>
      <c r="B22" s="303" t="s">
        <v>128</v>
      </c>
      <c r="C22" s="299"/>
      <c r="D22" s="114" t="s">
        <v>185</v>
      </c>
      <c r="E22" s="113" t="s">
        <v>82</v>
      </c>
      <c r="F22" s="117">
        <v>3</v>
      </c>
      <c r="G22" s="117">
        <v>4</v>
      </c>
      <c r="H22" s="117" t="s">
        <v>178</v>
      </c>
      <c r="I22" s="117">
        <v>2</v>
      </c>
      <c r="J22" s="11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186</v>
      </c>
      <c r="E24" s="114" t="s">
        <v>82</v>
      </c>
      <c r="F24" s="114">
        <v>1</v>
      </c>
      <c r="G24" s="114">
        <v>1</v>
      </c>
      <c r="H24" s="114">
        <v>2</v>
      </c>
      <c r="I24" s="114" t="s">
        <v>178</v>
      </c>
      <c r="J24" s="114" t="s">
        <v>178</v>
      </c>
      <c r="K24" s="114"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14">
        <v>195</v>
      </c>
      <c r="J27" s="114" t="s">
        <v>178</v>
      </c>
      <c r="K27" s="114" t="s">
        <v>178</v>
      </c>
    </row>
    <row r="28" spans="1:11" ht="35.25" customHeight="1">
      <c r="A28" s="112" t="s">
        <v>249</v>
      </c>
      <c r="B28" s="310" t="s">
        <v>250</v>
      </c>
      <c r="C28" s="297"/>
      <c r="D28" s="297"/>
      <c r="E28" s="297"/>
      <c r="F28" s="297"/>
      <c r="G28" s="297"/>
      <c r="H28" s="297"/>
      <c r="I28" s="297"/>
      <c r="J28" s="297"/>
      <c r="K28" s="311"/>
    </row>
    <row r="29" spans="1:11" ht="33.75" customHeight="1">
      <c r="A29" s="113" t="s">
        <v>25</v>
      </c>
      <c r="B29" s="324" t="s">
        <v>261</v>
      </c>
      <c r="C29" s="299"/>
      <c r="D29" s="114" t="s">
        <v>31</v>
      </c>
      <c r="E29" s="113" t="s">
        <v>12</v>
      </c>
      <c r="F29" s="115">
        <v>7236</v>
      </c>
      <c r="G29" s="115">
        <v>5591</v>
      </c>
      <c r="H29" s="115">
        <f>4044+409-131</f>
        <v>4322</v>
      </c>
      <c r="I29" s="115">
        <v>4453</v>
      </c>
      <c r="J29" s="115"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13">
        <v>18</v>
      </c>
      <c r="J32" s="113" t="s">
        <v>178</v>
      </c>
      <c r="K32" s="113" t="s">
        <v>178</v>
      </c>
    </row>
    <row r="33" spans="1:11" ht="63" customHeight="1">
      <c r="A33" s="113" t="s">
        <v>214</v>
      </c>
      <c r="B33" s="298" t="s">
        <v>177</v>
      </c>
      <c r="C33" s="299"/>
      <c r="D33" s="114" t="s">
        <v>45</v>
      </c>
      <c r="E33" s="113" t="s">
        <v>12</v>
      </c>
      <c r="F33" s="113">
        <v>6</v>
      </c>
      <c r="G33" s="113">
        <v>7</v>
      </c>
      <c r="H33" s="113">
        <f>6+2</f>
        <v>8</v>
      </c>
      <c r="I33" s="113">
        <v>8</v>
      </c>
      <c r="J33" s="113"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13">
        <v>1</v>
      </c>
      <c r="J36" s="113" t="s">
        <v>178</v>
      </c>
      <c r="K36" s="113" t="s">
        <v>178</v>
      </c>
    </row>
    <row r="37" spans="1:11" ht="92.25" customHeight="1">
      <c r="A37" s="113" t="s">
        <v>218</v>
      </c>
      <c r="B37" s="298" t="s">
        <v>112</v>
      </c>
      <c r="C37" s="299"/>
      <c r="D37" s="114" t="s">
        <v>51</v>
      </c>
      <c r="E37" s="113" t="s">
        <v>12</v>
      </c>
      <c r="F37" s="113">
        <v>3</v>
      </c>
      <c r="G37" s="113">
        <f>4+3</f>
        <v>7</v>
      </c>
      <c r="H37" s="113">
        <f>6+1</f>
        <v>7</v>
      </c>
      <c r="I37" s="113">
        <v>6</v>
      </c>
      <c r="J37" s="113" t="s">
        <v>178</v>
      </c>
      <c r="K37" s="113" t="s">
        <v>178</v>
      </c>
    </row>
    <row r="38" spans="1:11" ht="109.5" customHeight="1">
      <c r="A38" s="113" t="s">
        <v>219</v>
      </c>
      <c r="B38" s="298" t="s">
        <v>113</v>
      </c>
      <c r="C38" s="299"/>
      <c r="D38" s="114" t="s">
        <v>40</v>
      </c>
      <c r="E38" s="113" t="s">
        <v>12</v>
      </c>
      <c r="F38" s="113">
        <v>1</v>
      </c>
      <c r="G38" s="113">
        <v>3</v>
      </c>
      <c r="H38" s="113">
        <v>1</v>
      </c>
      <c r="I38" s="113">
        <v>1</v>
      </c>
      <c r="J38" s="113" t="s">
        <v>178</v>
      </c>
      <c r="K38" s="113" t="s">
        <v>178</v>
      </c>
    </row>
    <row r="39" spans="1:11" ht="66" customHeight="1">
      <c r="A39" s="113" t="s">
        <v>220</v>
      </c>
      <c r="B39" s="298" t="s">
        <v>114</v>
      </c>
      <c r="C39" s="299"/>
      <c r="D39" s="114" t="s">
        <v>40</v>
      </c>
      <c r="E39" s="113" t="s">
        <v>12</v>
      </c>
      <c r="F39" s="113">
        <v>1</v>
      </c>
      <c r="G39" s="113">
        <v>1</v>
      </c>
      <c r="H39" s="113">
        <v>1</v>
      </c>
      <c r="I39" s="113">
        <v>2</v>
      </c>
      <c r="J39" s="113" t="s">
        <v>178</v>
      </c>
      <c r="K39" s="113" t="s">
        <v>178</v>
      </c>
    </row>
    <row r="40" spans="1:11" ht="61.5" customHeight="1">
      <c r="A40" s="113" t="s">
        <v>221</v>
      </c>
      <c r="B40" s="298" t="s">
        <v>162</v>
      </c>
      <c r="C40" s="299"/>
      <c r="D40" s="114" t="s">
        <v>40</v>
      </c>
      <c r="E40" s="113" t="s">
        <v>12</v>
      </c>
      <c r="F40" s="113">
        <v>5</v>
      </c>
      <c r="G40" s="113">
        <f>5</f>
        <v>5</v>
      </c>
      <c r="H40" s="113">
        <f>3-1</f>
        <v>2</v>
      </c>
      <c r="I40" s="113">
        <v>3</v>
      </c>
      <c r="J40" s="113"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14">
        <v>387</v>
      </c>
      <c r="J42" s="114" t="s">
        <v>178</v>
      </c>
      <c r="K42" s="114" t="s">
        <v>178</v>
      </c>
    </row>
    <row r="43" spans="1:11" ht="60.75" customHeight="1">
      <c r="A43" s="304" t="s">
        <v>224</v>
      </c>
      <c r="B43" s="307" t="s">
        <v>164</v>
      </c>
      <c r="C43" s="134" t="s">
        <v>93</v>
      </c>
      <c r="D43" s="114" t="s">
        <v>26</v>
      </c>
      <c r="E43" s="117" t="s">
        <v>12</v>
      </c>
      <c r="F43" s="117">
        <v>36</v>
      </c>
      <c r="G43" s="117">
        <f>41</f>
        <v>41</v>
      </c>
      <c r="H43" s="117" t="s">
        <v>178</v>
      </c>
      <c r="I43" s="117" t="s">
        <v>178</v>
      </c>
      <c r="J43" s="117" t="s">
        <v>178</v>
      </c>
      <c r="K43" s="117" t="s">
        <v>178</v>
      </c>
    </row>
    <row r="44" spans="1:11" ht="66" customHeight="1">
      <c r="A44" s="305"/>
      <c r="B44" s="308"/>
      <c r="C44" s="134" t="s">
        <v>109</v>
      </c>
      <c r="D44" s="114" t="s">
        <v>26</v>
      </c>
      <c r="E44" s="117" t="s">
        <v>12</v>
      </c>
      <c r="F44" s="114">
        <v>12</v>
      </c>
      <c r="G44" s="114">
        <f>17</f>
        <v>17</v>
      </c>
      <c r="H44" s="114" t="s">
        <v>178</v>
      </c>
      <c r="I44" s="114" t="s">
        <v>178</v>
      </c>
      <c r="J44" s="114" t="s">
        <v>178</v>
      </c>
      <c r="K44" s="114" t="s">
        <v>178</v>
      </c>
    </row>
    <row r="45" spans="1:11" ht="69.75" customHeight="1">
      <c r="A45" s="306"/>
      <c r="B45" s="309"/>
      <c r="C45" s="134"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13">
        <v>170</v>
      </c>
      <c r="J47" s="113"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270</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14"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13">
        <v>9218</v>
      </c>
      <c r="J54" s="113"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14">
        <v>235</v>
      </c>
      <c r="J56" s="114" t="s">
        <v>178</v>
      </c>
      <c r="K56" s="114" t="s">
        <v>178</v>
      </c>
    </row>
    <row r="57" spans="1:11" ht="54.75" customHeight="1">
      <c r="A57" s="120" t="s">
        <v>232</v>
      </c>
      <c r="B57" s="298" t="s">
        <v>170</v>
      </c>
      <c r="C57" s="311"/>
      <c r="D57" s="114" t="s">
        <v>26</v>
      </c>
      <c r="E57" s="113" t="s">
        <v>12</v>
      </c>
      <c r="F57" s="113">
        <v>106</v>
      </c>
      <c r="G57" s="113">
        <v>114</v>
      </c>
      <c r="H57" s="113">
        <f>114-21</f>
        <v>93</v>
      </c>
      <c r="I57" s="113">
        <v>102</v>
      </c>
      <c r="J57" s="113" t="s">
        <v>178</v>
      </c>
      <c r="K57" s="113" t="s">
        <v>178</v>
      </c>
    </row>
    <row r="58" spans="1:11" ht="74.25" customHeight="1">
      <c r="A58" s="120" t="s">
        <v>233</v>
      </c>
      <c r="B58" s="298" t="s">
        <v>244</v>
      </c>
      <c r="C58" s="297"/>
      <c r="D58" s="114" t="s">
        <v>16</v>
      </c>
      <c r="E58" s="113" t="s">
        <v>12</v>
      </c>
      <c r="F58" s="113">
        <v>86</v>
      </c>
      <c r="G58" s="113">
        <v>86</v>
      </c>
      <c r="H58" s="113">
        <v>70</v>
      </c>
      <c r="I58" s="113">
        <v>40</v>
      </c>
      <c r="J58" s="113"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t="s">
        <v>178</v>
      </c>
      <c r="J62" s="113" t="s">
        <v>178</v>
      </c>
      <c r="K62" s="113" t="s">
        <v>178</v>
      </c>
    </row>
    <row r="63" spans="1:11" ht="95.25" customHeight="1">
      <c r="A63" s="126" t="s">
        <v>237</v>
      </c>
      <c r="B63" s="303" t="s">
        <v>168</v>
      </c>
      <c r="C63" s="299"/>
      <c r="D63" s="114" t="s">
        <v>147</v>
      </c>
      <c r="E63" s="113" t="s">
        <v>12</v>
      </c>
      <c r="F63" s="113">
        <v>8</v>
      </c>
      <c r="G63" s="113">
        <v>8</v>
      </c>
      <c r="H63" s="113">
        <v>8</v>
      </c>
      <c r="I63" s="113" t="s">
        <v>178</v>
      </c>
      <c r="J63" s="113" t="s">
        <v>178</v>
      </c>
      <c r="K63" s="113" t="s">
        <v>178</v>
      </c>
    </row>
    <row r="64" spans="1:11" ht="29.25" customHeight="1">
      <c r="A64" s="127"/>
      <c r="B64" s="128"/>
      <c r="C64" s="129"/>
      <c r="D64" s="129"/>
      <c r="E64" s="129"/>
      <c r="F64" s="129"/>
      <c r="G64" s="129"/>
      <c r="H64" s="129"/>
      <c r="I64" s="129"/>
      <c r="J64" s="129"/>
      <c r="K64" s="12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K63"/>
  <sheetViews>
    <sheetView topLeftCell="A61" workbookViewId="0">
      <selection activeCell="A64" sqref="A64:XFD67"/>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ht="15" customHeight="1">
      <c r="E1" s="139" t="s">
        <v>189</v>
      </c>
      <c r="F1" s="140"/>
      <c r="G1" s="140"/>
      <c r="H1" s="140"/>
      <c r="I1" s="140"/>
      <c r="J1" s="140"/>
    </row>
    <row r="2" spans="1:11">
      <c r="E2" s="140"/>
      <c r="F2" s="140"/>
      <c r="G2" s="140"/>
      <c r="H2" s="140"/>
      <c r="I2" s="140"/>
      <c r="J2" s="140"/>
    </row>
    <row r="3" spans="1:11" ht="15" customHeight="1">
      <c r="E3" s="139" t="s">
        <v>190</v>
      </c>
      <c r="F3" s="139"/>
      <c r="G3" s="139"/>
      <c r="H3" s="139"/>
      <c r="I3" s="139"/>
      <c r="J3" s="140"/>
    </row>
    <row r="4" spans="1:11" ht="58.5" customHeight="1">
      <c r="A4" s="105"/>
      <c r="B4" s="105"/>
      <c r="E4" s="141" t="s">
        <v>188</v>
      </c>
      <c r="F4" s="141"/>
      <c r="G4" s="141"/>
      <c r="H4" s="141"/>
      <c r="I4" s="141"/>
    </row>
    <row r="5" spans="1:11" ht="18.75">
      <c r="A5" s="142" t="s">
        <v>0</v>
      </c>
      <c r="B5" s="142"/>
      <c r="C5" s="142"/>
      <c r="D5" s="142"/>
      <c r="E5" s="142"/>
      <c r="F5" s="142"/>
      <c r="G5" s="142"/>
      <c r="H5" s="142"/>
      <c r="I5" s="142"/>
    </row>
    <row r="6" spans="1:11" ht="13.5" customHeight="1">
      <c r="A6" s="106"/>
      <c r="B6" s="106"/>
      <c r="C6" s="106"/>
      <c r="D6" s="106"/>
      <c r="E6" s="106"/>
      <c r="F6" s="106"/>
      <c r="G6" s="106"/>
      <c r="H6" s="106"/>
      <c r="I6" s="106"/>
      <c r="J6" s="106"/>
      <c r="K6" s="106"/>
    </row>
    <row r="7" spans="1:11" ht="33" customHeight="1">
      <c r="A7" s="143" t="s">
        <v>1</v>
      </c>
      <c r="B7" s="145" t="s">
        <v>2</v>
      </c>
      <c r="C7" s="146"/>
      <c r="D7" s="143" t="s">
        <v>3</v>
      </c>
      <c r="E7" s="143" t="s">
        <v>4</v>
      </c>
      <c r="F7" s="143" t="s">
        <v>5</v>
      </c>
      <c r="G7" s="143" t="s">
        <v>6</v>
      </c>
      <c r="H7" s="143"/>
      <c r="I7" s="143"/>
      <c r="J7" s="149"/>
      <c r="K7" s="149"/>
    </row>
    <row r="8" spans="1:11" ht="15.75">
      <c r="A8" s="144"/>
      <c r="B8" s="147"/>
      <c r="C8" s="148"/>
      <c r="D8" s="143"/>
      <c r="E8" s="143"/>
      <c r="F8" s="143"/>
      <c r="G8" s="107">
        <v>2020</v>
      </c>
      <c r="H8" s="107">
        <v>2021</v>
      </c>
      <c r="I8" s="108">
        <v>2022</v>
      </c>
      <c r="J8" s="108">
        <v>2023</v>
      </c>
      <c r="K8" s="108">
        <v>2024</v>
      </c>
    </row>
    <row r="9" spans="1:11" ht="15.75">
      <c r="A9" s="109">
        <v>1</v>
      </c>
      <c r="B9" s="109"/>
      <c r="C9" s="143">
        <v>2</v>
      </c>
      <c r="D9" s="143">
        <v>3</v>
      </c>
      <c r="E9" s="143">
        <v>4</v>
      </c>
      <c r="F9" s="143">
        <v>5</v>
      </c>
      <c r="G9" s="143">
        <v>6</v>
      </c>
      <c r="H9" s="143">
        <v>7</v>
      </c>
      <c r="I9" s="143">
        <v>8</v>
      </c>
      <c r="J9" s="143">
        <v>8</v>
      </c>
      <c r="K9" s="143">
        <v>8</v>
      </c>
    </row>
    <row r="10" spans="1:11" s="111" customFormat="1" ht="39" customHeight="1">
      <c r="A10" s="143" t="s">
        <v>7</v>
      </c>
      <c r="B10" s="143"/>
      <c r="C10" s="143"/>
      <c r="D10" s="143"/>
      <c r="E10" s="143"/>
      <c r="F10" s="143"/>
      <c r="G10" s="143"/>
      <c r="H10" s="143"/>
      <c r="I10" s="143"/>
      <c r="J10" s="149"/>
      <c r="K10" s="149"/>
    </row>
    <row r="11" spans="1:11" ht="27" customHeight="1">
      <c r="A11" s="112" t="s">
        <v>245</v>
      </c>
      <c r="B11" s="153" t="s">
        <v>246</v>
      </c>
      <c r="C11" s="154"/>
      <c r="D11" s="154"/>
      <c r="E11" s="154"/>
      <c r="F11" s="154"/>
      <c r="G11" s="154"/>
      <c r="H11" s="154"/>
      <c r="I11" s="154"/>
      <c r="J11" s="154"/>
      <c r="K11" s="155"/>
    </row>
    <row r="12" spans="1:11" ht="92.25" customHeight="1">
      <c r="A12" s="113" t="s">
        <v>9</v>
      </c>
      <c r="B12" s="156" t="s">
        <v>10</v>
      </c>
      <c r="C12" s="157"/>
      <c r="D12" s="114" t="s">
        <v>11</v>
      </c>
      <c r="E12" s="113" t="s">
        <v>12</v>
      </c>
      <c r="F12" s="115">
        <v>5774</v>
      </c>
      <c r="G12" s="115">
        <f>5774-1742</f>
        <v>4032</v>
      </c>
      <c r="H12" s="115">
        <v>3894</v>
      </c>
      <c r="I12" s="115">
        <v>4536</v>
      </c>
      <c r="J12" s="115" t="s">
        <v>178</v>
      </c>
      <c r="K12" s="115" t="s">
        <v>178</v>
      </c>
    </row>
    <row r="13" spans="1:11" ht="104.25" customHeight="1">
      <c r="A13" s="113" t="s">
        <v>13</v>
      </c>
      <c r="B13" s="158" t="s">
        <v>240</v>
      </c>
      <c r="C13" s="159"/>
      <c r="D13" s="114" t="s">
        <v>14</v>
      </c>
      <c r="E13" s="113" t="s">
        <v>12</v>
      </c>
      <c r="F13" s="115">
        <v>1720</v>
      </c>
      <c r="G13" s="115">
        <f>1720-874</f>
        <v>846</v>
      </c>
      <c r="H13" s="115" t="s">
        <v>178</v>
      </c>
      <c r="I13" s="115" t="s">
        <v>178</v>
      </c>
      <c r="J13" s="115" t="s">
        <v>178</v>
      </c>
      <c r="K13" s="115" t="s">
        <v>178</v>
      </c>
    </row>
    <row r="14" spans="1:11" ht="78" customHeight="1">
      <c r="A14" s="113" t="s">
        <v>15</v>
      </c>
      <c r="B14" s="150" t="s">
        <v>130</v>
      </c>
      <c r="C14" s="159"/>
      <c r="D14" s="114" t="s">
        <v>16</v>
      </c>
      <c r="E14" s="113" t="s">
        <v>18</v>
      </c>
      <c r="F14" s="113">
        <v>815</v>
      </c>
      <c r="G14" s="113">
        <v>815</v>
      </c>
      <c r="H14" s="113">
        <v>1185</v>
      </c>
      <c r="I14" s="113">
        <v>1362</v>
      </c>
      <c r="J14" s="113" t="s">
        <v>178</v>
      </c>
      <c r="K14" s="113" t="s">
        <v>178</v>
      </c>
    </row>
    <row r="15" spans="1:11" ht="81.75" customHeight="1">
      <c r="A15" s="113" t="s">
        <v>17</v>
      </c>
      <c r="B15" s="152" t="s">
        <v>243</v>
      </c>
      <c r="C15" s="157"/>
      <c r="D15" s="114" t="s">
        <v>11</v>
      </c>
      <c r="E15" s="114" t="s">
        <v>12</v>
      </c>
      <c r="F15" s="114">
        <v>993</v>
      </c>
      <c r="G15" s="114">
        <f>993-783</f>
        <v>210</v>
      </c>
      <c r="H15" s="114" t="s">
        <v>178</v>
      </c>
      <c r="I15" s="114" t="s">
        <v>178</v>
      </c>
      <c r="J15" s="114" t="s">
        <v>178</v>
      </c>
      <c r="K15" s="114" t="s">
        <v>178</v>
      </c>
    </row>
    <row r="16" spans="1:11" ht="64.5" customHeight="1">
      <c r="A16" s="113" t="s">
        <v>19</v>
      </c>
      <c r="B16" s="150" t="s">
        <v>197</v>
      </c>
      <c r="C16" s="159"/>
      <c r="D16" s="114" t="s">
        <v>26</v>
      </c>
      <c r="E16" s="113" t="s">
        <v>12</v>
      </c>
      <c r="F16" s="113">
        <v>174</v>
      </c>
      <c r="G16" s="113">
        <v>298</v>
      </c>
      <c r="H16" s="113" t="s">
        <v>178</v>
      </c>
      <c r="I16" s="113" t="s">
        <v>178</v>
      </c>
      <c r="J16" s="113" t="s">
        <v>178</v>
      </c>
      <c r="K16" s="113" t="s">
        <v>178</v>
      </c>
    </row>
    <row r="17" spans="1:11" ht="126" customHeight="1">
      <c r="A17" s="113" t="s">
        <v>149</v>
      </c>
      <c r="B17" s="160" t="s">
        <v>198</v>
      </c>
      <c r="C17" s="161"/>
      <c r="D17" s="114" t="s">
        <v>180</v>
      </c>
      <c r="E17" s="113" t="s">
        <v>82</v>
      </c>
      <c r="F17" s="114">
        <v>4003</v>
      </c>
      <c r="G17" s="113">
        <f>4122-82</f>
        <v>4040</v>
      </c>
      <c r="H17" s="113">
        <f>3888-84-80</f>
        <v>3724</v>
      </c>
      <c r="I17" s="137">
        <f>3840-40</f>
        <v>3800</v>
      </c>
      <c r="J17" s="113" t="s">
        <v>178</v>
      </c>
      <c r="K17" s="113" t="s">
        <v>178</v>
      </c>
    </row>
    <row r="18" spans="1:11" ht="87" customHeight="1">
      <c r="A18" s="113" t="s">
        <v>150</v>
      </c>
      <c r="B18" s="150" t="s">
        <v>124</v>
      </c>
      <c r="C18" s="155"/>
      <c r="D18" s="114" t="s">
        <v>181</v>
      </c>
      <c r="E18" s="113" t="s">
        <v>82</v>
      </c>
      <c r="F18" s="114">
        <v>86</v>
      </c>
      <c r="G18" s="113">
        <f>157</f>
        <v>157</v>
      </c>
      <c r="H18" s="116">
        <v>18</v>
      </c>
      <c r="I18" s="116" t="s">
        <v>178</v>
      </c>
      <c r="J18" s="116" t="s">
        <v>178</v>
      </c>
      <c r="K18" s="116" t="s">
        <v>178</v>
      </c>
    </row>
    <row r="19" spans="1:11" ht="87" customHeight="1">
      <c r="A19" s="113" t="s">
        <v>199</v>
      </c>
      <c r="B19" s="150" t="s">
        <v>125</v>
      </c>
      <c r="C19" s="155"/>
      <c r="D19" s="114" t="s">
        <v>182</v>
      </c>
      <c r="E19" s="113" t="s">
        <v>82</v>
      </c>
      <c r="F19" s="114">
        <v>63</v>
      </c>
      <c r="G19" s="113">
        <f>55</f>
        <v>55</v>
      </c>
      <c r="H19" s="116" t="s">
        <v>178</v>
      </c>
      <c r="I19" s="116" t="s">
        <v>178</v>
      </c>
      <c r="J19" s="116" t="s">
        <v>178</v>
      </c>
      <c r="K19" s="116" t="s">
        <v>178</v>
      </c>
    </row>
    <row r="20" spans="1:11" ht="87" customHeight="1">
      <c r="A20" s="113" t="s">
        <v>200</v>
      </c>
      <c r="B20" s="150" t="s">
        <v>126</v>
      </c>
      <c r="C20" s="155"/>
      <c r="D20" s="114" t="s">
        <v>183</v>
      </c>
      <c r="E20" s="113" t="s">
        <v>82</v>
      </c>
      <c r="F20" s="114">
        <v>106</v>
      </c>
      <c r="G20" s="113">
        <f>106</f>
        <v>106</v>
      </c>
      <c r="H20" s="113" t="s">
        <v>178</v>
      </c>
      <c r="I20" s="113" t="s">
        <v>178</v>
      </c>
      <c r="J20" s="113" t="s">
        <v>178</v>
      </c>
      <c r="K20" s="113" t="s">
        <v>178</v>
      </c>
    </row>
    <row r="21" spans="1:11" ht="87" customHeight="1">
      <c r="A21" s="113" t="s">
        <v>201</v>
      </c>
      <c r="B21" s="152" t="s">
        <v>127</v>
      </c>
      <c r="C21" s="151"/>
      <c r="D21" s="114" t="s">
        <v>184</v>
      </c>
      <c r="E21" s="113" t="s">
        <v>82</v>
      </c>
      <c r="F21" s="114">
        <v>77</v>
      </c>
      <c r="G21" s="113">
        <f>56+9</f>
        <v>65</v>
      </c>
      <c r="H21" s="116" t="s">
        <v>178</v>
      </c>
      <c r="I21" s="116" t="s">
        <v>178</v>
      </c>
      <c r="J21" s="116" t="s">
        <v>178</v>
      </c>
      <c r="K21" s="116" t="s">
        <v>178</v>
      </c>
    </row>
    <row r="22" spans="1:11" ht="152.25" customHeight="1">
      <c r="A22" s="113" t="s">
        <v>202</v>
      </c>
      <c r="B22" s="152" t="s">
        <v>128</v>
      </c>
      <c r="C22" s="151"/>
      <c r="D22" s="114" t="s">
        <v>185</v>
      </c>
      <c r="E22" s="113" t="s">
        <v>82</v>
      </c>
      <c r="F22" s="117">
        <v>3</v>
      </c>
      <c r="G22" s="117">
        <v>4</v>
      </c>
      <c r="H22" s="117" t="s">
        <v>178</v>
      </c>
      <c r="I22" s="177">
        <f>2+2</f>
        <v>4</v>
      </c>
      <c r="J22" s="117" t="s">
        <v>178</v>
      </c>
      <c r="K22" s="117" t="s">
        <v>178</v>
      </c>
    </row>
    <row r="23" spans="1:11" ht="87" customHeight="1">
      <c r="A23" s="113" t="s">
        <v>203</v>
      </c>
      <c r="B23" s="152" t="s">
        <v>193</v>
      </c>
      <c r="C23" s="151"/>
      <c r="D23" s="114" t="s">
        <v>174</v>
      </c>
      <c r="E23" s="114" t="s">
        <v>82</v>
      </c>
      <c r="F23" s="114">
        <v>3972</v>
      </c>
      <c r="G23" s="114">
        <v>4481</v>
      </c>
      <c r="H23" s="114">
        <v>4273</v>
      </c>
      <c r="I23" s="114">
        <v>4502</v>
      </c>
      <c r="J23" s="114">
        <v>4502</v>
      </c>
      <c r="K23" s="114">
        <v>4502</v>
      </c>
    </row>
    <row r="24" spans="1:11" ht="100.5" customHeight="1">
      <c r="A24" s="113" t="s">
        <v>204</v>
      </c>
      <c r="B24" s="152" t="s">
        <v>187</v>
      </c>
      <c r="C24" s="151"/>
      <c r="D24" s="114" t="s">
        <v>272</v>
      </c>
      <c r="E24" s="114" t="s">
        <v>82</v>
      </c>
      <c r="F24" s="114">
        <v>1</v>
      </c>
      <c r="G24" s="114">
        <v>1</v>
      </c>
      <c r="H24" s="114">
        <v>2</v>
      </c>
      <c r="I24" s="138">
        <v>2</v>
      </c>
      <c r="J24" s="114" t="s">
        <v>178</v>
      </c>
      <c r="K24" s="114" t="s">
        <v>178</v>
      </c>
    </row>
    <row r="25" spans="1:11" ht="87" customHeight="1">
      <c r="A25" s="113" t="s">
        <v>205</v>
      </c>
      <c r="B25" s="150" t="s">
        <v>206</v>
      </c>
      <c r="C25" s="163"/>
      <c r="D25" s="114" t="s">
        <v>26</v>
      </c>
      <c r="E25" s="113" t="s">
        <v>12</v>
      </c>
      <c r="F25" s="113">
        <v>30</v>
      </c>
      <c r="G25" s="113">
        <f>30-18</f>
        <v>12</v>
      </c>
      <c r="H25" s="113" t="s">
        <v>178</v>
      </c>
      <c r="I25" s="113" t="s">
        <v>178</v>
      </c>
      <c r="J25" s="113" t="s">
        <v>178</v>
      </c>
      <c r="K25" s="113" t="s">
        <v>178</v>
      </c>
    </row>
    <row r="26" spans="1:11" ht="57" customHeight="1">
      <c r="A26" s="112" t="s">
        <v>247</v>
      </c>
      <c r="B26" s="153" t="s">
        <v>248</v>
      </c>
      <c r="C26" s="164"/>
      <c r="D26" s="164"/>
      <c r="E26" s="164"/>
      <c r="F26" s="164"/>
      <c r="G26" s="164"/>
      <c r="H26" s="164"/>
      <c r="I26" s="164"/>
      <c r="J26" s="164"/>
      <c r="K26" s="165"/>
    </row>
    <row r="27" spans="1:11" ht="69.75" customHeight="1">
      <c r="A27" s="113" t="s">
        <v>22</v>
      </c>
      <c r="B27" s="162" t="s">
        <v>176</v>
      </c>
      <c r="C27" s="151"/>
      <c r="D27" s="114" t="s">
        <v>23</v>
      </c>
      <c r="E27" s="114" t="s">
        <v>12</v>
      </c>
      <c r="F27" s="114">
        <v>334</v>
      </c>
      <c r="G27" s="114">
        <f>385-125</f>
        <v>260</v>
      </c>
      <c r="H27" s="114">
        <f>260-68-41</f>
        <v>151</v>
      </c>
      <c r="I27" s="138">
        <f>195-44</f>
        <v>151</v>
      </c>
      <c r="J27" s="114" t="s">
        <v>178</v>
      </c>
      <c r="K27" s="114" t="s">
        <v>178</v>
      </c>
    </row>
    <row r="28" spans="1:11" ht="35.25" customHeight="1">
      <c r="A28" s="112" t="s">
        <v>249</v>
      </c>
      <c r="B28" s="153" t="s">
        <v>250</v>
      </c>
      <c r="C28" s="154"/>
      <c r="D28" s="154"/>
      <c r="E28" s="154"/>
      <c r="F28" s="154"/>
      <c r="G28" s="154"/>
      <c r="H28" s="154"/>
      <c r="I28" s="154"/>
      <c r="J28" s="154"/>
      <c r="K28" s="155"/>
    </row>
    <row r="29" spans="1:11" ht="33.75" customHeight="1">
      <c r="A29" s="113" t="s">
        <v>25</v>
      </c>
      <c r="B29" s="162" t="s">
        <v>261</v>
      </c>
      <c r="C29" s="151"/>
      <c r="D29" s="114" t="s">
        <v>31</v>
      </c>
      <c r="E29" s="113" t="s">
        <v>12</v>
      </c>
      <c r="F29" s="115">
        <v>7236</v>
      </c>
      <c r="G29" s="115">
        <v>5591</v>
      </c>
      <c r="H29" s="115">
        <f>4044+409-131</f>
        <v>4322</v>
      </c>
      <c r="I29" s="136">
        <f>4453-30-600</f>
        <v>3823</v>
      </c>
      <c r="J29" s="115" t="s">
        <v>178</v>
      </c>
      <c r="K29" s="115" t="s">
        <v>178</v>
      </c>
    </row>
    <row r="30" spans="1:11" ht="135" customHeight="1">
      <c r="A30" s="113" t="s">
        <v>27</v>
      </c>
      <c r="B30" s="150" t="s">
        <v>39</v>
      </c>
      <c r="C30" s="151"/>
      <c r="D30" s="114" t="s">
        <v>40</v>
      </c>
      <c r="E30" s="113" t="s">
        <v>12</v>
      </c>
      <c r="F30" s="113">
        <v>1</v>
      </c>
      <c r="G30" s="113">
        <v>1</v>
      </c>
      <c r="H30" s="113">
        <v>1</v>
      </c>
      <c r="I30" s="113">
        <v>1</v>
      </c>
      <c r="J30" s="113" t="s">
        <v>178</v>
      </c>
      <c r="K30" s="113" t="s">
        <v>178</v>
      </c>
    </row>
    <row r="31" spans="1:11" ht="63" customHeight="1">
      <c r="A31" s="113" t="s">
        <v>212</v>
      </c>
      <c r="B31" s="150" t="s">
        <v>42</v>
      </c>
      <c r="C31" s="151"/>
      <c r="D31" s="114" t="s">
        <v>26</v>
      </c>
      <c r="E31" s="113" t="s">
        <v>12</v>
      </c>
      <c r="F31" s="113">
        <v>203</v>
      </c>
      <c r="G31" s="113">
        <f>215</f>
        <v>215</v>
      </c>
      <c r="H31" s="113" t="s">
        <v>178</v>
      </c>
      <c r="I31" s="113" t="s">
        <v>178</v>
      </c>
      <c r="J31" s="113" t="s">
        <v>178</v>
      </c>
      <c r="K31" s="113" t="s">
        <v>178</v>
      </c>
    </row>
    <row r="32" spans="1:11" ht="52.5" customHeight="1">
      <c r="A32" s="113" t="s">
        <v>213</v>
      </c>
      <c r="B32" s="150" t="s">
        <v>117</v>
      </c>
      <c r="C32" s="151"/>
      <c r="D32" s="114" t="s">
        <v>26</v>
      </c>
      <c r="E32" s="113" t="s">
        <v>12</v>
      </c>
      <c r="F32" s="113">
        <v>18</v>
      </c>
      <c r="G32" s="113">
        <v>20</v>
      </c>
      <c r="H32" s="113">
        <f>20-2</f>
        <v>18</v>
      </c>
      <c r="I32" s="113">
        <v>18</v>
      </c>
      <c r="J32" s="113" t="s">
        <v>178</v>
      </c>
      <c r="K32" s="113" t="s">
        <v>178</v>
      </c>
    </row>
    <row r="33" spans="1:11" ht="63" customHeight="1">
      <c r="A33" s="113" t="s">
        <v>214</v>
      </c>
      <c r="B33" s="150" t="s">
        <v>177</v>
      </c>
      <c r="C33" s="151"/>
      <c r="D33" s="114" t="s">
        <v>45</v>
      </c>
      <c r="E33" s="113" t="s">
        <v>12</v>
      </c>
      <c r="F33" s="113">
        <v>6</v>
      </c>
      <c r="G33" s="113">
        <v>7</v>
      </c>
      <c r="H33" s="113">
        <f>6+2</f>
        <v>8</v>
      </c>
      <c r="I33" s="113">
        <v>8</v>
      </c>
      <c r="J33" s="113" t="s">
        <v>178</v>
      </c>
      <c r="K33" s="113" t="s">
        <v>178</v>
      </c>
    </row>
    <row r="34" spans="1:11" ht="78.75" customHeight="1">
      <c r="A34" s="113" t="s">
        <v>215</v>
      </c>
      <c r="B34" s="150" t="s">
        <v>47</v>
      </c>
      <c r="C34" s="151"/>
      <c r="D34" s="114" t="s">
        <v>26</v>
      </c>
      <c r="E34" s="113" t="s">
        <v>12</v>
      </c>
      <c r="F34" s="113">
        <v>1</v>
      </c>
      <c r="G34" s="113">
        <v>1</v>
      </c>
      <c r="H34" s="113">
        <f>1</f>
        <v>1</v>
      </c>
      <c r="I34" s="113">
        <v>1</v>
      </c>
      <c r="J34" s="113" t="s">
        <v>178</v>
      </c>
      <c r="K34" s="113" t="s">
        <v>178</v>
      </c>
    </row>
    <row r="35" spans="1:11" ht="83.25" customHeight="1">
      <c r="A35" s="113" t="s">
        <v>216</v>
      </c>
      <c r="B35" s="150" t="s">
        <v>241</v>
      </c>
      <c r="C35" s="151"/>
      <c r="D35" s="114" t="s">
        <v>45</v>
      </c>
      <c r="E35" s="113" t="s">
        <v>12</v>
      </c>
      <c r="F35" s="113">
        <v>1</v>
      </c>
      <c r="G35" s="113">
        <v>1</v>
      </c>
      <c r="H35" s="113" t="s">
        <v>178</v>
      </c>
      <c r="I35" s="113" t="s">
        <v>178</v>
      </c>
      <c r="J35" s="113" t="s">
        <v>178</v>
      </c>
      <c r="K35" s="113" t="s">
        <v>178</v>
      </c>
    </row>
    <row r="36" spans="1:11" ht="69.75" customHeight="1">
      <c r="A36" s="113" t="s">
        <v>217</v>
      </c>
      <c r="B36" s="150" t="s">
        <v>111</v>
      </c>
      <c r="C36" s="151"/>
      <c r="D36" s="114" t="s">
        <v>40</v>
      </c>
      <c r="E36" s="113" t="s">
        <v>12</v>
      </c>
      <c r="F36" s="114">
        <v>2</v>
      </c>
      <c r="G36" s="113">
        <v>1</v>
      </c>
      <c r="H36" s="113">
        <v>1</v>
      </c>
      <c r="I36" s="113">
        <v>1</v>
      </c>
      <c r="J36" s="113" t="s">
        <v>178</v>
      </c>
      <c r="K36" s="113" t="s">
        <v>178</v>
      </c>
    </row>
    <row r="37" spans="1:11" ht="92.25" customHeight="1">
      <c r="A37" s="113" t="s">
        <v>218</v>
      </c>
      <c r="B37" s="150" t="s">
        <v>112</v>
      </c>
      <c r="C37" s="151"/>
      <c r="D37" s="114" t="s">
        <v>51</v>
      </c>
      <c r="E37" s="113" t="s">
        <v>12</v>
      </c>
      <c r="F37" s="113">
        <v>3</v>
      </c>
      <c r="G37" s="113">
        <f>4+3</f>
        <v>7</v>
      </c>
      <c r="H37" s="113">
        <f>6+1</f>
        <v>7</v>
      </c>
      <c r="I37" s="113">
        <v>6</v>
      </c>
      <c r="J37" s="113" t="s">
        <v>178</v>
      </c>
      <c r="K37" s="113" t="s">
        <v>178</v>
      </c>
    </row>
    <row r="38" spans="1:11" ht="109.5" customHeight="1">
      <c r="A38" s="113" t="s">
        <v>219</v>
      </c>
      <c r="B38" s="150" t="s">
        <v>113</v>
      </c>
      <c r="C38" s="151"/>
      <c r="D38" s="114" t="s">
        <v>40</v>
      </c>
      <c r="E38" s="113" t="s">
        <v>12</v>
      </c>
      <c r="F38" s="113">
        <v>1</v>
      </c>
      <c r="G38" s="113">
        <v>3</v>
      </c>
      <c r="H38" s="113">
        <v>1</v>
      </c>
      <c r="I38" s="113">
        <v>1</v>
      </c>
      <c r="J38" s="113" t="s">
        <v>178</v>
      </c>
      <c r="K38" s="113" t="s">
        <v>178</v>
      </c>
    </row>
    <row r="39" spans="1:11" ht="66" customHeight="1">
      <c r="A39" s="113" t="s">
        <v>220</v>
      </c>
      <c r="B39" s="150" t="s">
        <v>114</v>
      </c>
      <c r="C39" s="151"/>
      <c r="D39" s="114" t="s">
        <v>40</v>
      </c>
      <c r="E39" s="113" t="s">
        <v>12</v>
      </c>
      <c r="F39" s="113">
        <v>1</v>
      </c>
      <c r="G39" s="113">
        <v>1</v>
      </c>
      <c r="H39" s="113">
        <v>1</v>
      </c>
      <c r="I39" s="113">
        <v>2</v>
      </c>
      <c r="J39" s="113" t="s">
        <v>178</v>
      </c>
      <c r="K39" s="113" t="s">
        <v>178</v>
      </c>
    </row>
    <row r="40" spans="1:11" ht="61.5" customHeight="1">
      <c r="A40" s="113" t="s">
        <v>221</v>
      </c>
      <c r="B40" s="150" t="s">
        <v>162</v>
      </c>
      <c r="C40" s="151"/>
      <c r="D40" s="114" t="s">
        <v>40</v>
      </c>
      <c r="E40" s="113" t="s">
        <v>12</v>
      </c>
      <c r="F40" s="113">
        <v>5</v>
      </c>
      <c r="G40" s="113">
        <f>5</f>
        <v>5</v>
      </c>
      <c r="H40" s="113">
        <f>3-1</f>
        <v>2</v>
      </c>
      <c r="I40" s="113">
        <v>3</v>
      </c>
      <c r="J40" s="113" t="s">
        <v>178</v>
      </c>
      <c r="K40" s="113" t="s">
        <v>178</v>
      </c>
    </row>
    <row r="41" spans="1:11" ht="82.5" customHeight="1">
      <c r="A41" s="113" t="s">
        <v>222</v>
      </c>
      <c r="B41" s="150" t="s">
        <v>163</v>
      </c>
      <c r="C41" s="151"/>
      <c r="D41" s="114" t="s">
        <v>40</v>
      </c>
      <c r="E41" s="113" t="s">
        <v>12</v>
      </c>
      <c r="F41" s="113">
        <v>168</v>
      </c>
      <c r="G41" s="113">
        <v>515</v>
      </c>
      <c r="H41" s="113">
        <f>50+31</f>
        <v>81</v>
      </c>
      <c r="I41" s="113">
        <v>50</v>
      </c>
      <c r="J41" s="113" t="s">
        <v>178</v>
      </c>
      <c r="K41" s="113" t="s">
        <v>178</v>
      </c>
    </row>
    <row r="42" spans="1:11" ht="52.5" customHeight="1">
      <c r="A42" s="113" t="s">
        <v>223</v>
      </c>
      <c r="B42" s="150" t="s">
        <v>83</v>
      </c>
      <c r="C42" s="151"/>
      <c r="D42" s="114" t="s">
        <v>92</v>
      </c>
      <c r="E42" s="114" t="s">
        <v>71</v>
      </c>
      <c r="F42" s="114">
        <v>585</v>
      </c>
      <c r="G42" s="114">
        <f>586+9</f>
        <v>595</v>
      </c>
      <c r="H42" s="114">
        <v>387</v>
      </c>
      <c r="I42" s="114">
        <v>387</v>
      </c>
      <c r="J42" s="114" t="s">
        <v>178</v>
      </c>
      <c r="K42" s="114" t="s">
        <v>178</v>
      </c>
    </row>
    <row r="43" spans="1:11" ht="60.75" customHeight="1">
      <c r="A43" s="166" t="s">
        <v>224</v>
      </c>
      <c r="B43" s="169" t="s">
        <v>164</v>
      </c>
      <c r="C43" s="160" t="s">
        <v>93</v>
      </c>
      <c r="D43" s="114" t="s">
        <v>26</v>
      </c>
      <c r="E43" s="117" t="s">
        <v>12</v>
      </c>
      <c r="F43" s="117">
        <v>36</v>
      </c>
      <c r="G43" s="117">
        <f>41</f>
        <v>41</v>
      </c>
      <c r="H43" s="117" t="s">
        <v>178</v>
      </c>
      <c r="I43" s="117" t="s">
        <v>178</v>
      </c>
      <c r="J43" s="117" t="s">
        <v>178</v>
      </c>
      <c r="K43" s="117" t="s">
        <v>178</v>
      </c>
    </row>
    <row r="44" spans="1:11" ht="66" customHeight="1">
      <c r="A44" s="167"/>
      <c r="B44" s="170"/>
      <c r="C44" s="160" t="s">
        <v>109</v>
      </c>
      <c r="D44" s="114" t="s">
        <v>26</v>
      </c>
      <c r="E44" s="117" t="s">
        <v>12</v>
      </c>
      <c r="F44" s="114">
        <v>12</v>
      </c>
      <c r="G44" s="114">
        <f>17</f>
        <v>17</v>
      </c>
      <c r="H44" s="114" t="s">
        <v>178</v>
      </c>
      <c r="I44" s="114" t="s">
        <v>178</v>
      </c>
      <c r="J44" s="114" t="s">
        <v>178</v>
      </c>
      <c r="K44" s="114" t="s">
        <v>178</v>
      </c>
    </row>
    <row r="45" spans="1:11" ht="69.75" customHeight="1">
      <c r="A45" s="168"/>
      <c r="B45" s="171"/>
      <c r="C45" s="160" t="s">
        <v>95</v>
      </c>
      <c r="D45" s="114" t="s">
        <v>26</v>
      </c>
      <c r="E45" s="117" t="s">
        <v>12</v>
      </c>
      <c r="F45" s="114">
        <v>12</v>
      </c>
      <c r="G45" s="114">
        <f>17</f>
        <v>17</v>
      </c>
      <c r="H45" s="114" t="s">
        <v>178</v>
      </c>
      <c r="I45" s="114" t="s">
        <v>178</v>
      </c>
      <c r="J45" s="114" t="s">
        <v>178</v>
      </c>
      <c r="K45" s="114" t="s">
        <v>178</v>
      </c>
    </row>
    <row r="46" spans="1:11" ht="36.75" customHeight="1">
      <c r="A46" s="112" t="s">
        <v>251</v>
      </c>
      <c r="B46" s="153" t="s">
        <v>252</v>
      </c>
      <c r="C46" s="154"/>
      <c r="D46" s="154"/>
      <c r="E46" s="154"/>
      <c r="F46" s="154"/>
      <c r="G46" s="154"/>
      <c r="H46" s="154"/>
      <c r="I46" s="154"/>
      <c r="J46" s="154"/>
      <c r="K46" s="155"/>
    </row>
    <row r="47" spans="1:11" ht="50.25" customHeight="1">
      <c r="A47" s="113" t="s">
        <v>29</v>
      </c>
      <c r="B47" s="150" t="s">
        <v>118</v>
      </c>
      <c r="C47" s="151"/>
      <c r="D47" s="114" t="s">
        <v>45</v>
      </c>
      <c r="E47" s="113" t="s">
        <v>12</v>
      </c>
      <c r="F47" s="113">
        <v>258</v>
      </c>
      <c r="G47" s="113">
        <v>237</v>
      </c>
      <c r="H47" s="113">
        <f>170-38</f>
        <v>132</v>
      </c>
      <c r="I47" s="137">
        <f>170-36</f>
        <v>134</v>
      </c>
      <c r="J47" s="113" t="s">
        <v>178</v>
      </c>
      <c r="K47" s="113" t="s">
        <v>178</v>
      </c>
    </row>
    <row r="48" spans="1:11" ht="44.25" customHeight="1">
      <c r="A48" s="112" t="s">
        <v>253</v>
      </c>
      <c r="B48" s="153" t="s">
        <v>254</v>
      </c>
      <c r="C48" s="154"/>
      <c r="D48" s="154"/>
      <c r="E48" s="154"/>
      <c r="F48" s="154"/>
      <c r="G48" s="154"/>
      <c r="H48" s="154"/>
      <c r="I48" s="154"/>
      <c r="J48" s="154"/>
      <c r="K48" s="155"/>
    </row>
    <row r="49" spans="1:11" ht="73.5" customHeight="1">
      <c r="A49" s="113" t="s">
        <v>58</v>
      </c>
      <c r="B49" s="150" t="s">
        <v>266</v>
      </c>
      <c r="C49" s="151"/>
      <c r="D49" s="114" t="s">
        <v>65</v>
      </c>
      <c r="E49" s="113" t="s">
        <v>12</v>
      </c>
      <c r="F49" s="113">
        <v>10</v>
      </c>
      <c r="G49" s="113">
        <f>8-1</f>
        <v>7</v>
      </c>
      <c r="H49" s="113">
        <v>6</v>
      </c>
      <c r="I49" s="113">
        <v>6</v>
      </c>
      <c r="J49" s="113">
        <v>6</v>
      </c>
      <c r="K49" s="113">
        <v>6</v>
      </c>
    </row>
    <row r="50" spans="1:11" ht="284.25" customHeight="1">
      <c r="A50" s="113" t="s">
        <v>59</v>
      </c>
      <c r="B50" s="150" t="s">
        <v>264</v>
      </c>
      <c r="C50" s="151"/>
      <c r="D50" s="114" t="s">
        <v>271</v>
      </c>
      <c r="E50" s="114" t="s">
        <v>12</v>
      </c>
      <c r="F50" s="119" t="s">
        <v>96</v>
      </c>
      <c r="G50" s="114" t="s">
        <v>194</v>
      </c>
      <c r="H50" s="114" t="s">
        <v>268</v>
      </c>
      <c r="I50" s="114">
        <v>1</v>
      </c>
      <c r="J50" s="114">
        <v>1</v>
      </c>
      <c r="K50" s="114">
        <v>1</v>
      </c>
    </row>
    <row r="51" spans="1:11" ht="34.5" customHeight="1">
      <c r="A51" s="112" t="s">
        <v>255</v>
      </c>
      <c r="B51" s="153" t="s">
        <v>256</v>
      </c>
      <c r="C51" s="154"/>
      <c r="D51" s="154"/>
      <c r="E51" s="154"/>
      <c r="F51" s="154"/>
      <c r="G51" s="154"/>
      <c r="H51" s="154"/>
      <c r="I51" s="154"/>
      <c r="J51" s="154"/>
      <c r="K51" s="155"/>
    </row>
    <row r="52" spans="1:11" ht="72" customHeight="1">
      <c r="A52" s="113" t="s">
        <v>61</v>
      </c>
      <c r="B52" s="150" t="s">
        <v>110</v>
      </c>
      <c r="C52" s="151"/>
      <c r="D52" s="114" t="s">
        <v>97</v>
      </c>
      <c r="E52" s="114" t="s">
        <v>20</v>
      </c>
      <c r="F52" s="114">
        <v>0.4</v>
      </c>
      <c r="G52" s="114">
        <f>0.4+0.4</f>
        <v>0.8</v>
      </c>
      <c r="H52" s="114">
        <f>0.4+0.4</f>
        <v>0.8</v>
      </c>
      <c r="I52" s="114">
        <f>0.4+0.4</f>
        <v>0.8</v>
      </c>
      <c r="J52" s="114" t="s">
        <v>178</v>
      </c>
      <c r="K52" s="114" t="s">
        <v>178</v>
      </c>
    </row>
    <row r="53" spans="1:11" ht="43.5" customHeight="1">
      <c r="A53" s="120" t="s">
        <v>228</v>
      </c>
      <c r="B53" s="172" t="s">
        <v>257</v>
      </c>
      <c r="C53" s="154"/>
      <c r="D53" s="154"/>
      <c r="E53" s="154"/>
      <c r="F53" s="154"/>
      <c r="G53" s="154"/>
      <c r="H53" s="154"/>
      <c r="I53" s="154"/>
      <c r="J53" s="154"/>
      <c r="K53" s="155"/>
    </row>
    <row r="54" spans="1:11" ht="48.75" customHeight="1">
      <c r="A54" s="120" t="s">
        <v>63</v>
      </c>
      <c r="B54" s="152" t="s">
        <v>115</v>
      </c>
      <c r="C54" s="155"/>
      <c r="D54" s="114" t="s">
        <v>26</v>
      </c>
      <c r="E54" s="114" t="s">
        <v>12</v>
      </c>
      <c r="F54" s="113">
        <v>5314</v>
      </c>
      <c r="G54" s="113">
        <f>9876-3465</f>
        <v>6411</v>
      </c>
      <c r="H54" s="113">
        <f>10216-26-972</f>
        <v>9218</v>
      </c>
      <c r="I54" s="113">
        <v>9218</v>
      </c>
      <c r="J54" s="113" t="s">
        <v>178</v>
      </c>
      <c r="K54" s="113" t="s">
        <v>178</v>
      </c>
    </row>
    <row r="55" spans="1:11" ht="34.5" customHeight="1">
      <c r="A55" s="120" t="s">
        <v>230</v>
      </c>
      <c r="B55" s="173" t="s">
        <v>258</v>
      </c>
      <c r="C55" s="154"/>
      <c r="D55" s="154"/>
      <c r="E55" s="154"/>
      <c r="F55" s="154"/>
      <c r="G55" s="154"/>
      <c r="H55" s="154"/>
      <c r="I55" s="154"/>
      <c r="J55" s="154"/>
      <c r="K55" s="155"/>
    </row>
    <row r="56" spans="1:11" ht="53.25" customHeight="1">
      <c r="A56" s="120" t="s">
        <v>69</v>
      </c>
      <c r="B56" s="152" t="s">
        <v>99</v>
      </c>
      <c r="C56" s="155"/>
      <c r="D56" s="114" t="s">
        <v>26</v>
      </c>
      <c r="E56" s="114" t="s">
        <v>12</v>
      </c>
      <c r="F56" s="114">
        <v>222</v>
      </c>
      <c r="G56" s="114">
        <f>235+6</f>
        <v>241</v>
      </c>
      <c r="H56" s="114">
        <f>235-26</f>
        <v>209</v>
      </c>
      <c r="I56" s="138">
        <f>235-13</f>
        <v>222</v>
      </c>
      <c r="J56" s="114" t="s">
        <v>178</v>
      </c>
      <c r="K56" s="114" t="s">
        <v>178</v>
      </c>
    </row>
    <row r="57" spans="1:11" ht="54.75" customHeight="1">
      <c r="A57" s="120" t="s">
        <v>232</v>
      </c>
      <c r="B57" s="150" t="s">
        <v>170</v>
      </c>
      <c r="C57" s="155"/>
      <c r="D57" s="114" t="s">
        <v>26</v>
      </c>
      <c r="E57" s="113" t="s">
        <v>12</v>
      </c>
      <c r="F57" s="113">
        <v>106</v>
      </c>
      <c r="G57" s="113">
        <v>114</v>
      </c>
      <c r="H57" s="113">
        <f>114-21</f>
        <v>93</v>
      </c>
      <c r="I57" s="137">
        <f>102-9</f>
        <v>93</v>
      </c>
      <c r="J57" s="113" t="s">
        <v>178</v>
      </c>
      <c r="K57" s="113" t="s">
        <v>178</v>
      </c>
    </row>
    <row r="58" spans="1:11" ht="74.25" customHeight="1">
      <c r="A58" s="120" t="s">
        <v>233</v>
      </c>
      <c r="B58" s="150" t="s">
        <v>244</v>
      </c>
      <c r="C58" s="154"/>
      <c r="D58" s="114" t="s">
        <v>16</v>
      </c>
      <c r="E58" s="113" t="s">
        <v>12</v>
      </c>
      <c r="F58" s="113">
        <v>86</v>
      </c>
      <c r="G58" s="113">
        <v>86</v>
      </c>
      <c r="H58" s="113">
        <v>70</v>
      </c>
      <c r="I58" s="113">
        <v>40</v>
      </c>
      <c r="J58" s="113" t="s">
        <v>178</v>
      </c>
      <c r="K58" s="113" t="s">
        <v>178</v>
      </c>
    </row>
    <row r="59" spans="1:11" ht="15.75" customHeight="1">
      <c r="A59" s="121">
        <v>9</v>
      </c>
      <c r="B59" s="173" t="s">
        <v>259</v>
      </c>
      <c r="C59" s="154"/>
      <c r="D59" s="122"/>
      <c r="E59" s="123"/>
      <c r="F59" s="122"/>
      <c r="G59" s="123"/>
      <c r="H59" s="124"/>
      <c r="I59" s="124"/>
      <c r="J59" s="124"/>
      <c r="K59" s="124"/>
    </row>
    <row r="60" spans="1:11" ht="105.75" customHeight="1">
      <c r="A60" s="113" t="s">
        <v>72</v>
      </c>
      <c r="B60" s="150" t="s">
        <v>263</v>
      </c>
      <c r="C60" s="151"/>
      <c r="D60" s="114" t="s">
        <v>70</v>
      </c>
      <c r="E60" s="113" t="s">
        <v>84</v>
      </c>
      <c r="F60" s="114">
        <v>3</v>
      </c>
      <c r="G60" s="114">
        <v>3</v>
      </c>
      <c r="H60" s="125">
        <v>3</v>
      </c>
      <c r="I60" s="125">
        <v>3</v>
      </c>
      <c r="J60" s="125">
        <v>3</v>
      </c>
      <c r="K60" s="125" t="s">
        <v>178</v>
      </c>
    </row>
    <row r="61" spans="1:11" ht="43.5" customHeight="1">
      <c r="A61" s="112" t="s">
        <v>73</v>
      </c>
      <c r="B61" s="174" t="s">
        <v>260</v>
      </c>
      <c r="C61" s="175"/>
      <c r="D61" s="175"/>
      <c r="E61" s="175"/>
      <c r="F61" s="175"/>
      <c r="G61" s="175"/>
      <c r="H61" s="175"/>
      <c r="I61" s="175"/>
      <c r="J61" s="175"/>
      <c r="K61" s="176"/>
    </row>
    <row r="62" spans="1:11" ht="123.75" customHeight="1">
      <c r="A62" s="126" t="s">
        <v>238</v>
      </c>
      <c r="B62" s="152" t="s">
        <v>167</v>
      </c>
      <c r="C62" s="151"/>
      <c r="D62" s="114" t="s">
        <v>147</v>
      </c>
      <c r="E62" s="113" t="s">
        <v>12</v>
      </c>
      <c r="F62" s="113">
        <v>540</v>
      </c>
      <c r="G62" s="113">
        <v>41</v>
      </c>
      <c r="H62" s="113">
        <f>2-1</f>
        <v>1</v>
      </c>
      <c r="I62" s="113" t="s">
        <v>178</v>
      </c>
      <c r="J62" s="113" t="s">
        <v>178</v>
      </c>
      <c r="K62" s="113" t="s">
        <v>178</v>
      </c>
    </row>
    <row r="63" spans="1:11" ht="95.25" customHeight="1">
      <c r="A63" s="126" t="s">
        <v>237</v>
      </c>
      <c r="B63" s="152" t="s">
        <v>168</v>
      </c>
      <c r="C63" s="151"/>
      <c r="D63" s="114" t="s">
        <v>147</v>
      </c>
      <c r="E63" s="113" t="s">
        <v>12</v>
      </c>
      <c r="F63" s="113">
        <v>8</v>
      </c>
      <c r="G63" s="113">
        <v>8</v>
      </c>
      <c r="H63" s="113">
        <v>8</v>
      </c>
      <c r="I63" s="113" t="s">
        <v>178</v>
      </c>
      <c r="J63" s="113" t="s">
        <v>178</v>
      </c>
      <c r="K63" s="113" t="s">
        <v>178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K67"/>
  <sheetViews>
    <sheetView workbookViewId="0">
      <pane xSplit="4" ySplit="11" topLeftCell="E54" activePane="bottomRight" state="frozen"/>
      <selection pane="topRight" activeCell="E1" sqref="E1"/>
      <selection pane="bottomLeft" activeCell="A12" sqref="A12"/>
      <selection pane="bottomRight" activeCell="I56" sqref="I56"/>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40"/>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109"/>
      <c r="C9" s="143">
        <v>2</v>
      </c>
      <c r="D9" s="143">
        <v>3</v>
      </c>
      <c r="E9" s="143">
        <v>4</v>
      </c>
      <c r="F9" s="143">
        <v>5</v>
      </c>
      <c r="G9" s="143">
        <v>6</v>
      </c>
      <c r="H9" s="143">
        <v>7</v>
      </c>
      <c r="I9" s="143">
        <v>8</v>
      </c>
      <c r="J9" s="143">
        <v>8</v>
      </c>
      <c r="K9" s="143">
        <v>8</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v>4536</v>
      </c>
      <c r="J12" s="115"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13"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37">
        <f>3840-40</f>
        <v>3800</v>
      </c>
      <c r="J17" s="113"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152.25" customHeight="1">
      <c r="A22" s="113" t="s">
        <v>202</v>
      </c>
      <c r="B22" s="303" t="s">
        <v>128</v>
      </c>
      <c r="C22" s="299"/>
      <c r="D22" s="114" t="s">
        <v>185</v>
      </c>
      <c r="E22" s="113" t="s">
        <v>82</v>
      </c>
      <c r="F22" s="117">
        <v>3</v>
      </c>
      <c r="G22" s="117">
        <v>4</v>
      </c>
      <c r="H22" s="117" t="s">
        <v>178</v>
      </c>
      <c r="I22" s="177">
        <f>2+2</f>
        <v>4</v>
      </c>
      <c r="J22" s="11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272</v>
      </c>
      <c r="E24" s="114" t="s">
        <v>82</v>
      </c>
      <c r="F24" s="114">
        <v>1</v>
      </c>
      <c r="G24" s="114">
        <v>1</v>
      </c>
      <c r="H24" s="114">
        <v>2</v>
      </c>
      <c r="I24" s="138">
        <v>2</v>
      </c>
      <c r="J24" s="114" t="s">
        <v>178</v>
      </c>
      <c r="K24" s="114"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38">
        <f>195-44</f>
        <v>151</v>
      </c>
      <c r="J27" s="114" t="s">
        <v>178</v>
      </c>
      <c r="K27" s="114" t="s">
        <v>178</v>
      </c>
    </row>
    <row r="28" spans="1:11" ht="35.25" customHeight="1">
      <c r="A28" s="112" t="s">
        <v>249</v>
      </c>
      <c r="B28" s="310" t="s">
        <v>250</v>
      </c>
      <c r="C28" s="297"/>
      <c r="D28" s="297"/>
      <c r="E28" s="297"/>
      <c r="F28" s="297"/>
      <c r="G28" s="297"/>
      <c r="H28" s="297"/>
      <c r="I28" s="297"/>
      <c r="J28" s="297"/>
      <c r="K28" s="311"/>
    </row>
    <row r="29" spans="1:11" ht="33.75" customHeight="1">
      <c r="A29" s="113" t="s">
        <v>25</v>
      </c>
      <c r="B29" s="324" t="s">
        <v>261</v>
      </c>
      <c r="C29" s="299"/>
      <c r="D29" s="114" t="s">
        <v>31</v>
      </c>
      <c r="E29" s="113" t="s">
        <v>12</v>
      </c>
      <c r="F29" s="115">
        <v>7236</v>
      </c>
      <c r="G29" s="115">
        <v>5591</v>
      </c>
      <c r="H29" s="115">
        <f>4044+409-131</f>
        <v>4322</v>
      </c>
      <c r="I29" s="136">
        <f>4453-30-600</f>
        <v>3823</v>
      </c>
      <c r="J29" s="115"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13">
        <v>18</v>
      </c>
      <c r="J32" s="113" t="s">
        <v>178</v>
      </c>
      <c r="K32" s="113" t="s">
        <v>178</v>
      </c>
    </row>
    <row r="33" spans="1:11" ht="63" customHeight="1">
      <c r="A33" s="113" t="s">
        <v>214</v>
      </c>
      <c r="B33" s="298" t="s">
        <v>177</v>
      </c>
      <c r="C33" s="299"/>
      <c r="D33" s="114" t="s">
        <v>45</v>
      </c>
      <c r="E33" s="113" t="s">
        <v>12</v>
      </c>
      <c r="F33" s="113">
        <v>6</v>
      </c>
      <c r="G33" s="113">
        <v>7</v>
      </c>
      <c r="H33" s="113">
        <f>6+2</f>
        <v>8</v>
      </c>
      <c r="I33" s="113">
        <v>8</v>
      </c>
      <c r="J33" s="113"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13">
        <v>1</v>
      </c>
      <c r="J36" s="113" t="s">
        <v>178</v>
      </c>
      <c r="K36" s="113" t="s">
        <v>178</v>
      </c>
    </row>
    <row r="37" spans="1:11" ht="92.25" customHeight="1">
      <c r="A37" s="113" t="s">
        <v>218</v>
      </c>
      <c r="B37" s="298" t="s">
        <v>112</v>
      </c>
      <c r="C37" s="299"/>
      <c r="D37" s="114" t="s">
        <v>51</v>
      </c>
      <c r="E37" s="113" t="s">
        <v>12</v>
      </c>
      <c r="F37" s="113">
        <v>3</v>
      </c>
      <c r="G37" s="113">
        <f>4+3</f>
        <v>7</v>
      </c>
      <c r="H37" s="113">
        <f>6+1</f>
        <v>7</v>
      </c>
      <c r="I37" s="113">
        <v>6</v>
      </c>
      <c r="J37" s="113" t="s">
        <v>178</v>
      </c>
      <c r="K37" s="113" t="s">
        <v>178</v>
      </c>
    </row>
    <row r="38" spans="1:11" ht="109.5" customHeight="1">
      <c r="A38" s="113" t="s">
        <v>219</v>
      </c>
      <c r="B38" s="298" t="s">
        <v>113</v>
      </c>
      <c r="C38" s="299"/>
      <c r="D38" s="114" t="s">
        <v>40</v>
      </c>
      <c r="E38" s="113" t="s">
        <v>12</v>
      </c>
      <c r="F38" s="113">
        <v>1</v>
      </c>
      <c r="G38" s="113">
        <v>3</v>
      </c>
      <c r="H38" s="113">
        <v>1</v>
      </c>
      <c r="I38" s="113">
        <v>1</v>
      </c>
      <c r="J38" s="113" t="s">
        <v>178</v>
      </c>
      <c r="K38" s="113" t="s">
        <v>178</v>
      </c>
    </row>
    <row r="39" spans="1:11" ht="66" customHeight="1">
      <c r="A39" s="113" t="s">
        <v>220</v>
      </c>
      <c r="B39" s="298" t="s">
        <v>114</v>
      </c>
      <c r="C39" s="299"/>
      <c r="D39" s="114" t="s">
        <v>40</v>
      </c>
      <c r="E39" s="113" t="s">
        <v>12</v>
      </c>
      <c r="F39" s="113">
        <v>1</v>
      </c>
      <c r="G39" s="113">
        <v>1</v>
      </c>
      <c r="H39" s="113">
        <v>1</v>
      </c>
      <c r="I39" s="113">
        <v>2</v>
      </c>
      <c r="J39" s="113" t="s">
        <v>178</v>
      </c>
      <c r="K39" s="113" t="s">
        <v>178</v>
      </c>
    </row>
    <row r="40" spans="1:11" ht="61.5" customHeight="1">
      <c r="A40" s="113" t="s">
        <v>221</v>
      </c>
      <c r="B40" s="298" t="s">
        <v>162</v>
      </c>
      <c r="C40" s="299"/>
      <c r="D40" s="114" t="s">
        <v>40</v>
      </c>
      <c r="E40" s="113" t="s">
        <v>12</v>
      </c>
      <c r="F40" s="113">
        <v>5</v>
      </c>
      <c r="G40" s="113">
        <f>5</f>
        <v>5</v>
      </c>
      <c r="H40" s="113">
        <f>3-1</f>
        <v>2</v>
      </c>
      <c r="I40" s="113">
        <v>3</v>
      </c>
      <c r="J40" s="113"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14">
        <v>387</v>
      </c>
      <c r="J42" s="114" t="s">
        <v>178</v>
      </c>
      <c r="K42" s="114" t="s">
        <v>178</v>
      </c>
    </row>
    <row r="43" spans="1:11" ht="60.75" customHeight="1">
      <c r="A43" s="304" t="s">
        <v>224</v>
      </c>
      <c r="B43" s="307" t="s">
        <v>164</v>
      </c>
      <c r="C43" s="160" t="s">
        <v>93</v>
      </c>
      <c r="D43" s="114" t="s">
        <v>26</v>
      </c>
      <c r="E43" s="117" t="s">
        <v>12</v>
      </c>
      <c r="F43" s="117">
        <v>36</v>
      </c>
      <c r="G43" s="117">
        <f>41</f>
        <v>41</v>
      </c>
      <c r="H43" s="117" t="s">
        <v>178</v>
      </c>
      <c r="I43" s="117" t="s">
        <v>178</v>
      </c>
      <c r="J43" s="117" t="s">
        <v>178</v>
      </c>
      <c r="K43" s="117" t="s">
        <v>178</v>
      </c>
    </row>
    <row r="44" spans="1:11" ht="66" customHeight="1">
      <c r="A44" s="305"/>
      <c r="B44" s="308"/>
      <c r="C44" s="160" t="s">
        <v>109</v>
      </c>
      <c r="D44" s="114" t="s">
        <v>26</v>
      </c>
      <c r="E44" s="117" t="s">
        <v>12</v>
      </c>
      <c r="F44" s="114">
        <v>12</v>
      </c>
      <c r="G44" s="114">
        <f>17</f>
        <v>17</v>
      </c>
      <c r="H44" s="114" t="s">
        <v>178</v>
      </c>
      <c r="I44" s="114" t="s">
        <v>178</v>
      </c>
      <c r="J44" s="114" t="s">
        <v>178</v>
      </c>
      <c r="K44" s="114" t="s">
        <v>178</v>
      </c>
    </row>
    <row r="45" spans="1:11" ht="69.75" customHeight="1">
      <c r="A45" s="306"/>
      <c r="B45" s="309"/>
      <c r="C45" s="160"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37">
        <f>170-36</f>
        <v>134</v>
      </c>
      <c r="J47" s="113"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271</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14"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13">
        <v>9218</v>
      </c>
      <c r="J54" s="113"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38">
        <f>235-13</f>
        <v>222</v>
      </c>
      <c r="J56" s="114" t="s">
        <v>178</v>
      </c>
      <c r="K56" s="114" t="s">
        <v>178</v>
      </c>
    </row>
    <row r="57" spans="1:11" ht="54.75" customHeight="1">
      <c r="A57" s="120" t="s">
        <v>232</v>
      </c>
      <c r="B57" s="298" t="s">
        <v>170</v>
      </c>
      <c r="C57" s="311"/>
      <c r="D57" s="114" t="s">
        <v>26</v>
      </c>
      <c r="E57" s="113" t="s">
        <v>12</v>
      </c>
      <c r="F57" s="113">
        <v>106</v>
      </c>
      <c r="G57" s="113">
        <v>114</v>
      </c>
      <c r="H57" s="113">
        <f>114-21</f>
        <v>93</v>
      </c>
      <c r="I57" s="137">
        <f>102-9</f>
        <v>93</v>
      </c>
      <c r="J57" s="113" t="s">
        <v>178</v>
      </c>
      <c r="K57" s="113" t="s">
        <v>178</v>
      </c>
    </row>
    <row r="58" spans="1:11" ht="74.25" customHeight="1">
      <c r="A58" s="120" t="s">
        <v>233</v>
      </c>
      <c r="B58" s="298" t="s">
        <v>244</v>
      </c>
      <c r="C58" s="297"/>
      <c r="D58" s="114" t="s">
        <v>16</v>
      </c>
      <c r="E58" s="113" t="s">
        <v>12</v>
      </c>
      <c r="F58" s="113">
        <v>86</v>
      </c>
      <c r="G58" s="113">
        <v>86</v>
      </c>
      <c r="H58" s="113">
        <v>70</v>
      </c>
      <c r="I58" s="113">
        <v>40</v>
      </c>
      <c r="J58" s="113"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t="s">
        <v>178</v>
      </c>
      <c r="J62" s="113" t="s">
        <v>178</v>
      </c>
      <c r="K62" s="113" t="s">
        <v>178</v>
      </c>
    </row>
    <row r="63" spans="1:11" ht="95.25" customHeight="1">
      <c r="A63" s="126" t="s">
        <v>237</v>
      </c>
      <c r="B63" s="303" t="s">
        <v>168</v>
      </c>
      <c r="C63" s="299"/>
      <c r="D63" s="114" t="s">
        <v>147</v>
      </c>
      <c r="E63" s="113" t="s">
        <v>12</v>
      </c>
      <c r="F63" s="113">
        <v>8</v>
      </c>
      <c r="G63" s="113">
        <v>8</v>
      </c>
      <c r="H63" s="113">
        <v>8</v>
      </c>
      <c r="I63" s="113" t="s">
        <v>178</v>
      </c>
      <c r="J63" s="113" t="s">
        <v>178</v>
      </c>
      <c r="K63" s="113" t="s">
        <v>178</v>
      </c>
    </row>
    <row r="64" spans="1:11" ht="43.5" customHeight="1">
      <c r="A64" s="112" t="s">
        <v>76</v>
      </c>
      <c r="B64" s="300" t="s">
        <v>273</v>
      </c>
      <c r="C64" s="301"/>
      <c r="D64" s="301"/>
      <c r="E64" s="301"/>
      <c r="F64" s="301"/>
      <c r="G64" s="301"/>
      <c r="H64" s="301"/>
      <c r="I64" s="301"/>
      <c r="J64" s="301"/>
      <c r="K64" s="302"/>
    </row>
    <row r="65" spans="1:11" ht="54" customHeight="1">
      <c r="A65" s="334" t="s">
        <v>274</v>
      </c>
      <c r="B65" s="338" t="s">
        <v>275</v>
      </c>
      <c r="C65" s="337"/>
      <c r="D65" s="114" t="s">
        <v>278</v>
      </c>
      <c r="E65" s="113" t="s">
        <v>12</v>
      </c>
      <c r="F65" s="113">
        <f>F66+F67</f>
        <v>79</v>
      </c>
      <c r="G65" s="113" t="s">
        <v>178</v>
      </c>
      <c r="H65" s="113" t="s">
        <v>178</v>
      </c>
      <c r="I65" s="113">
        <f>I66+I67</f>
        <v>79</v>
      </c>
      <c r="J65" s="113" t="s">
        <v>178</v>
      </c>
      <c r="K65" s="113" t="s">
        <v>178</v>
      </c>
    </row>
    <row r="66" spans="1:11" ht="113.25" customHeight="1">
      <c r="A66" s="335"/>
      <c r="B66" s="336" t="s">
        <v>276</v>
      </c>
      <c r="C66" s="337"/>
      <c r="D66" s="114" t="s">
        <v>278</v>
      </c>
      <c r="E66" s="113" t="s">
        <v>12</v>
      </c>
      <c r="F66" s="113">
        <v>23</v>
      </c>
      <c r="G66" s="113" t="s">
        <v>178</v>
      </c>
      <c r="H66" s="113" t="s">
        <v>178</v>
      </c>
      <c r="I66" s="113">
        <v>23</v>
      </c>
      <c r="J66" s="113" t="s">
        <v>178</v>
      </c>
      <c r="K66" s="113" t="s">
        <v>178</v>
      </c>
    </row>
    <row r="67" spans="1:11" ht="52.5" customHeight="1">
      <c r="A67" s="335"/>
      <c r="B67" s="336" t="s">
        <v>277</v>
      </c>
      <c r="C67" s="337"/>
      <c r="D67" s="114" t="s">
        <v>278</v>
      </c>
      <c r="E67" s="113" t="s">
        <v>12</v>
      </c>
      <c r="F67" s="113">
        <v>56</v>
      </c>
      <c r="G67" s="113" t="s">
        <v>178</v>
      </c>
      <c r="H67" s="113" t="s">
        <v>178</v>
      </c>
      <c r="I67" s="113">
        <v>56</v>
      </c>
      <c r="J67" s="113" t="s">
        <v>178</v>
      </c>
      <c r="K67" s="113" t="s">
        <v>178</v>
      </c>
    </row>
  </sheetData>
  <mergeCells count="68">
    <mergeCell ref="A65:A67"/>
    <mergeCell ref="B67:C67"/>
    <mergeCell ref="B59:C59"/>
    <mergeCell ref="B60:C60"/>
    <mergeCell ref="B61:K61"/>
    <mergeCell ref="B62:C62"/>
    <mergeCell ref="B63:C63"/>
    <mergeCell ref="B64:K64"/>
    <mergeCell ref="B65:C65"/>
    <mergeCell ref="B66:C66"/>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39:C39"/>
    <mergeCell ref="B40:C40"/>
    <mergeCell ref="B41:C41"/>
    <mergeCell ref="B42:C42"/>
    <mergeCell ref="B33:C33"/>
    <mergeCell ref="B34:C34"/>
    <mergeCell ref="B35:C35"/>
    <mergeCell ref="B36:C36"/>
    <mergeCell ref="B37:C37"/>
    <mergeCell ref="B38:C38"/>
    <mergeCell ref="B30:C30"/>
    <mergeCell ref="B31:C31"/>
    <mergeCell ref="B22:C22"/>
    <mergeCell ref="B23:C23"/>
    <mergeCell ref="B24:C24"/>
    <mergeCell ref="B25:C25"/>
    <mergeCell ref="B26:K26"/>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E1:J2"/>
    <mergeCell ref="E3:I3"/>
    <mergeCell ref="E4:I4"/>
    <mergeCell ref="A5:I5"/>
    <mergeCell ref="A7:A8"/>
    <mergeCell ref="B7:C8"/>
    <mergeCell ref="D7:D8"/>
    <mergeCell ref="E7:E8"/>
    <mergeCell ref="F7:F8"/>
    <mergeCell ref="G7:K7"/>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K67"/>
  <sheetViews>
    <sheetView topLeftCell="A54" workbookViewId="0">
      <selection activeCell="I56" sqref="I56"/>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80"/>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109"/>
      <c r="C9" s="178">
        <v>2</v>
      </c>
      <c r="D9" s="178">
        <v>3</v>
      </c>
      <c r="E9" s="178">
        <v>4</v>
      </c>
      <c r="F9" s="178">
        <v>5</v>
      </c>
      <c r="G9" s="178">
        <v>6</v>
      </c>
      <c r="H9" s="178">
        <v>7</v>
      </c>
      <c r="I9" s="178">
        <v>8</v>
      </c>
      <c r="J9" s="178">
        <v>8</v>
      </c>
      <c r="K9" s="178">
        <v>8</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v>4536</v>
      </c>
      <c r="J12" s="115"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13"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13">
        <f>3840</f>
        <v>3840</v>
      </c>
      <c r="J17" s="113"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152.25" customHeight="1">
      <c r="A22" s="113" t="s">
        <v>202</v>
      </c>
      <c r="B22" s="303" t="s">
        <v>128</v>
      </c>
      <c r="C22" s="299"/>
      <c r="D22" s="114" t="s">
        <v>185</v>
      </c>
      <c r="E22" s="113" t="s">
        <v>82</v>
      </c>
      <c r="F22" s="117">
        <v>3</v>
      </c>
      <c r="G22" s="117">
        <v>4</v>
      </c>
      <c r="H22" s="117" t="s">
        <v>178</v>
      </c>
      <c r="I22" s="117">
        <f>2+2</f>
        <v>4</v>
      </c>
      <c r="J22" s="11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272</v>
      </c>
      <c r="E24" s="114" t="s">
        <v>82</v>
      </c>
      <c r="F24" s="114">
        <v>1</v>
      </c>
      <c r="G24" s="114">
        <v>1</v>
      </c>
      <c r="H24" s="114">
        <v>2</v>
      </c>
      <c r="I24" s="114">
        <v>4</v>
      </c>
      <c r="J24" s="114" t="s">
        <v>178</v>
      </c>
      <c r="K24" s="114"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14">
        <f>195-44</f>
        <v>151</v>
      </c>
      <c r="J27" s="114" t="s">
        <v>178</v>
      </c>
      <c r="K27" s="114" t="s">
        <v>178</v>
      </c>
    </row>
    <row r="28" spans="1:11" ht="35.25" customHeight="1">
      <c r="A28" s="112" t="s">
        <v>249</v>
      </c>
      <c r="B28" s="310" t="s">
        <v>250</v>
      </c>
      <c r="C28" s="297"/>
      <c r="D28" s="297"/>
      <c r="E28" s="297"/>
      <c r="F28" s="297"/>
      <c r="G28" s="297"/>
      <c r="H28" s="297"/>
      <c r="I28" s="297"/>
      <c r="J28" s="297"/>
      <c r="K28" s="311"/>
    </row>
    <row r="29" spans="1:11" ht="33.75" customHeight="1">
      <c r="A29" s="113" t="s">
        <v>25</v>
      </c>
      <c r="B29" s="324" t="s">
        <v>261</v>
      </c>
      <c r="C29" s="299"/>
      <c r="D29" s="114" t="s">
        <v>31</v>
      </c>
      <c r="E29" s="113" t="s">
        <v>12</v>
      </c>
      <c r="F29" s="115">
        <v>7236</v>
      </c>
      <c r="G29" s="115">
        <v>5591</v>
      </c>
      <c r="H29" s="115">
        <f>4044+409-131</f>
        <v>4322</v>
      </c>
      <c r="I29" s="115">
        <f>4453-30-600</f>
        <v>3823</v>
      </c>
      <c r="J29" s="115"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13">
        <v>18</v>
      </c>
      <c r="J32" s="113" t="s">
        <v>178</v>
      </c>
      <c r="K32" s="113" t="s">
        <v>178</v>
      </c>
    </row>
    <row r="33" spans="1:11" ht="63" customHeight="1">
      <c r="A33" s="113" t="s">
        <v>214</v>
      </c>
      <c r="B33" s="298" t="s">
        <v>177</v>
      </c>
      <c r="C33" s="299"/>
      <c r="D33" s="114" t="s">
        <v>45</v>
      </c>
      <c r="E33" s="113" t="s">
        <v>12</v>
      </c>
      <c r="F33" s="113">
        <v>6</v>
      </c>
      <c r="G33" s="113">
        <v>7</v>
      </c>
      <c r="H33" s="113">
        <f>6+2</f>
        <v>8</v>
      </c>
      <c r="I33" s="113">
        <v>8</v>
      </c>
      <c r="J33" s="113"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13">
        <v>1</v>
      </c>
      <c r="J36" s="113" t="s">
        <v>178</v>
      </c>
      <c r="K36" s="113" t="s">
        <v>178</v>
      </c>
    </row>
    <row r="37" spans="1:11" ht="92.25" customHeight="1">
      <c r="A37" s="113" t="s">
        <v>218</v>
      </c>
      <c r="B37" s="298" t="s">
        <v>112</v>
      </c>
      <c r="C37" s="299"/>
      <c r="D37" s="114" t="s">
        <v>51</v>
      </c>
      <c r="E37" s="113" t="s">
        <v>12</v>
      </c>
      <c r="F37" s="113">
        <v>3</v>
      </c>
      <c r="G37" s="113">
        <f>4+3</f>
        <v>7</v>
      </c>
      <c r="H37" s="113">
        <f>6+1</f>
        <v>7</v>
      </c>
      <c r="I37" s="113">
        <v>6</v>
      </c>
      <c r="J37" s="113" t="s">
        <v>178</v>
      </c>
      <c r="K37" s="113" t="s">
        <v>178</v>
      </c>
    </row>
    <row r="38" spans="1:11" ht="109.5" customHeight="1">
      <c r="A38" s="113" t="s">
        <v>219</v>
      </c>
      <c r="B38" s="298" t="s">
        <v>113</v>
      </c>
      <c r="C38" s="299"/>
      <c r="D38" s="114" t="s">
        <v>40</v>
      </c>
      <c r="E38" s="113" t="s">
        <v>12</v>
      </c>
      <c r="F38" s="113">
        <v>1</v>
      </c>
      <c r="G38" s="113">
        <v>3</v>
      </c>
      <c r="H38" s="113">
        <v>1</v>
      </c>
      <c r="I38" s="113">
        <v>1</v>
      </c>
      <c r="J38" s="113" t="s">
        <v>178</v>
      </c>
      <c r="K38" s="113" t="s">
        <v>178</v>
      </c>
    </row>
    <row r="39" spans="1:11" ht="66" customHeight="1">
      <c r="A39" s="113" t="s">
        <v>220</v>
      </c>
      <c r="B39" s="298" t="s">
        <v>114</v>
      </c>
      <c r="C39" s="299"/>
      <c r="D39" s="114" t="s">
        <v>40</v>
      </c>
      <c r="E39" s="113" t="s">
        <v>12</v>
      </c>
      <c r="F39" s="113">
        <v>1</v>
      </c>
      <c r="G39" s="113">
        <v>1</v>
      </c>
      <c r="H39" s="113">
        <v>1</v>
      </c>
      <c r="I39" s="113">
        <v>2</v>
      </c>
      <c r="J39" s="113" t="s">
        <v>178</v>
      </c>
      <c r="K39" s="113" t="s">
        <v>178</v>
      </c>
    </row>
    <row r="40" spans="1:11" ht="61.5" customHeight="1">
      <c r="A40" s="113" t="s">
        <v>221</v>
      </c>
      <c r="B40" s="298" t="s">
        <v>162</v>
      </c>
      <c r="C40" s="299"/>
      <c r="D40" s="114" t="s">
        <v>40</v>
      </c>
      <c r="E40" s="113" t="s">
        <v>12</v>
      </c>
      <c r="F40" s="113">
        <v>5</v>
      </c>
      <c r="G40" s="113">
        <f>5</f>
        <v>5</v>
      </c>
      <c r="H40" s="113">
        <f>3-1</f>
        <v>2</v>
      </c>
      <c r="I40" s="113">
        <v>3</v>
      </c>
      <c r="J40" s="113"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14">
        <v>387</v>
      </c>
      <c r="J42" s="114" t="s">
        <v>178</v>
      </c>
      <c r="K42" s="114" t="s">
        <v>178</v>
      </c>
    </row>
    <row r="43" spans="1:11" ht="60.75" customHeight="1">
      <c r="A43" s="304" t="s">
        <v>224</v>
      </c>
      <c r="B43" s="307" t="s">
        <v>164</v>
      </c>
      <c r="C43" s="179" t="s">
        <v>93</v>
      </c>
      <c r="D43" s="114" t="s">
        <v>26</v>
      </c>
      <c r="E43" s="117" t="s">
        <v>12</v>
      </c>
      <c r="F43" s="117">
        <v>36</v>
      </c>
      <c r="G43" s="117">
        <f>41</f>
        <v>41</v>
      </c>
      <c r="H43" s="117" t="s">
        <v>178</v>
      </c>
      <c r="I43" s="117" t="s">
        <v>178</v>
      </c>
      <c r="J43" s="117" t="s">
        <v>178</v>
      </c>
      <c r="K43" s="117" t="s">
        <v>178</v>
      </c>
    </row>
    <row r="44" spans="1:11" ht="66" customHeight="1">
      <c r="A44" s="305"/>
      <c r="B44" s="308"/>
      <c r="C44" s="179" t="s">
        <v>109</v>
      </c>
      <c r="D44" s="114" t="s">
        <v>26</v>
      </c>
      <c r="E44" s="117" t="s">
        <v>12</v>
      </c>
      <c r="F44" s="114">
        <v>12</v>
      </c>
      <c r="G44" s="114">
        <f>17</f>
        <v>17</v>
      </c>
      <c r="H44" s="114" t="s">
        <v>178</v>
      </c>
      <c r="I44" s="114" t="s">
        <v>178</v>
      </c>
      <c r="J44" s="114" t="s">
        <v>178</v>
      </c>
      <c r="K44" s="114" t="s">
        <v>178</v>
      </c>
    </row>
    <row r="45" spans="1:11" ht="69.75" customHeight="1">
      <c r="A45" s="306"/>
      <c r="B45" s="309"/>
      <c r="C45" s="179"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13">
        <f>170-36</f>
        <v>134</v>
      </c>
      <c r="J47" s="113"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271</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14"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13">
        <v>9218</v>
      </c>
      <c r="J54" s="113"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14">
        <f>235-13</f>
        <v>222</v>
      </c>
      <c r="J56" s="114" t="s">
        <v>178</v>
      </c>
      <c r="K56" s="114" t="s">
        <v>178</v>
      </c>
    </row>
    <row r="57" spans="1:11" ht="54.75" customHeight="1">
      <c r="A57" s="120" t="s">
        <v>232</v>
      </c>
      <c r="B57" s="298" t="s">
        <v>170</v>
      </c>
      <c r="C57" s="311"/>
      <c r="D57" s="114" t="s">
        <v>26</v>
      </c>
      <c r="E57" s="113" t="s">
        <v>12</v>
      </c>
      <c r="F57" s="113">
        <v>106</v>
      </c>
      <c r="G57" s="113">
        <v>114</v>
      </c>
      <c r="H57" s="113">
        <f>114-21</f>
        <v>93</v>
      </c>
      <c r="I57" s="113">
        <f>102-9</f>
        <v>93</v>
      </c>
      <c r="J57" s="113" t="s">
        <v>178</v>
      </c>
      <c r="K57" s="113" t="s">
        <v>178</v>
      </c>
    </row>
    <row r="58" spans="1:11" ht="74.25" customHeight="1">
      <c r="A58" s="120" t="s">
        <v>233</v>
      </c>
      <c r="B58" s="298" t="s">
        <v>244</v>
      </c>
      <c r="C58" s="297"/>
      <c r="D58" s="114" t="s">
        <v>16</v>
      </c>
      <c r="E58" s="113" t="s">
        <v>12</v>
      </c>
      <c r="F58" s="113">
        <v>86</v>
      </c>
      <c r="G58" s="113">
        <v>86</v>
      </c>
      <c r="H58" s="113">
        <v>70</v>
      </c>
      <c r="I58" s="113">
        <v>40</v>
      </c>
      <c r="J58" s="113"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t="s">
        <v>178</v>
      </c>
      <c r="J62" s="113" t="s">
        <v>178</v>
      </c>
      <c r="K62" s="113" t="s">
        <v>178</v>
      </c>
    </row>
    <row r="63" spans="1:11" ht="95.25" customHeight="1">
      <c r="A63" s="126" t="s">
        <v>237</v>
      </c>
      <c r="B63" s="303" t="s">
        <v>168</v>
      </c>
      <c r="C63" s="299"/>
      <c r="D63" s="114" t="s">
        <v>147</v>
      </c>
      <c r="E63" s="113" t="s">
        <v>12</v>
      </c>
      <c r="F63" s="113">
        <v>8</v>
      </c>
      <c r="G63" s="113">
        <v>8</v>
      </c>
      <c r="H63" s="113">
        <v>8</v>
      </c>
      <c r="I63" s="113" t="s">
        <v>178</v>
      </c>
      <c r="J63" s="113" t="s">
        <v>178</v>
      </c>
      <c r="K63" s="113" t="s">
        <v>178</v>
      </c>
    </row>
    <row r="64" spans="1:11" ht="43.5" customHeight="1">
      <c r="A64" s="112" t="s">
        <v>76</v>
      </c>
      <c r="B64" s="300" t="s">
        <v>273</v>
      </c>
      <c r="C64" s="301"/>
      <c r="D64" s="301"/>
      <c r="E64" s="301"/>
      <c r="F64" s="301"/>
      <c r="G64" s="301"/>
      <c r="H64" s="301"/>
      <c r="I64" s="301"/>
      <c r="J64" s="301"/>
      <c r="K64" s="302"/>
    </row>
    <row r="65" spans="1:11" ht="54" customHeight="1">
      <c r="A65" s="334" t="s">
        <v>274</v>
      </c>
      <c r="B65" s="338" t="s">
        <v>275</v>
      </c>
      <c r="C65" s="340"/>
      <c r="D65" s="114" t="s">
        <v>278</v>
      </c>
      <c r="E65" s="113" t="s">
        <v>12</v>
      </c>
      <c r="F65" s="113">
        <f>F66+F67</f>
        <v>79</v>
      </c>
      <c r="G65" s="113" t="s">
        <v>178</v>
      </c>
      <c r="H65" s="113" t="s">
        <v>178</v>
      </c>
      <c r="I65" s="113">
        <f>I66+I67</f>
        <v>79</v>
      </c>
      <c r="J65" s="113" t="s">
        <v>178</v>
      </c>
      <c r="K65" s="113" t="s">
        <v>178</v>
      </c>
    </row>
    <row r="66" spans="1:11" ht="113.25" customHeight="1">
      <c r="A66" s="339"/>
      <c r="B66" s="336" t="s">
        <v>276</v>
      </c>
      <c r="C66" s="340"/>
      <c r="D66" s="114" t="s">
        <v>278</v>
      </c>
      <c r="E66" s="113" t="s">
        <v>12</v>
      </c>
      <c r="F66" s="113">
        <v>23</v>
      </c>
      <c r="G66" s="113" t="s">
        <v>178</v>
      </c>
      <c r="H66" s="113" t="s">
        <v>178</v>
      </c>
      <c r="I66" s="113">
        <v>23</v>
      </c>
      <c r="J66" s="113" t="s">
        <v>178</v>
      </c>
      <c r="K66" s="113" t="s">
        <v>178</v>
      </c>
    </row>
    <row r="67" spans="1:11" ht="52.5" customHeight="1">
      <c r="A67" s="339"/>
      <c r="B67" s="336" t="s">
        <v>277</v>
      </c>
      <c r="C67" s="340"/>
      <c r="D67" s="114" t="s">
        <v>278</v>
      </c>
      <c r="E67" s="113" t="s">
        <v>12</v>
      </c>
      <c r="F67" s="113">
        <v>56</v>
      </c>
      <c r="G67" s="113" t="s">
        <v>178</v>
      </c>
      <c r="H67" s="113" t="s">
        <v>178</v>
      </c>
      <c r="I67" s="113">
        <v>56</v>
      </c>
      <c r="J67" s="113" t="s">
        <v>178</v>
      </c>
      <c r="K67" s="113" t="s">
        <v>178</v>
      </c>
    </row>
  </sheetData>
  <mergeCells count="68">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A65:A67"/>
    <mergeCell ref="B65:C65"/>
    <mergeCell ref="B66:C66"/>
    <mergeCell ref="B67:C67"/>
    <mergeCell ref="B59:C59"/>
    <mergeCell ref="B60:C60"/>
    <mergeCell ref="B61:K61"/>
    <mergeCell ref="B62:C62"/>
    <mergeCell ref="B63:C63"/>
    <mergeCell ref="B64:K64"/>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K67"/>
  <sheetViews>
    <sheetView workbookViewId="0">
      <pane xSplit="3" ySplit="11" topLeftCell="D53" activePane="bottomRight" state="frozen"/>
      <selection pane="topRight" activeCell="D1" sqref="D1"/>
      <selection pane="bottomLeft" activeCell="A12" sqref="A12"/>
      <selection pane="bottomRight" activeCell="K9" sqref="K9"/>
    </sheetView>
  </sheetViews>
  <sheetFormatPr defaultRowHeight="15"/>
  <cols>
    <col min="1" max="1" width="8.85546875" style="103" customWidth="1"/>
    <col min="2" max="2" width="56" style="103" customWidth="1"/>
    <col min="3" max="3" width="51" style="103" customWidth="1"/>
    <col min="4" max="4" width="33.28515625" style="103" customWidth="1"/>
    <col min="5" max="5" width="14.42578125" style="103" customWidth="1"/>
    <col min="6" max="6" width="11.42578125" style="103" customWidth="1"/>
    <col min="7" max="7" width="11" style="103" customWidth="1"/>
    <col min="8" max="8" width="11.28515625" style="103" customWidth="1"/>
    <col min="9" max="9" width="12.5703125" style="103" customWidth="1"/>
    <col min="10" max="10" width="12.85546875" style="103" customWidth="1"/>
    <col min="11" max="11" width="10.5703125" style="103" customWidth="1"/>
    <col min="12" max="16384" width="9.140625" style="103"/>
  </cols>
  <sheetData>
    <row r="1" spans="1:11">
      <c r="E1" s="325" t="s">
        <v>189</v>
      </c>
      <c r="F1" s="326"/>
      <c r="G1" s="326"/>
      <c r="H1" s="326"/>
      <c r="I1" s="326"/>
      <c r="J1" s="326"/>
    </row>
    <row r="2" spans="1:11">
      <c r="E2" s="326"/>
      <c r="F2" s="326"/>
      <c r="G2" s="326"/>
      <c r="H2" s="326"/>
      <c r="I2" s="326"/>
      <c r="J2" s="326"/>
    </row>
    <row r="3" spans="1:11">
      <c r="E3" s="325" t="s">
        <v>190</v>
      </c>
      <c r="F3" s="325"/>
      <c r="G3" s="325"/>
      <c r="H3" s="325"/>
      <c r="I3" s="325"/>
      <c r="J3" s="183"/>
    </row>
    <row r="4" spans="1:11" ht="58.5" customHeight="1">
      <c r="A4" s="105"/>
      <c r="B4" s="105"/>
      <c r="E4" s="327" t="s">
        <v>188</v>
      </c>
      <c r="F4" s="327"/>
      <c r="G4" s="327"/>
      <c r="H4" s="327"/>
      <c r="I4" s="327"/>
    </row>
    <row r="5" spans="1:11" ht="18.75">
      <c r="A5" s="328" t="s">
        <v>0</v>
      </c>
      <c r="B5" s="328"/>
      <c r="C5" s="328"/>
      <c r="D5" s="328"/>
      <c r="E5" s="328"/>
      <c r="F5" s="328"/>
      <c r="G5" s="328"/>
      <c r="H5" s="328"/>
      <c r="I5" s="328"/>
    </row>
    <row r="6" spans="1:11" ht="13.5" customHeight="1">
      <c r="A6" s="106"/>
      <c r="B6" s="106"/>
      <c r="C6" s="106"/>
      <c r="D6" s="106"/>
      <c r="E6" s="106"/>
      <c r="F6" s="106"/>
      <c r="G6" s="106"/>
      <c r="H6" s="106"/>
      <c r="I6" s="106"/>
      <c r="J6" s="106"/>
      <c r="K6" s="106"/>
    </row>
    <row r="7" spans="1:11" ht="33" customHeight="1">
      <c r="A7" s="316" t="s">
        <v>1</v>
      </c>
      <c r="B7" s="330" t="s">
        <v>2</v>
      </c>
      <c r="C7" s="331"/>
      <c r="D7" s="316" t="s">
        <v>3</v>
      </c>
      <c r="E7" s="316" t="s">
        <v>4</v>
      </c>
      <c r="F7" s="316" t="s">
        <v>5</v>
      </c>
      <c r="G7" s="316" t="s">
        <v>6</v>
      </c>
      <c r="H7" s="316"/>
      <c r="I7" s="316"/>
      <c r="J7" s="317"/>
      <c r="K7" s="317"/>
    </row>
    <row r="8" spans="1:11" ht="15.75">
      <c r="A8" s="329"/>
      <c r="B8" s="332"/>
      <c r="C8" s="333"/>
      <c r="D8" s="316"/>
      <c r="E8" s="316"/>
      <c r="F8" s="316"/>
      <c r="G8" s="107">
        <v>2020</v>
      </c>
      <c r="H8" s="107">
        <v>2021</v>
      </c>
      <c r="I8" s="108">
        <v>2022</v>
      </c>
      <c r="J8" s="108">
        <v>2023</v>
      </c>
      <c r="K8" s="108">
        <v>2024</v>
      </c>
    </row>
    <row r="9" spans="1:11" ht="15.75">
      <c r="A9" s="109">
        <v>1</v>
      </c>
      <c r="B9" s="341">
        <v>2</v>
      </c>
      <c r="C9" s="342"/>
      <c r="D9" s="181">
        <v>3</v>
      </c>
      <c r="E9" s="181">
        <v>4</v>
      </c>
      <c r="F9" s="181">
        <v>5</v>
      </c>
      <c r="G9" s="181">
        <v>6</v>
      </c>
      <c r="H9" s="181">
        <v>7</v>
      </c>
      <c r="I9" s="181">
        <v>8</v>
      </c>
      <c r="J9" s="181">
        <v>9</v>
      </c>
      <c r="K9" s="181">
        <v>10</v>
      </c>
    </row>
    <row r="10" spans="1:11" s="111" customFormat="1" ht="39" customHeight="1">
      <c r="A10" s="316" t="s">
        <v>7</v>
      </c>
      <c r="B10" s="316"/>
      <c r="C10" s="316"/>
      <c r="D10" s="316"/>
      <c r="E10" s="316"/>
      <c r="F10" s="316"/>
      <c r="G10" s="316"/>
      <c r="H10" s="316"/>
      <c r="I10" s="316"/>
      <c r="J10" s="317"/>
      <c r="K10" s="317"/>
    </row>
    <row r="11" spans="1:11" ht="27" customHeight="1">
      <c r="A11" s="112" t="s">
        <v>245</v>
      </c>
      <c r="B11" s="310" t="s">
        <v>246</v>
      </c>
      <c r="C11" s="297"/>
      <c r="D11" s="297"/>
      <c r="E11" s="297"/>
      <c r="F11" s="297"/>
      <c r="G11" s="297"/>
      <c r="H11" s="297"/>
      <c r="I11" s="297"/>
      <c r="J11" s="297"/>
      <c r="K11" s="311"/>
    </row>
    <row r="12" spans="1:11" ht="92.25" customHeight="1">
      <c r="A12" s="113" t="s">
        <v>9</v>
      </c>
      <c r="B12" s="318" t="s">
        <v>10</v>
      </c>
      <c r="C12" s="319"/>
      <c r="D12" s="114" t="s">
        <v>11</v>
      </c>
      <c r="E12" s="113" t="s">
        <v>12</v>
      </c>
      <c r="F12" s="115">
        <v>5774</v>
      </c>
      <c r="G12" s="115">
        <f>5774-1742</f>
        <v>4032</v>
      </c>
      <c r="H12" s="115">
        <v>3894</v>
      </c>
      <c r="I12" s="115">
        <f>4536-800</f>
        <v>3736</v>
      </c>
      <c r="J12" s="136" t="s">
        <v>178</v>
      </c>
      <c r="K12" s="115" t="s">
        <v>178</v>
      </c>
    </row>
    <row r="13" spans="1:11" ht="104.25" customHeight="1">
      <c r="A13" s="113" t="s">
        <v>13</v>
      </c>
      <c r="B13" s="320" t="s">
        <v>240</v>
      </c>
      <c r="C13" s="321"/>
      <c r="D13" s="114" t="s">
        <v>14</v>
      </c>
      <c r="E13" s="113" t="s">
        <v>12</v>
      </c>
      <c r="F13" s="115">
        <v>1720</v>
      </c>
      <c r="G13" s="115">
        <f>1720-874</f>
        <v>846</v>
      </c>
      <c r="H13" s="115" t="s">
        <v>178</v>
      </c>
      <c r="I13" s="115" t="s">
        <v>178</v>
      </c>
      <c r="J13" s="115" t="s">
        <v>178</v>
      </c>
      <c r="K13" s="115" t="s">
        <v>178</v>
      </c>
    </row>
    <row r="14" spans="1:11" ht="78" customHeight="1">
      <c r="A14" s="113" t="s">
        <v>15</v>
      </c>
      <c r="B14" s="298" t="s">
        <v>130</v>
      </c>
      <c r="C14" s="321"/>
      <c r="D14" s="114" t="s">
        <v>16</v>
      </c>
      <c r="E14" s="113" t="s">
        <v>18</v>
      </c>
      <c r="F14" s="113">
        <v>815</v>
      </c>
      <c r="G14" s="113">
        <v>815</v>
      </c>
      <c r="H14" s="113">
        <v>1185</v>
      </c>
      <c r="I14" s="113">
        <v>1362</v>
      </c>
      <c r="J14" s="137" t="s">
        <v>178</v>
      </c>
      <c r="K14" s="113" t="s">
        <v>178</v>
      </c>
    </row>
    <row r="15" spans="1:11" ht="81.75" customHeight="1">
      <c r="A15" s="113" t="s">
        <v>17</v>
      </c>
      <c r="B15" s="303" t="s">
        <v>243</v>
      </c>
      <c r="C15" s="319"/>
      <c r="D15" s="114" t="s">
        <v>11</v>
      </c>
      <c r="E15" s="114" t="s">
        <v>12</v>
      </c>
      <c r="F15" s="114">
        <v>993</v>
      </c>
      <c r="G15" s="114">
        <f>993-783</f>
        <v>210</v>
      </c>
      <c r="H15" s="114" t="s">
        <v>178</v>
      </c>
      <c r="I15" s="114" t="s">
        <v>178</v>
      </c>
      <c r="J15" s="114" t="s">
        <v>178</v>
      </c>
      <c r="K15" s="114" t="s">
        <v>178</v>
      </c>
    </row>
    <row r="16" spans="1:11" ht="64.5" customHeight="1">
      <c r="A16" s="113" t="s">
        <v>19</v>
      </c>
      <c r="B16" s="298" t="s">
        <v>197</v>
      </c>
      <c r="C16" s="321"/>
      <c r="D16" s="114" t="s">
        <v>26</v>
      </c>
      <c r="E16" s="113" t="s">
        <v>12</v>
      </c>
      <c r="F16" s="113">
        <v>174</v>
      </c>
      <c r="G16" s="113">
        <v>298</v>
      </c>
      <c r="H16" s="113" t="s">
        <v>178</v>
      </c>
      <c r="I16" s="113" t="s">
        <v>178</v>
      </c>
      <c r="J16" s="113" t="s">
        <v>178</v>
      </c>
      <c r="K16" s="113" t="s">
        <v>178</v>
      </c>
    </row>
    <row r="17" spans="1:11" ht="126" customHeight="1">
      <c r="A17" s="113" t="s">
        <v>149</v>
      </c>
      <c r="B17" s="322" t="s">
        <v>198</v>
      </c>
      <c r="C17" s="323"/>
      <c r="D17" s="114" t="s">
        <v>180</v>
      </c>
      <c r="E17" s="113" t="s">
        <v>82</v>
      </c>
      <c r="F17" s="114">
        <v>4003</v>
      </c>
      <c r="G17" s="113">
        <f>4122-82</f>
        <v>4040</v>
      </c>
      <c r="H17" s="113">
        <f>3888-84-80</f>
        <v>3724</v>
      </c>
      <c r="I17" s="137">
        <f>3800-260</f>
        <v>3540</v>
      </c>
      <c r="J17" s="137" t="s">
        <v>178</v>
      </c>
      <c r="K17" s="113" t="s">
        <v>178</v>
      </c>
    </row>
    <row r="18" spans="1:11" ht="87" customHeight="1">
      <c r="A18" s="113" t="s">
        <v>150</v>
      </c>
      <c r="B18" s="298" t="s">
        <v>124</v>
      </c>
      <c r="C18" s="311"/>
      <c r="D18" s="114" t="s">
        <v>181</v>
      </c>
      <c r="E18" s="113" t="s">
        <v>82</v>
      </c>
      <c r="F18" s="114">
        <v>86</v>
      </c>
      <c r="G18" s="113">
        <f>157</f>
        <v>157</v>
      </c>
      <c r="H18" s="116">
        <v>18</v>
      </c>
      <c r="I18" s="116" t="s">
        <v>178</v>
      </c>
      <c r="J18" s="116" t="s">
        <v>178</v>
      </c>
      <c r="K18" s="116" t="s">
        <v>178</v>
      </c>
    </row>
    <row r="19" spans="1:11" ht="87" customHeight="1">
      <c r="A19" s="113" t="s">
        <v>199</v>
      </c>
      <c r="B19" s="298" t="s">
        <v>125</v>
      </c>
      <c r="C19" s="311"/>
      <c r="D19" s="114" t="s">
        <v>182</v>
      </c>
      <c r="E19" s="113" t="s">
        <v>82</v>
      </c>
      <c r="F19" s="114">
        <v>63</v>
      </c>
      <c r="G19" s="113">
        <f>55</f>
        <v>55</v>
      </c>
      <c r="H19" s="116" t="s">
        <v>178</v>
      </c>
      <c r="I19" s="116" t="s">
        <v>178</v>
      </c>
      <c r="J19" s="116" t="s">
        <v>178</v>
      </c>
      <c r="K19" s="116" t="s">
        <v>178</v>
      </c>
    </row>
    <row r="20" spans="1:11" ht="87" customHeight="1">
      <c r="A20" s="113" t="s">
        <v>200</v>
      </c>
      <c r="B20" s="298" t="s">
        <v>126</v>
      </c>
      <c r="C20" s="311"/>
      <c r="D20" s="114" t="s">
        <v>183</v>
      </c>
      <c r="E20" s="113" t="s">
        <v>82</v>
      </c>
      <c r="F20" s="114">
        <v>106</v>
      </c>
      <c r="G20" s="113">
        <f>106</f>
        <v>106</v>
      </c>
      <c r="H20" s="113" t="s">
        <v>178</v>
      </c>
      <c r="I20" s="113" t="s">
        <v>178</v>
      </c>
      <c r="J20" s="113" t="s">
        <v>178</v>
      </c>
      <c r="K20" s="113" t="s">
        <v>178</v>
      </c>
    </row>
    <row r="21" spans="1:11" ht="87" customHeight="1">
      <c r="A21" s="113" t="s">
        <v>201</v>
      </c>
      <c r="B21" s="303" t="s">
        <v>127</v>
      </c>
      <c r="C21" s="299"/>
      <c r="D21" s="114" t="s">
        <v>184</v>
      </c>
      <c r="E21" s="113" t="s">
        <v>82</v>
      </c>
      <c r="F21" s="114">
        <v>77</v>
      </c>
      <c r="G21" s="113">
        <f>56+9</f>
        <v>65</v>
      </c>
      <c r="H21" s="116" t="s">
        <v>178</v>
      </c>
      <c r="I21" s="116" t="s">
        <v>178</v>
      </c>
      <c r="J21" s="116" t="s">
        <v>178</v>
      </c>
      <c r="K21" s="116" t="s">
        <v>178</v>
      </c>
    </row>
    <row r="22" spans="1:11" ht="152.25" customHeight="1">
      <c r="A22" s="113" t="s">
        <v>202</v>
      </c>
      <c r="B22" s="303" t="s">
        <v>128</v>
      </c>
      <c r="C22" s="299"/>
      <c r="D22" s="114" t="s">
        <v>185</v>
      </c>
      <c r="E22" s="113" t="s">
        <v>82</v>
      </c>
      <c r="F22" s="117">
        <v>3</v>
      </c>
      <c r="G22" s="117">
        <v>4</v>
      </c>
      <c r="H22" s="117" t="s">
        <v>178</v>
      </c>
      <c r="I22" s="117">
        <f>2+2</f>
        <v>4</v>
      </c>
      <c r="J22" s="177" t="s">
        <v>178</v>
      </c>
      <c r="K22" s="117" t="s">
        <v>178</v>
      </c>
    </row>
    <row r="23" spans="1:11" ht="87" customHeight="1">
      <c r="A23" s="113" t="s">
        <v>203</v>
      </c>
      <c r="B23" s="303" t="s">
        <v>193</v>
      </c>
      <c r="C23" s="299"/>
      <c r="D23" s="114" t="s">
        <v>174</v>
      </c>
      <c r="E23" s="114" t="s">
        <v>82</v>
      </c>
      <c r="F23" s="114">
        <v>3972</v>
      </c>
      <c r="G23" s="114">
        <v>4481</v>
      </c>
      <c r="H23" s="114">
        <v>4273</v>
      </c>
      <c r="I23" s="114">
        <v>4502</v>
      </c>
      <c r="J23" s="114">
        <v>4502</v>
      </c>
      <c r="K23" s="114">
        <v>4502</v>
      </c>
    </row>
    <row r="24" spans="1:11" ht="100.5" customHeight="1">
      <c r="A24" s="113" t="s">
        <v>204</v>
      </c>
      <c r="B24" s="303" t="s">
        <v>187</v>
      </c>
      <c r="C24" s="299"/>
      <c r="D24" s="114" t="s">
        <v>272</v>
      </c>
      <c r="E24" s="114" t="s">
        <v>82</v>
      </c>
      <c r="F24" s="114">
        <v>1</v>
      </c>
      <c r="G24" s="114">
        <v>1</v>
      </c>
      <c r="H24" s="114">
        <v>2</v>
      </c>
      <c r="I24" s="114">
        <v>8</v>
      </c>
      <c r="J24" s="138" t="s">
        <v>178</v>
      </c>
      <c r="K24" s="138" t="s">
        <v>178</v>
      </c>
    </row>
    <row r="25" spans="1:11" ht="87" customHeight="1">
      <c r="A25" s="113" t="s">
        <v>205</v>
      </c>
      <c r="B25" s="298" t="s">
        <v>206</v>
      </c>
      <c r="C25" s="313"/>
      <c r="D25" s="114" t="s">
        <v>26</v>
      </c>
      <c r="E25" s="113" t="s">
        <v>12</v>
      </c>
      <c r="F25" s="113">
        <v>30</v>
      </c>
      <c r="G25" s="113">
        <f>30-18</f>
        <v>12</v>
      </c>
      <c r="H25" s="113" t="s">
        <v>178</v>
      </c>
      <c r="I25" s="113" t="s">
        <v>178</v>
      </c>
      <c r="J25" s="113" t="s">
        <v>178</v>
      </c>
      <c r="K25" s="113" t="s">
        <v>178</v>
      </c>
    </row>
    <row r="26" spans="1:11" ht="57" customHeight="1">
      <c r="A26" s="112" t="s">
        <v>247</v>
      </c>
      <c r="B26" s="310" t="s">
        <v>248</v>
      </c>
      <c r="C26" s="314"/>
      <c r="D26" s="314"/>
      <c r="E26" s="314"/>
      <c r="F26" s="314"/>
      <c r="G26" s="314"/>
      <c r="H26" s="314"/>
      <c r="I26" s="314"/>
      <c r="J26" s="314"/>
      <c r="K26" s="315"/>
    </row>
    <row r="27" spans="1:11" ht="69.75" customHeight="1">
      <c r="A27" s="113" t="s">
        <v>22</v>
      </c>
      <c r="B27" s="324" t="s">
        <v>176</v>
      </c>
      <c r="C27" s="299"/>
      <c r="D27" s="114" t="s">
        <v>23</v>
      </c>
      <c r="E27" s="114" t="s">
        <v>12</v>
      </c>
      <c r="F27" s="114">
        <v>334</v>
      </c>
      <c r="G27" s="114">
        <f>385-125</f>
        <v>260</v>
      </c>
      <c r="H27" s="114">
        <f>260-68-41</f>
        <v>151</v>
      </c>
      <c r="I27" s="138">
        <f>195-44-63</f>
        <v>88</v>
      </c>
      <c r="J27" s="114" t="s">
        <v>178</v>
      </c>
      <c r="K27" s="114" t="s">
        <v>178</v>
      </c>
    </row>
    <row r="28" spans="1:11" ht="35.25" customHeight="1">
      <c r="A28" s="112" t="s">
        <v>249</v>
      </c>
      <c r="B28" s="310" t="s">
        <v>250</v>
      </c>
      <c r="C28" s="297"/>
      <c r="D28" s="297"/>
      <c r="E28" s="297"/>
      <c r="F28" s="297"/>
      <c r="G28" s="297"/>
      <c r="H28" s="297"/>
      <c r="I28" s="297"/>
      <c r="J28" s="297"/>
      <c r="K28" s="311"/>
    </row>
    <row r="29" spans="1:11" ht="69" customHeight="1">
      <c r="A29" s="113" t="s">
        <v>25</v>
      </c>
      <c r="B29" s="324" t="s">
        <v>261</v>
      </c>
      <c r="C29" s="299"/>
      <c r="D29" s="114" t="s">
        <v>31</v>
      </c>
      <c r="E29" s="113" t="s">
        <v>12</v>
      </c>
      <c r="F29" s="115">
        <v>7236</v>
      </c>
      <c r="G29" s="115">
        <v>5591</v>
      </c>
      <c r="H29" s="115">
        <f>4044+409-131</f>
        <v>4322</v>
      </c>
      <c r="I29" s="136">
        <f>4453-30-600-400</f>
        <v>3423</v>
      </c>
      <c r="J29" s="136" t="s">
        <v>178</v>
      </c>
      <c r="K29" s="115" t="s">
        <v>178</v>
      </c>
    </row>
    <row r="30" spans="1:11" ht="135" customHeight="1">
      <c r="A30" s="113" t="s">
        <v>27</v>
      </c>
      <c r="B30" s="298" t="s">
        <v>39</v>
      </c>
      <c r="C30" s="299"/>
      <c r="D30" s="114" t="s">
        <v>40</v>
      </c>
      <c r="E30" s="113" t="s">
        <v>12</v>
      </c>
      <c r="F30" s="113">
        <v>1</v>
      </c>
      <c r="G30" s="113">
        <v>1</v>
      </c>
      <c r="H30" s="113">
        <v>1</v>
      </c>
      <c r="I30" s="113">
        <v>1</v>
      </c>
      <c r="J30" s="113" t="s">
        <v>178</v>
      </c>
      <c r="K30" s="113" t="s">
        <v>178</v>
      </c>
    </row>
    <row r="31" spans="1:11" ht="63" customHeight="1">
      <c r="A31" s="113" t="s">
        <v>212</v>
      </c>
      <c r="B31" s="298" t="s">
        <v>42</v>
      </c>
      <c r="C31" s="299"/>
      <c r="D31" s="114" t="s">
        <v>26</v>
      </c>
      <c r="E31" s="113" t="s">
        <v>12</v>
      </c>
      <c r="F31" s="113">
        <v>203</v>
      </c>
      <c r="G31" s="113">
        <f>215</f>
        <v>215</v>
      </c>
      <c r="H31" s="113" t="s">
        <v>178</v>
      </c>
      <c r="I31" s="113" t="s">
        <v>178</v>
      </c>
      <c r="J31" s="113" t="s">
        <v>178</v>
      </c>
      <c r="K31" s="113" t="s">
        <v>178</v>
      </c>
    </row>
    <row r="32" spans="1:11" ht="52.5" customHeight="1">
      <c r="A32" s="113" t="s">
        <v>213</v>
      </c>
      <c r="B32" s="298" t="s">
        <v>117</v>
      </c>
      <c r="C32" s="299"/>
      <c r="D32" s="114" t="s">
        <v>26</v>
      </c>
      <c r="E32" s="113" t="s">
        <v>12</v>
      </c>
      <c r="F32" s="113">
        <v>18</v>
      </c>
      <c r="G32" s="113">
        <v>20</v>
      </c>
      <c r="H32" s="113">
        <f>20-2</f>
        <v>18</v>
      </c>
      <c r="I32" s="137">
        <v>17</v>
      </c>
      <c r="J32" s="137" t="s">
        <v>178</v>
      </c>
      <c r="K32" s="113" t="s">
        <v>178</v>
      </c>
    </row>
    <row r="33" spans="1:11" ht="63" customHeight="1">
      <c r="A33" s="113" t="s">
        <v>214</v>
      </c>
      <c r="B33" s="298" t="s">
        <v>177</v>
      </c>
      <c r="C33" s="299"/>
      <c r="D33" s="114" t="s">
        <v>45</v>
      </c>
      <c r="E33" s="113" t="s">
        <v>12</v>
      </c>
      <c r="F33" s="113">
        <v>6</v>
      </c>
      <c r="G33" s="113">
        <v>7</v>
      </c>
      <c r="H33" s="113">
        <f>6+2</f>
        <v>8</v>
      </c>
      <c r="I33" s="113">
        <v>8</v>
      </c>
      <c r="J33" s="137" t="s">
        <v>178</v>
      </c>
      <c r="K33" s="113" t="s">
        <v>178</v>
      </c>
    </row>
    <row r="34" spans="1:11" ht="78.75" customHeight="1">
      <c r="A34" s="113" t="s">
        <v>215</v>
      </c>
      <c r="B34" s="298" t="s">
        <v>47</v>
      </c>
      <c r="C34" s="299"/>
      <c r="D34" s="114" t="s">
        <v>26</v>
      </c>
      <c r="E34" s="113" t="s">
        <v>12</v>
      </c>
      <c r="F34" s="113">
        <v>1</v>
      </c>
      <c r="G34" s="113">
        <v>1</v>
      </c>
      <c r="H34" s="113">
        <f>1</f>
        <v>1</v>
      </c>
      <c r="I34" s="113">
        <v>1</v>
      </c>
      <c r="J34" s="113" t="s">
        <v>178</v>
      </c>
      <c r="K34" s="113" t="s">
        <v>178</v>
      </c>
    </row>
    <row r="35" spans="1:11" ht="83.25" customHeight="1">
      <c r="A35" s="113" t="s">
        <v>216</v>
      </c>
      <c r="B35" s="298" t="s">
        <v>241</v>
      </c>
      <c r="C35" s="299"/>
      <c r="D35" s="114" t="s">
        <v>45</v>
      </c>
      <c r="E35" s="113" t="s">
        <v>12</v>
      </c>
      <c r="F35" s="113">
        <v>1</v>
      </c>
      <c r="G35" s="113">
        <v>1</v>
      </c>
      <c r="H35" s="113" t="s">
        <v>178</v>
      </c>
      <c r="I35" s="113" t="s">
        <v>178</v>
      </c>
      <c r="J35" s="113" t="s">
        <v>178</v>
      </c>
      <c r="K35" s="113" t="s">
        <v>178</v>
      </c>
    </row>
    <row r="36" spans="1:11" ht="69.75" customHeight="1">
      <c r="A36" s="113" t="s">
        <v>217</v>
      </c>
      <c r="B36" s="298" t="s">
        <v>111</v>
      </c>
      <c r="C36" s="299"/>
      <c r="D36" s="114" t="s">
        <v>40</v>
      </c>
      <c r="E36" s="113" t="s">
        <v>12</v>
      </c>
      <c r="F36" s="114">
        <v>2</v>
      </c>
      <c r="G36" s="113">
        <v>1</v>
      </c>
      <c r="H36" s="113">
        <v>1</v>
      </c>
      <c r="I36" s="137">
        <v>2</v>
      </c>
      <c r="J36" s="137" t="s">
        <v>178</v>
      </c>
      <c r="K36" s="113" t="s">
        <v>178</v>
      </c>
    </row>
    <row r="37" spans="1:11" ht="92.25" customHeight="1">
      <c r="A37" s="113" t="s">
        <v>218</v>
      </c>
      <c r="B37" s="298" t="s">
        <v>112</v>
      </c>
      <c r="C37" s="299"/>
      <c r="D37" s="114" t="s">
        <v>51</v>
      </c>
      <c r="E37" s="113" t="s">
        <v>12</v>
      </c>
      <c r="F37" s="113">
        <v>3</v>
      </c>
      <c r="G37" s="113">
        <f>4+3</f>
        <v>7</v>
      </c>
      <c r="H37" s="113">
        <f>6+1</f>
        <v>7</v>
      </c>
      <c r="I37" s="137">
        <v>5</v>
      </c>
      <c r="J37" s="137" t="s">
        <v>178</v>
      </c>
      <c r="K37" s="113" t="s">
        <v>178</v>
      </c>
    </row>
    <row r="38" spans="1:11" ht="109.5" customHeight="1">
      <c r="A38" s="113" t="s">
        <v>219</v>
      </c>
      <c r="B38" s="298" t="s">
        <v>113</v>
      </c>
      <c r="C38" s="299"/>
      <c r="D38" s="114" t="s">
        <v>40</v>
      </c>
      <c r="E38" s="113" t="s">
        <v>12</v>
      </c>
      <c r="F38" s="113">
        <v>1</v>
      </c>
      <c r="G38" s="113">
        <v>3</v>
      </c>
      <c r="H38" s="113">
        <v>1</v>
      </c>
      <c r="I38" s="113">
        <v>1</v>
      </c>
      <c r="J38" s="137" t="s">
        <v>178</v>
      </c>
      <c r="K38" s="113" t="s">
        <v>178</v>
      </c>
    </row>
    <row r="39" spans="1:11" ht="66" customHeight="1">
      <c r="A39" s="113" t="s">
        <v>220</v>
      </c>
      <c r="B39" s="298" t="s">
        <v>114</v>
      </c>
      <c r="C39" s="299"/>
      <c r="D39" s="114" t="s">
        <v>40</v>
      </c>
      <c r="E39" s="113" t="s">
        <v>12</v>
      </c>
      <c r="F39" s="113">
        <v>1</v>
      </c>
      <c r="G39" s="113">
        <v>1</v>
      </c>
      <c r="H39" s="113">
        <v>1</v>
      </c>
      <c r="I39" s="113">
        <v>2</v>
      </c>
      <c r="J39" s="137" t="s">
        <v>178</v>
      </c>
      <c r="K39" s="113" t="s">
        <v>178</v>
      </c>
    </row>
    <row r="40" spans="1:11" ht="61.5" customHeight="1">
      <c r="A40" s="113" t="s">
        <v>221</v>
      </c>
      <c r="B40" s="298" t="s">
        <v>162</v>
      </c>
      <c r="C40" s="299"/>
      <c r="D40" s="114" t="s">
        <v>40</v>
      </c>
      <c r="E40" s="113" t="s">
        <v>12</v>
      </c>
      <c r="F40" s="113">
        <v>5</v>
      </c>
      <c r="G40" s="113">
        <f>5</f>
        <v>5</v>
      </c>
      <c r="H40" s="113">
        <f>3-1</f>
        <v>2</v>
      </c>
      <c r="I40" s="137">
        <v>2</v>
      </c>
      <c r="J40" s="137" t="s">
        <v>178</v>
      </c>
      <c r="K40" s="113" t="s">
        <v>178</v>
      </c>
    </row>
    <row r="41" spans="1:11" ht="82.5" customHeight="1">
      <c r="A41" s="113" t="s">
        <v>222</v>
      </c>
      <c r="B41" s="298" t="s">
        <v>163</v>
      </c>
      <c r="C41" s="299"/>
      <c r="D41" s="114" t="s">
        <v>40</v>
      </c>
      <c r="E41" s="113" t="s">
        <v>12</v>
      </c>
      <c r="F41" s="113">
        <v>168</v>
      </c>
      <c r="G41" s="113">
        <v>515</v>
      </c>
      <c r="H41" s="113">
        <f>50+31</f>
        <v>81</v>
      </c>
      <c r="I41" s="113">
        <v>50</v>
      </c>
      <c r="J41" s="113" t="s">
        <v>178</v>
      </c>
      <c r="K41" s="113" t="s">
        <v>178</v>
      </c>
    </row>
    <row r="42" spans="1:11" ht="52.5" customHeight="1">
      <c r="A42" s="113" t="s">
        <v>223</v>
      </c>
      <c r="B42" s="298" t="s">
        <v>83</v>
      </c>
      <c r="C42" s="299"/>
      <c r="D42" s="114" t="s">
        <v>92</v>
      </c>
      <c r="E42" s="114" t="s">
        <v>71</v>
      </c>
      <c r="F42" s="114">
        <v>585</v>
      </c>
      <c r="G42" s="114">
        <f>586+9</f>
        <v>595</v>
      </c>
      <c r="H42" s="114">
        <v>387</v>
      </c>
      <c r="I42" s="138">
        <v>327</v>
      </c>
      <c r="J42" s="114" t="s">
        <v>178</v>
      </c>
      <c r="K42" s="114" t="s">
        <v>178</v>
      </c>
    </row>
    <row r="43" spans="1:11" ht="60.75" customHeight="1">
      <c r="A43" s="304" t="s">
        <v>224</v>
      </c>
      <c r="B43" s="307" t="s">
        <v>164</v>
      </c>
      <c r="C43" s="182" t="s">
        <v>93</v>
      </c>
      <c r="D43" s="114" t="s">
        <v>26</v>
      </c>
      <c r="E43" s="117" t="s">
        <v>12</v>
      </c>
      <c r="F43" s="117">
        <v>36</v>
      </c>
      <c r="G43" s="117">
        <f>41</f>
        <v>41</v>
      </c>
      <c r="H43" s="117" t="s">
        <v>178</v>
      </c>
      <c r="I43" s="117" t="s">
        <v>178</v>
      </c>
      <c r="J43" s="117" t="s">
        <v>178</v>
      </c>
      <c r="K43" s="117" t="s">
        <v>178</v>
      </c>
    </row>
    <row r="44" spans="1:11" ht="66" customHeight="1">
      <c r="A44" s="305"/>
      <c r="B44" s="308"/>
      <c r="C44" s="182" t="s">
        <v>109</v>
      </c>
      <c r="D44" s="114" t="s">
        <v>26</v>
      </c>
      <c r="E44" s="117" t="s">
        <v>12</v>
      </c>
      <c r="F44" s="114">
        <v>12</v>
      </c>
      <c r="G44" s="114">
        <f>17</f>
        <v>17</v>
      </c>
      <c r="H44" s="114" t="s">
        <v>178</v>
      </c>
      <c r="I44" s="114" t="s">
        <v>178</v>
      </c>
      <c r="J44" s="114" t="s">
        <v>178</v>
      </c>
      <c r="K44" s="114" t="s">
        <v>178</v>
      </c>
    </row>
    <row r="45" spans="1:11" ht="69.75" customHeight="1">
      <c r="A45" s="306"/>
      <c r="B45" s="309"/>
      <c r="C45" s="182" t="s">
        <v>95</v>
      </c>
      <c r="D45" s="114" t="s">
        <v>26</v>
      </c>
      <c r="E45" s="117" t="s">
        <v>12</v>
      </c>
      <c r="F45" s="114">
        <v>12</v>
      </c>
      <c r="G45" s="114">
        <f>17</f>
        <v>17</v>
      </c>
      <c r="H45" s="114" t="s">
        <v>178</v>
      </c>
      <c r="I45" s="114" t="s">
        <v>178</v>
      </c>
      <c r="J45" s="114" t="s">
        <v>178</v>
      </c>
      <c r="K45" s="114" t="s">
        <v>178</v>
      </c>
    </row>
    <row r="46" spans="1:11" ht="36.75" customHeight="1">
      <c r="A46" s="112" t="s">
        <v>251</v>
      </c>
      <c r="B46" s="310" t="s">
        <v>252</v>
      </c>
      <c r="C46" s="297"/>
      <c r="D46" s="297"/>
      <c r="E46" s="297"/>
      <c r="F46" s="297"/>
      <c r="G46" s="297"/>
      <c r="H46" s="297"/>
      <c r="I46" s="297"/>
      <c r="J46" s="297"/>
      <c r="K46" s="311"/>
    </row>
    <row r="47" spans="1:11" ht="50.25" customHeight="1">
      <c r="A47" s="113" t="s">
        <v>29</v>
      </c>
      <c r="B47" s="298" t="s">
        <v>118</v>
      </c>
      <c r="C47" s="299"/>
      <c r="D47" s="114" t="s">
        <v>45</v>
      </c>
      <c r="E47" s="113" t="s">
        <v>12</v>
      </c>
      <c r="F47" s="113">
        <v>258</v>
      </c>
      <c r="G47" s="113">
        <v>237</v>
      </c>
      <c r="H47" s="113">
        <f>170-38</f>
        <v>132</v>
      </c>
      <c r="I47" s="137">
        <v>109</v>
      </c>
      <c r="J47" s="137" t="s">
        <v>178</v>
      </c>
      <c r="K47" s="113" t="s">
        <v>178</v>
      </c>
    </row>
    <row r="48" spans="1:11" ht="44.25" customHeight="1">
      <c r="A48" s="112" t="s">
        <v>253</v>
      </c>
      <c r="B48" s="310" t="s">
        <v>254</v>
      </c>
      <c r="C48" s="297"/>
      <c r="D48" s="297"/>
      <c r="E48" s="297"/>
      <c r="F48" s="297"/>
      <c r="G48" s="297"/>
      <c r="H48" s="297"/>
      <c r="I48" s="297"/>
      <c r="J48" s="297"/>
      <c r="K48" s="311"/>
    </row>
    <row r="49" spans="1:11" ht="73.5" customHeight="1">
      <c r="A49" s="113" t="s">
        <v>58</v>
      </c>
      <c r="B49" s="298" t="s">
        <v>266</v>
      </c>
      <c r="C49" s="299"/>
      <c r="D49" s="114" t="s">
        <v>65</v>
      </c>
      <c r="E49" s="113" t="s">
        <v>12</v>
      </c>
      <c r="F49" s="113">
        <v>10</v>
      </c>
      <c r="G49" s="113">
        <f>8-1</f>
        <v>7</v>
      </c>
      <c r="H49" s="113">
        <v>6</v>
      </c>
      <c r="I49" s="113">
        <v>6</v>
      </c>
      <c r="J49" s="113">
        <v>6</v>
      </c>
      <c r="K49" s="113">
        <v>6</v>
      </c>
    </row>
    <row r="50" spans="1:11" ht="284.25" customHeight="1">
      <c r="A50" s="113" t="s">
        <v>59</v>
      </c>
      <c r="B50" s="298" t="s">
        <v>264</v>
      </c>
      <c r="C50" s="299"/>
      <c r="D50" s="114" t="s">
        <v>271</v>
      </c>
      <c r="E50" s="114" t="s">
        <v>12</v>
      </c>
      <c r="F50" s="119" t="s">
        <v>96</v>
      </c>
      <c r="G50" s="114" t="s">
        <v>194</v>
      </c>
      <c r="H50" s="114" t="s">
        <v>268</v>
      </c>
      <c r="I50" s="114">
        <v>1</v>
      </c>
      <c r="J50" s="114">
        <v>1</v>
      </c>
      <c r="K50" s="114">
        <v>1</v>
      </c>
    </row>
    <row r="51" spans="1:11" ht="34.5" customHeight="1">
      <c r="A51" s="112" t="s">
        <v>255</v>
      </c>
      <c r="B51" s="310" t="s">
        <v>256</v>
      </c>
      <c r="C51" s="297"/>
      <c r="D51" s="297"/>
      <c r="E51" s="297"/>
      <c r="F51" s="297"/>
      <c r="G51" s="297"/>
      <c r="H51" s="297"/>
      <c r="I51" s="297"/>
      <c r="J51" s="297"/>
      <c r="K51" s="311"/>
    </row>
    <row r="52" spans="1:11" ht="72" customHeight="1">
      <c r="A52" s="113" t="s">
        <v>61</v>
      </c>
      <c r="B52" s="298" t="s">
        <v>110</v>
      </c>
      <c r="C52" s="299"/>
      <c r="D52" s="114" t="s">
        <v>97</v>
      </c>
      <c r="E52" s="114" t="s">
        <v>20</v>
      </c>
      <c r="F52" s="114">
        <v>0.4</v>
      </c>
      <c r="G52" s="114">
        <f>0.4+0.4</f>
        <v>0.8</v>
      </c>
      <c r="H52" s="114">
        <f>0.4+0.4</f>
        <v>0.8</v>
      </c>
      <c r="I52" s="114">
        <f>0.4+0.4</f>
        <v>0.8</v>
      </c>
      <c r="J52" s="138" t="s">
        <v>178</v>
      </c>
      <c r="K52" s="114" t="s">
        <v>178</v>
      </c>
    </row>
    <row r="53" spans="1:11" ht="43.5" customHeight="1">
      <c r="A53" s="120" t="s">
        <v>228</v>
      </c>
      <c r="B53" s="312" t="s">
        <v>257</v>
      </c>
      <c r="C53" s="297"/>
      <c r="D53" s="297"/>
      <c r="E53" s="297"/>
      <c r="F53" s="297"/>
      <c r="G53" s="297"/>
      <c r="H53" s="297"/>
      <c r="I53" s="297"/>
      <c r="J53" s="297"/>
      <c r="K53" s="311"/>
    </row>
    <row r="54" spans="1:11" ht="48.75" customHeight="1">
      <c r="A54" s="120" t="s">
        <v>63</v>
      </c>
      <c r="B54" s="303" t="s">
        <v>115</v>
      </c>
      <c r="C54" s="311"/>
      <c r="D54" s="114" t="s">
        <v>26</v>
      </c>
      <c r="E54" s="114" t="s">
        <v>12</v>
      </c>
      <c r="F54" s="113">
        <v>5314</v>
      </c>
      <c r="G54" s="113">
        <f>9876-3465</f>
        <v>6411</v>
      </c>
      <c r="H54" s="113">
        <f>10216-26-972</f>
        <v>9218</v>
      </c>
      <c r="I54" s="137">
        <f>9218-2351</f>
        <v>6867</v>
      </c>
      <c r="J54" s="137" t="s">
        <v>178</v>
      </c>
      <c r="K54" s="113" t="s">
        <v>178</v>
      </c>
    </row>
    <row r="55" spans="1:11" ht="34.5" customHeight="1">
      <c r="A55" s="120" t="s">
        <v>230</v>
      </c>
      <c r="B55" s="296" t="s">
        <v>258</v>
      </c>
      <c r="C55" s="297"/>
      <c r="D55" s="297"/>
      <c r="E55" s="297"/>
      <c r="F55" s="297"/>
      <c r="G55" s="297"/>
      <c r="H55" s="297"/>
      <c r="I55" s="297"/>
      <c r="J55" s="297"/>
      <c r="K55" s="311"/>
    </row>
    <row r="56" spans="1:11" ht="53.25" customHeight="1">
      <c r="A56" s="120" t="s">
        <v>69</v>
      </c>
      <c r="B56" s="303" t="s">
        <v>99</v>
      </c>
      <c r="C56" s="311"/>
      <c r="D56" s="114" t="s">
        <v>26</v>
      </c>
      <c r="E56" s="114" t="s">
        <v>12</v>
      </c>
      <c r="F56" s="114">
        <v>222</v>
      </c>
      <c r="G56" s="114">
        <f>235+6</f>
        <v>241</v>
      </c>
      <c r="H56" s="114">
        <f>235-26</f>
        <v>209</v>
      </c>
      <c r="I56" s="138">
        <f>235-13-22-5</f>
        <v>195</v>
      </c>
      <c r="J56" s="138" t="s">
        <v>178</v>
      </c>
      <c r="K56" s="114" t="s">
        <v>178</v>
      </c>
    </row>
    <row r="57" spans="1:11" ht="54.75" customHeight="1">
      <c r="A57" s="120" t="s">
        <v>232</v>
      </c>
      <c r="B57" s="298" t="s">
        <v>170</v>
      </c>
      <c r="C57" s="311"/>
      <c r="D57" s="114" t="s">
        <v>26</v>
      </c>
      <c r="E57" s="113" t="s">
        <v>12</v>
      </c>
      <c r="F57" s="113">
        <v>106</v>
      </c>
      <c r="G57" s="113">
        <v>114</v>
      </c>
      <c r="H57" s="113">
        <f>114-21</f>
        <v>93</v>
      </c>
      <c r="I57" s="137">
        <f>93-10</f>
        <v>83</v>
      </c>
      <c r="J57" s="137" t="s">
        <v>178</v>
      </c>
      <c r="K57" s="113" t="s">
        <v>178</v>
      </c>
    </row>
    <row r="58" spans="1:11" ht="74.25" customHeight="1">
      <c r="A58" s="120" t="s">
        <v>233</v>
      </c>
      <c r="B58" s="298" t="s">
        <v>244</v>
      </c>
      <c r="C58" s="297"/>
      <c r="D58" s="114" t="s">
        <v>16</v>
      </c>
      <c r="E58" s="113" t="s">
        <v>12</v>
      </c>
      <c r="F58" s="113">
        <v>86</v>
      </c>
      <c r="G58" s="113">
        <v>86</v>
      </c>
      <c r="H58" s="113">
        <v>70</v>
      </c>
      <c r="I58" s="113">
        <v>40</v>
      </c>
      <c r="J58" s="137" t="s">
        <v>178</v>
      </c>
      <c r="K58" s="113" t="s">
        <v>178</v>
      </c>
    </row>
    <row r="59" spans="1:11" ht="15.75" customHeight="1">
      <c r="A59" s="121">
        <v>9</v>
      </c>
      <c r="B59" s="296" t="s">
        <v>259</v>
      </c>
      <c r="C59" s="297"/>
      <c r="D59" s="122"/>
      <c r="E59" s="123"/>
      <c r="F59" s="122"/>
      <c r="G59" s="123"/>
      <c r="H59" s="124"/>
      <c r="I59" s="124"/>
      <c r="J59" s="124"/>
      <c r="K59" s="124"/>
    </row>
    <row r="60" spans="1:11" ht="105.75" customHeight="1">
      <c r="A60" s="113" t="s">
        <v>72</v>
      </c>
      <c r="B60" s="298" t="s">
        <v>263</v>
      </c>
      <c r="C60" s="299"/>
      <c r="D60" s="114" t="s">
        <v>70</v>
      </c>
      <c r="E60" s="113" t="s">
        <v>84</v>
      </c>
      <c r="F60" s="114">
        <v>3</v>
      </c>
      <c r="G60" s="114">
        <v>3</v>
      </c>
      <c r="H60" s="125">
        <v>3</v>
      </c>
      <c r="I60" s="125">
        <v>3</v>
      </c>
      <c r="J60" s="125">
        <v>3</v>
      </c>
      <c r="K60" s="125" t="s">
        <v>178</v>
      </c>
    </row>
    <row r="61" spans="1:11" ht="43.5" customHeight="1">
      <c r="A61" s="112" t="s">
        <v>73</v>
      </c>
      <c r="B61" s="300" t="s">
        <v>260</v>
      </c>
      <c r="C61" s="301"/>
      <c r="D61" s="301"/>
      <c r="E61" s="301"/>
      <c r="F61" s="301"/>
      <c r="G61" s="301"/>
      <c r="H61" s="301"/>
      <c r="I61" s="301"/>
      <c r="J61" s="301"/>
      <c r="K61" s="302"/>
    </row>
    <row r="62" spans="1:11" ht="123.75" customHeight="1">
      <c r="A62" s="126" t="s">
        <v>238</v>
      </c>
      <c r="B62" s="303" t="s">
        <v>167</v>
      </c>
      <c r="C62" s="299"/>
      <c r="D62" s="114" t="s">
        <v>147</v>
      </c>
      <c r="E62" s="113" t="s">
        <v>12</v>
      </c>
      <c r="F62" s="113">
        <v>540</v>
      </c>
      <c r="G62" s="113">
        <v>41</v>
      </c>
      <c r="H62" s="113">
        <f>2-1</f>
        <v>1</v>
      </c>
      <c r="I62" s="113" t="s">
        <v>178</v>
      </c>
      <c r="J62" s="113" t="s">
        <v>178</v>
      </c>
      <c r="K62" s="113" t="s">
        <v>178</v>
      </c>
    </row>
    <row r="63" spans="1:11" ht="95.25" customHeight="1">
      <c r="A63" s="126" t="s">
        <v>237</v>
      </c>
      <c r="B63" s="303" t="s">
        <v>168</v>
      </c>
      <c r="C63" s="299"/>
      <c r="D63" s="114" t="s">
        <v>147</v>
      </c>
      <c r="E63" s="113" t="s">
        <v>12</v>
      </c>
      <c r="F63" s="113">
        <v>8</v>
      </c>
      <c r="G63" s="113">
        <v>8</v>
      </c>
      <c r="H63" s="113">
        <v>8</v>
      </c>
      <c r="I63" s="113" t="s">
        <v>178</v>
      </c>
      <c r="J63" s="113" t="s">
        <v>178</v>
      </c>
      <c r="K63" s="113" t="s">
        <v>178</v>
      </c>
    </row>
    <row r="64" spans="1:11" ht="43.5" customHeight="1">
      <c r="A64" s="112" t="s">
        <v>76</v>
      </c>
      <c r="B64" s="300" t="s">
        <v>273</v>
      </c>
      <c r="C64" s="301"/>
      <c r="D64" s="301"/>
      <c r="E64" s="301"/>
      <c r="F64" s="301"/>
      <c r="G64" s="301"/>
      <c r="H64" s="301"/>
      <c r="I64" s="301"/>
      <c r="J64" s="301"/>
      <c r="K64" s="302"/>
    </row>
    <row r="65" spans="1:11" ht="54" customHeight="1">
      <c r="A65" s="334" t="s">
        <v>274</v>
      </c>
      <c r="B65" s="338" t="s">
        <v>275</v>
      </c>
      <c r="C65" s="340"/>
      <c r="D65" s="114" t="s">
        <v>278</v>
      </c>
      <c r="E65" s="113" t="s">
        <v>12</v>
      </c>
      <c r="F65" s="113">
        <f>F66+F67</f>
        <v>79</v>
      </c>
      <c r="G65" s="113" t="s">
        <v>178</v>
      </c>
      <c r="H65" s="113" t="s">
        <v>178</v>
      </c>
      <c r="I65" s="113">
        <f>I66+I67</f>
        <v>79</v>
      </c>
      <c r="J65" s="113" t="s">
        <v>178</v>
      </c>
      <c r="K65" s="113" t="s">
        <v>178</v>
      </c>
    </row>
    <row r="66" spans="1:11" ht="113.25" customHeight="1">
      <c r="A66" s="339"/>
      <c r="B66" s="336" t="s">
        <v>276</v>
      </c>
      <c r="C66" s="340"/>
      <c r="D66" s="114" t="s">
        <v>278</v>
      </c>
      <c r="E66" s="113" t="s">
        <v>12</v>
      </c>
      <c r="F66" s="113">
        <v>23</v>
      </c>
      <c r="G66" s="113" t="s">
        <v>178</v>
      </c>
      <c r="H66" s="113" t="s">
        <v>178</v>
      </c>
      <c r="I66" s="113">
        <v>23</v>
      </c>
      <c r="J66" s="113" t="s">
        <v>178</v>
      </c>
      <c r="K66" s="113" t="s">
        <v>178</v>
      </c>
    </row>
    <row r="67" spans="1:11" ht="52.5" customHeight="1">
      <c r="A67" s="339"/>
      <c r="B67" s="336" t="s">
        <v>277</v>
      </c>
      <c r="C67" s="340"/>
      <c r="D67" s="114" t="s">
        <v>278</v>
      </c>
      <c r="E67" s="113" t="s">
        <v>12</v>
      </c>
      <c r="F67" s="113">
        <v>56</v>
      </c>
      <c r="G67" s="113" t="s">
        <v>178</v>
      </c>
      <c r="H67" s="113" t="s">
        <v>178</v>
      </c>
      <c r="I67" s="113">
        <v>56</v>
      </c>
      <c r="J67" s="113" t="s">
        <v>178</v>
      </c>
      <c r="K67" s="113" t="s">
        <v>178</v>
      </c>
    </row>
  </sheetData>
  <mergeCells count="69">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B54:C54"/>
    <mergeCell ref="B55:K55"/>
    <mergeCell ref="B56:C56"/>
    <mergeCell ref="B57:C57"/>
    <mergeCell ref="B46:K46"/>
    <mergeCell ref="B49:C49"/>
    <mergeCell ref="B50:C50"/>
    <mergeCell ref="B51:K51"/>
    <mergeCell ref="B52:C52"/>
    <mergeCell ref="B53:K53"/>
    <mergeCell ref="B9:C9"/>
    <mergeCell ref="A65:A67"/>
    <mergeCell ref="B65:C65"/>
    <mergeCell ref="B66:C66"/>
    <mergeCell ref="B67:C67"/>
    <mergeCell ref="B59:C59"/>
    <mergeCell ref="B60:C60"/>
    <mergeCell ref="B61:K61"/>
    <mergeCell ref="B62:C62"/>
    <mergeCell ref="B63:C63"/>
    <mergeCell ref="B64:K64"/>
    <mergeCell ref="A43:A45"/>
    <mergeCell ref="B43:B45"/>
    <mergeCell ref="B58:C58"/>
    <mergeCell ref="B47:C47"/>
    <mergeCell ref="B48:K48"/>
  </mergeCells>
  <pageMargins left="0.15748031496062992" right="0.15748031496062992" top="0.74803149606299213" bottom="0.74803149606299213" header="0.31496062992125984" footer="0.31496062992125984"/>
  <pageSetup paperSize="9" scale="43" orientation="portrait" r:id="rId1"/>
</worksheet>
</file>

<file path=xl/worksheets/sheet19.xml><?xml version="1.0" encoding="utf-8"?>
<worksheet xmlns="http://schemas.openxmlformats.org/spreadsheetml/2006/main" xmlns:r="http://schemas.openxmlformats.org/officeDocument/2006/relationships">
  <dimension ref="A1:K67"/>
  <sheetViews>
    <sheetView workbookViewId="0">
      <selection sqref="A1:XFD1048576"/>
    </sheetView>
  </sheetViews>
  <sheetFormatPr defaultRowHeight="15"/>
  <cols>
    <col min="1" max="1" width="8.85546875" style="185" customWidth="1"/>
    <col min="2" max="2" width="56" style="185" customWidth="1"/>
    <col min="3" max="3" width="51" style="185" customWidth="1"/>
    <col min="4" max="4" width="33.28515625" style="185" customWidth="1"/>
    <col min="5" max="5" width="14.42578125" style="185" customWidth="1"/>
    <col min="6" max="6" width="11.42578125" style="185" customWidth="1"/>
    <col min="7" max="7" width="11" style="185" customWidth="1"/>
    <col min="8" max="8" width="11.28515625" style="185" customWidth="1"/>
    <col min="9" max="9" width="12.5703125" style="185" customWidth="1"/>
    <col min="10" max="10" width="12.85546875" style="185" customWidth="1"/>
    <col min="11" max="11" width="10.5703125" style="185" customWidth="1"/>
    <col min="12" max="16384" width="9.140625" style="185"/>
  </cols>
  <sheetData>
    <row r="1" spans="1:11">
      <c r="E1" s="343" t="s">
        <v>189</v>
      </c>
      <c r="F1" s="344"/>
      <c r="G1" s="344"/>
      <c r="H1" s="344"/>
      <c r="I1" s="344"/>
      <c r="J1" s="344"/>
    </row>
    <row r="2" spans="1:11">
      <c r="E2" s="344"/>
      <c r="F2" s="344"/>
      <c r="G2" s="344"/>
      <c r="H2" s="344"/>
      <c r="I2" s="344"/>
      <c r="J2" s="344"/>
    </row>
    <row r="3" spans="1:11">
      <c r="E3" s="343" t="s">
        <v>190</v>
      </c>
      <c r="F3" s="343"/>
      <c r="G3" s="343"/>
      <c r="H3" s="343"/>
      <c r="I3" s="343"/>
      <c r="J3" s="186"/>
    </row>
    <row r="4" spans="1:11" ht="58.5" customHeight="1">
      <c r="A4" s="187"/>
      <c r="B4" s="187"/>
      <c r="E4" s="345" t="s">
        <v>188</v>
      </c>
      <c r="F4" s="345"/>
      <c r="G4" s="345"/>
      <c r="H4" s="345"/>
      <c r="I4" s="345"/>
    </row>
    <row r="5" spans="1:11" ht="18.75">
      <c r="A5" s="346" t="s">
        <v>0</v>
      </c>
      <c r="B5" s="346"/>
      <c r="C5" s="346"/>
      <c r="D5" s="346"/>
      <c r="E5" s="346"/>
      <c r="F5" s="346"/>
      <c r="G5" s="346"/>
      <c r="H5" s="346"/>
      <c r="I5" s="346"/>
    </row>
    <row r="6" spans="1:11" ht="13.5" customHeight="1">
      <c r="A6" s="188"/>
      <c r="B6" s="188"/>
      <c r="C6" s="188"/>
      <c r="D6" s="188"/>
      <c r="E6" s="188"/>
      <c r="F6" s="188"/>
      <c r="G6" s="188"/>
      <c r="H6" s="188"/>
      <c r="I6" s="188"/>
      <c r="J6" s="188"/>
      <c r="K6" s="188"/>
    </row>
    <row r="7" spans="1:11" ht="33" customHeight="1">
      <c r="A7" s="347" t="s">
        <v>1</v>
      </c>
      <c r="B7" s="349" t="s">
        <v>2</v>
      </c>
      <c r="C7" s="350"/>
      <c r="D7" s="347" t="s">
        <v>3</v>
      </c>
      <c r="E7" s="347" t="s">
        <v>4</v>
      </c>
      <c r="F7" s="347" t="s">
        <v>5</v>
      </c>
      <c r="G7" s="347" t="s">
        <v>6</v>
      </c>
      <c r="H7" s="347"/>
      <c r="I7" s="347"/>
      <c r="J7" s="353"/>
      <c r="K7" s="353"/>
    </row>
    <row r="8" spans="1:11" ht="15.75">
      <c r="A8" s="348"/>
      <c r="B8" s="351"/>
      <c r="C8" s="352"/>
      <c r="D8" s="347"/>
      <c r="E8" s="347"/>
      <c r="F8" s="347"/>
      <c r="G8" s="189">
        <v>2020</v>
      </c>
      <c r="H8" s="189">
        <v>2021</v>
      </c>
      <c r="I8" s="190">
        <v>2022</v>
      </c>
      <c r="J8" s="190">
        <v>2023</v>
      </c>
      <c r="K8" s="190">
        <v>2024</v>
      </c>
    </row>
    <row r="9" spans="1:11" ht="15.75">
      <c r="A9" s="191">
        <v>1</v>
      </c>
      <c r="B9" s="356">
        <v>2</v>
      </c>
      <c r="C9" s="357"/>
      <c r="D9" s="192">
        <v>3</v>
      </c>
      <c r="E9" s="192">
        <v>4</v>
      </c>
      <c r="F9" s="192">
        <v>5</v>
      </c>
      <c r="G9" s="192">
        <v>6</v>
      </c>
      <c r="H9" s="192">
        <v>7</v>
      </c>
      <c r="I9" s="192">
        <v>8</v>
      </c>
      <c r="J9" s="192">
        <v>9</v>
      </c>
      <c r="K9" s="192">
        <v>10</v>
      </c>
    </row>
    <row r="10" spans="1:11" s="193" customFormat="1" ht="39" customHeight="1">
      <c r="A10" s="347" t="s">
        <v>7</v>
      </c>
      <c r="B10" s="347"/>
      <c r="C10" s="347"/>
      <c r="D10" s="347"/>
      <c r="E10" s="347"/>
      <c r="F10" s="347"/>
      <c r="G10" s="347"/>
      <c r="H10" s="347"/>
      <c r="I10" s="347"/>
      <c r="J10" s="353"/>
      <c r="K10" s="353"/>
    </row>
    <row r="11" spans="1:11" ht="27" customHeight="1">
      <c r="A11" s="194" t="s">
        <v>8</v>
      </c>
      <c r="B11" s="358" t="s">
        <v>279</v>
      </c>
      <c r="C11" s="359"/>
      <c r="D11" s="359"/>
      <c r="E11" s="359"/>
      <c r="F11" s="359"/>
      <c r="G11" s="359"/>
      <c r="H11" s="359"/>
      <c r="I11" s="359"/>
      <c r="J11" s="359"/>
      <c r="K11" s="355"/>
    </row>
    <row r="12" spans="1:11" ht="92.25" customHeight="1">
      <c r="A12" s="195" t="s">
        <v>9</v>
      </c>
      <c r="B12" s="360" t="s">
        <v>10</v>
      </c>
      <c r="C12" s="361"/>
      <c r="D12" s="184" t="s">
        <v>11</v>
      </c>
      <c r="E12" s="195" t="s">
        <v>12</v>
      </c>
      <c r="F12" s="196">
        <v>5774</v>
      </c>
      <c r="G12" s="196">
        <f>5774-1742</f>
        <v>4032</v>
      </c>
      <c r="H12" s="196">
        <v>3894</v>
      </c>
      <c r="I12" s="196">
        <f>4536-800</f>
        <v>3736</v>
      </c>
      <c r="J12" s="196">
        <v>3475</v>
      </c>
      <c r="K12" s="196" t="s">
        <v>178</v>
      </c>
    </row>
    <row r="13" spans="1:11" ht="104.25" customHeight="1">
      <c r="A13" s="195" t="s">
        <v>13</v>
      </c>
      <c r="B13" s="362" t="s">
        <v>240</v>
      </c>
      <c r="C13" s="363"/>
      <c r="D13" s="184" t="s">
        <v>14</v>
      </c>
      <c r="E13" s="195" t="s">
        <v>12</v>
      </c>
      <c r="F13" s="196">
        <v>1720</v>
      </c>
      <c r="G13" s="196">
        <f>1720-874</f>
        <v>846</v>
      </c>
      <c r="H13" s="196" t="s">
        <v>178</v>
      </c>
      <c r="I13" s="196" t="s">
        <v>178</v>
      </c>
      <c r="J13" s="196" t="s">
        <v>178</v>
      </c>
      <c r="K13" s="196" t="s">
        <v>178</v>
      </c>
    </row>
    <row r="14" spans="1:11" ht="78" customHeight="1">
      <c r="A14" s="195" t="s">
        <v>15</v>
      </c>
      <c r="B14" s="354" t="s">
        <v>130</v>
      </c>
      <c r="C14" s="363"/>
      <c r="D14" s="184" t="s">
        <v>16</v>
      </c>
      <c r="E14" s="195" t="s">
        <v>18</v>
      </c>
      <c r="F14" s="195">
        <v>815</v>
      </c>
      <c r="G14" s="195">
        <v>815</v>
      </c>
      <c r="H14" s="195">
        <v>1185</v>
      </c>
      <c r="I14" s="195">
        <v>1362</v>
      </c>
      <c r="J14" s="195">
        <v>1330</v>
      </c>
      <c r="K14" s="195" t="s">
        <v>178</v>
      </c>
    </row>
    <row r="15" spans="1:11" ht="81.75" customHeight="1">
      <c r="A15" s="195" t="s">
        <v>17</v>
      </c>
      <c r="B15" s="364" t="s">
        <v>243</v>
      </c>
      <c r="C15" s="361"/>
      <c r="D15" s="184" t="s">
        <v>11</v>
      </c>
      <c r="E15" s="184" t="s">
        <v>12</v>
      </c>
      <c r="F15" s="184">
        <v>993</v>
      </c>
      <c r="G15" s="184">
        <f>993-783</f>
        <v>210</v>
      </c>
      <c r="H15" s="184" t="s">
        <v>178</v>
      </c>
      <c r="I15" s="184" t="s">
        <v>178</v>
      </c>
      <c r="J15" s="184" t="s">
        <v>178</v>
      </c>
      <c r="K15" s="184" t="s">
        <v>178</v>
      </c>
    </row>
    <row r="16" spans="1:11" ht="64.5" customHeight="1">
      <c r="A16" s="195" t="s">
        <v>19</v>
      </c>
      <c r="B16" s="354" t="s">
        <v>197</v>
      </c>
      <c r="C16" s="363"/>
      <c r="D16" s="184" t="s">
        <v>26</v>
      </c>
      <c r="E16" s="195" t="s">
        <v>12</v>
      </c>
      <c r="F16" s="195">
        <v>174</v>
      </c>
      <c r="G16" s="195">
        <v>298</v>
      </c>
      <c r="H16" s="195" t="s">
        <v>178</v>
      </c>
      <c r="I16" s="195" t="s">
        <v>178</v>
      </c>
      <c r="J16" s="195" t="s">
        <v>178</v>
      </c>
      <c r="K16" s="195" t="s">
        <v>178</v>
      </c>
    </row>
    <row r="17" spans="1:11" ht="126" customHeight="1">
      <c r="A17" s="195" t="s">
        <v>149</v>
      </c>
      <c r="B17" s="365" t="s">
        <v>198</v>
      </c>
      <c r="C17" s="366"/>
      <c r="D17" s="184" t="s">
        <v>180</v>
      </c>
      <c r="E17" s="195" t="s">
        <v>82</v>
      </c>
      <c r="F17" s="184">
        <v>4003</v>
      </c>
      <c r="G17" s="195">
        <f>4122-82</f>
        <v>4040</v>
      </c>
      <c r="H17" s="195">
        <f>3888-84-80</f>
        <v>3724</v>
      </c>
      <c r="I17" s="195">
        <f>3800-260</f>
        <v>3540</v>
      </c>
      <c r="J17" s="195">
        <v>3336</v>
      </c>
      <c r="K17" s="195" t="s">
        <v>178</v>
      </c>
    </row>
    <row r="18" spans="1:11" ht="87" customHeight="1">
      <c r="A18" s="195" t="s">
        <v>150</v>
      </c>
      <c r="B18" s="354" t="s">
        <v>124</v>
      </c>
      <c r="C18" s="355"/>
      <c r="D18" s="184" t="s">
        <v>181</v>
      </c>
      <c r="E18" s="195" t="s">
        <v>82</v>
      </c>
      <c r="F18" s="184">
        <v>86</v>
      </c>
      <c r="G18" s="195">
        <f>157</f>
        <v>157</v>
      </c>
      <c r="H18" s="197">
        <v>18</v>
      </c>
      <c r="I18" s="197" t="s">
        <v>178</v>
      </c>
      <c r="J18" s="197" t="s">
        <v>178</v>
      </c>
      <c r="K18" s="197" t="s">
        <v>178</v>
      </c>
    </row>
    <row r="19" spans="1:11" ht="87" customHeight="1">
      <c r="A19" s="195" t="s">
        <v>199</v>
      </c>
      <c r="B19" s="354" t="s">
        <v>125</v>
      </c>
      <c r="C19" s="355"/>
      <c r="D19" s="184" t="s">
        <v>182</v>
      </c>
      <c r="E19" s="195" t="s">
        <v>82</v>
      </c>
      <c r="F19" s="184">
        <v>63</v>
      </c>
      <c r="G19" s="195">
        <f>55</f>
        <v>55</v>
      </c>
      <c r="H19" s="197" t="s">
        <v>178</v>
      </c>
      <c r="I19" s="197" t="s">
        <v>178</v>
      </c>
      <c r="J19" s="197" t="s">
        <v>178</v>
      </c>
      <c r="K19" s="197" t="s">
        <v>178</v>
      </c>
    </row>
    <row r="20" spans="1:11" ht="87" customHeight="1">
      <c r="A20" s="195" t="s">
        <v>200</v>
      </c>
      <c r="B20" s="354" t="s">
        <v>126</v>
      </c>
      <c r="C20" s="355"/>
      <c r="D20" s="184" t="s">
        <v>183</v>
      </c>
      <c r="E20" s="195" t="s">
        <v>82</v>
      </c>
      <c r="F20" s="184">
        <v>106</v>
      </c>
      <c r="G20" s="195">
        <f>106</f>
        <v>106</v>
      </c>
      <c r="H20" s="195" t="s">
        <v>178</v>
      </c>
      <c r="I20" s="195" t="s">
        <v>178</v>
      </c>
      <c r="J20" s="195" t="s">
        <v>178</v>
      </c>
      <c r="K20" s="195" t="s">
        <v>178</v>
      </c>
    </row>
    <row r="21" spans="1:11" ht="162" customHeight="1">
      <c r="A21" s="195" t="s">
        <v>201</v>
      </c>
      <c r="B21" s="364" t="s">
        <v>127</v>
      </c>
      <c r="C21" s="367"/>
      <c r="D21" s="184" t="s">
        <v>184</v>
      </c>
      <c r="E21" s="195" t="s">
        <v>82</v>
      </c>
      <c r="F21" s="184">
        <v>77</v>
      </c>
      <c r="G21" s="195">
        <f>56+9</f>
        <v>65</v>
      </c>
      <c r="H21" s="197" t="s">
        <v>178</v>
      </c>
      <c r="I21" s="197" t="s">
        <v>178</v>
      </c>
      <c r="J21" s="197" t="s">
        <v>178</v>
      </c>
      <c r="K21" s="197" t="s">
        <v>178</v>
      </c>
    </row>
    <row r="22" spans="1:11" ht="152.25" customHeight="1">
      <c r="A22" s="195" t="s">
        <v>202</v>
      </c>
      <c r="B22" s="364" t="s">
        <v>128</v>
      </c>
      <c r="C22" s="367"/>
      <c r="D22" s="184" t="s">
        <v>185</v>
      </c>
      <c r="E22" s="195" t="s">
        <v>82</v>
      </c>
      <c r="F22" s="198">
        <v>3</v>
      </c>
      <c r="G22" s="198">
        <v>4</v>
      </c>
      <c r="H22" s="198" t="s">
        <v>178</v>
      </c>
      <c r="I22" s="198">
        <f>2+2</f>
        <v>4</v>
      </c>
      <c r="J22" s="198">
        <v>1</v>
      </c>
      <c r="K22" s="198" t="s">
        <v>178</v>
      </c>
    </row>
    <row r="23" spans="1:11" ht="87" customHeight="1">
      <c r="A23" s="195" t="s">
        <v>203</v>
      </c>
      <c r="B23" s="364" t="s">
        <v>193</v>
      </c>
      <c r="C23" s="367"/>
      <c r="D23" s="184" t="s">
        <v>174</v>
      </c>
      <c r="E23" s="184" t="s">
        <v>82</v>
      </c>
      <c r="F23" s="184">
        <v>3972</v>
      </c>
      <c r="G23" s="184">
        <v>4481</v>
      </c>
      <c r="H23" s="184">
        <v>4273</v>
      </c>
      <c r="I23" s="184">
        <v>4502</v>
      </c>
      <c r="J23" s="184">
        <v>3673</v>
      </c>
      <c r="K23" s="184">
        <v>3673</v>
      </c>
    </row>
    <row r="24" spans="1:11" ht="100.5" customHeight="1">
      <c r="A24" s="195" t="s">
        <v>204</v>
      </c>
      <c r="B24" s="364" t="s">
        <v>187</v>
      </c>
      <c r="C24" s="367"/>
      <c r="D24" s="184" t="s">
        <v>272</v>
      </c>
      <c r="E24" s="184" t="s">
        <v>82</v>
      </c>
      <c r="F24" s="184">
        <v>1</v>
      </c>
      <c r="G24" s="184">
        <v>1</v>
      </c>
      <c r="H24" s="184">
        <v>2</v>
      </c>
      <c r="I24" s="184">
        <v>8</v>
      </c>
      <c r="J24" s="184">
        <v>9</v>
      </c>
      <c r="K24" s="184" t="s">
        <v>178</v>
      </c>
    </row>
    <row r="25" spans="1:11" ht="87" customHeight="1">
      <c r="A25" s="195" t="s">
        <v>205</v>
      </c>
      <c r="B25" s="354" t="s">
        <v>206</v>
      </c>
      <c r="C25" s="368"/>
      <c r="D25" s="184" t="s">
        <v>26</v>
      </c>
      <c r="E25" s="195" t="s">
        <v>12</v>
      </c>
      <c r="F25" s="195">
        <v>30</v>
      </c>
      <c r="G25" s="195">
        <f>30-18</f>
        <v>12</v>
      </c>
      <c r="H25" s="195" t="s">
        <v>178</v>
      </c>
      <c r="I25" s="195" t="s">
        <v>178</v>
      </c>
      <c r="J25" s="195" t="s">
        <v>178</v>
      </c>
      <c r="K25" s="195" t="s">
        <v>178</v>
      </c>
    </row>
    <row r="26" spans="1:11" ht="57" customHeight="1">
      <c r="A26" s="194" t="s">
        <v>21</v>
      </c>
      <c r="B26" s="358" t="s">
        <v>131</v>
      </c>
      <c r="C26" s="369"/>
      <c r="D26" s="369"/>
      <c r="E26" s="369"/>
      <c r="F26" s="369"/>
      <c r="G26" s="369"/>
      <c r="H26" s="369"/>
      <c r="I26" s="369"/>
      <c r="J26" s="369"/>
      <c r="K26" s="370"/>
    </row>
    <row r="27" spans="1:11" ht="69.75" customHeight="1">
      <c r="A27" s="195" t="s">
        <v>22</v>
      </c>
      <c r="B27" s="371" t="s">
        <v>176</v>
      </c>
      <c r="C27" s="367"/>
      <c r="D27" s="184" t="s">
        <v>23</v>
      </c>
      <c r="E27" s="184" t="s">
        <v>12</v>
      </c>
      <c r="F27" s="184">
        <v>334</v>
      </c>
      <c r="G27" s="184">
        <f>385-125</f>
        <v>260</v>
      </c>
      <c r="H27" s="184">
        <f>260-68-41</f>
        <v>151</v>
      </c>
      <c r="I27" s="184">
        <f>195-44-63</f>
        <v>88</v>
      </c>
      <c r="J27" s="184" t="s">
        <v>178</v>
      </c>
      <c r="K27" s="184" t="s">
        <v>178</v>
      </c>
    </row>
    <row r="28" spans="1:11" ht="35.25" customHeight="1">
      <c r="A28" s="194" t="s">
        <v>24</v>
      </c>
      <c r="B28" s="358" t="s">
        <v>207</v>
      </c>
      <c r="C28" s="359"/>
      <c r="D28" s="359"/>
      <c r="E28" s="359"/>
      <c r="F28" s="359"/>
      <c r="G28" s="359"/>
      <c r="H28" s="359"/>
      <c r="I28" s="359"/>
      <c r="J28" s="359"/>
      <c r="K28" s="355"/>
    </row>
    <row r="29" spans="1:11" ht="69" customHeight="1">
      <c r="A29" s="195" t="s">
        <v>25</v>
      </c>
      <c r="B29" s="371" t="s">
        <v>261</v>
      </c>
      <c r="C29" s="367"/>
      <c r="D29" s="184" t="s">
        <v>31</v>
      </c>
      <c r="E29" s="195" t="s">
        <v>12</v>
      </c>
      <c r="F29" s="196">
        <v>7236</v>
      </c>
      <c r="G29" s="196">
        <v>5591</v>
      </c>
      <c r="H29" s="196">
        <f>4044+409-131</f>
        <v>4322</v>
      </c>
      <c r="I29" s="196">
        <f>4453-30-600-400</f>
        <v>3423</v>
      </c>
      <c r="J29" s="196">
        <v>3620</v>
      </c>
      <c r="K29" s="196" t="s">
        <v>178</v>
      </c>
    </row>
    <row r="30" spans="1:11" ht="135" customHeight="1">
      <c r="A30" s="195" t="s">
        <v>27</v>
      </c>
      <c r="B30" s="354" t="s">
        <v>39</v>
      </c>
      <c r="C30" s="367"/>
      <c r="D30" s="184" t="s">
        <v>40</v>
      </c>
      <c r="E30" s="195" t="s">
        <v>12</v>
      </c>
      <c r="F30" s="195">
        <v>1</v>
      </c>
      <c r="G30" s="195">
        <v>1</v>
      </c>
      <c r="H30" s="195">
        <v>1</v>
      </c>
      <c r="I30" s="195">
        <v>1</v>
      </c>
      <c r="J30" s="195" t="s">
        <v>178</v>
      </c>
      <c r="K30" s="195" t="s">
        <v>178</v>
      </c>
    </row>
    <row r="31" spans="1:11" ht="63" customHeight="1">
      <c r="A31" s="195" t="s">
        <v>212</v>
      </c>
      <c r="B31" s="354" t="s">
        <v>42</v>
      </c>
      <c r="C31" s="367"/>
      <c r="D31" s="184" t="s">
        <v>26</v>
      </c>
      <c r="E31" s="195" t="s">
        <v>12</v>
      </c>
      <c r="F31" s="195">
        <v>203</v>
      </c>
      <c r="G31" s="195">
        <f>215</f>
        <v>215</v>
      </c>
      <c r="H31" s="195" t="s">
        <v>178</v>
      </c>
      <c r="I31" s="195" t="s">
        <v>178</v>
      </c>
      <c r="J31" s="195" t="s">
        <v>178</v>
      </c>
      <c r="K31" s="195" t="s">
        <v>178</v>
      </c>
    </row>
    <row r="32" spans="1:11" ht="52.5" customHeight="1">
      <c r="A32" s="195" t="s">
        <v>213</v>
      </c>
      <c r="B32" s="354" t="s">
        <v>117</v>
      </c>
      <c r="C32" s="367"/>
      <c r="D32" s="184" t="s">
        <v>26</v>
      </c>
      <c r="E32" s="195" t="s">
        <v>12</v>
      </c>
      <c r="F32" s="195">
        <v>18</v>
      </c>
      <c r="G32" s="195">
        <v>20</v>
      </c>
      <c r="H32" s="195">
        <f>20-2</f>
        <v>18</v>
      </c>
      <c r="I32" s="195">
        <v>17</v>
      </c>
      <c r="J32" s="195">
        <v>19</v>
      </c>
      <c r="K32" s="195" t="s">
        <v>178</v>
      </c>
    </row>
    <row r="33" spans="1:11" ht="63" customHeight="1">
      <c r="A33" s="195" t="s">
        <v>214</v>
      </c>
      <c r="B33" s="354" t="s">
        <v>177</v>
      </c>
      <c r="C33" s="367"/>
      <c r="D33" s="184" t="s">
        <v>45</v>
      </c>
      <c r="E33" s="195" t="s">
        <v>12</v>
      </c>
      <c r="F33" s="195">
        <v>6</v>
      </c>
      <c r="G33" s="195">
        <v>7</v>
      </c>
      <c r="H33" s="195">
        <f>6+2</f>
        <v>8</v>
      </c>
      <c r="I33" s="195">
        <v>8</v>
      </c>
      <c r="J33" s="195">
        <v>8</v>
      </c>
      <c r="K33" s="195" t="s">
        <v>178</v>
      </c>
    </row>
    <row r="34" spans="1:11" ht="78.75" customHeight="1">
      <c r="A34" s="195" t="s">
        <v>215</v>
      </c>
      <c r="B34" s="354" t="s">
        <v>47</v>
      </c>
      <c r="C34" s="367"/>
      <c r="D34" s="184" t="s">
        <v>26</v>
      </c>
      <c r="E34" s="195" t="s">
        <v>12</v>
      </c>
      <c r="F34" s="195">
        <v>1</v>
      </c>
      <c r="G34" s="195">
        <v>1</v>
      </c>
      <c r="H34" s="195">
        <f>1</f>
        <v>1</v>
      </c>
      <c r="I34" s="195">
        <v>1</v>
      </c>
      <c r="J34" s="195" t="s">
        <v>178</v>
      </c>
      <c r="K34" s="195" t="s">
        <v>178</v>
      </c>
    </row>
    <row r="35" spans="1:11" ht="83.25" customHeight="1">
      <c r="A35" s="195" t="s">
        <v>216</v>
      </c>
      <c r="B35" s="354" t="s">
        <v>241</v>
      </c>
      <c r="C35" s="367"/>
      <c r="D35" s="184" t="s">
        <v>45</v>
      </c>
      <c r="E35" s="195" t="s">
        <v>12</v>
      </c>
      <c r="F35" s="195">
        <v>1</v>
      </c>
      <c r="G35" s="195">
        <v>1</v>
      </c>
      <c r="H35" s="195" t="s">
        <v>178</v>
      </c>
      <c r="I35" s="195" t="s">
        <v>178</v>
      </c>
      <c r="J35" s="195" t="s">
        <v>178</v>
      </c>
      <c r="K35" s="195" t="s">
        <v>178</v>
      </c>
    </row>
    <row r="36" spans="1:11" ht="69.75" customHeight="1">
      <c r="A36" s="195" t="s">
        <v>217</v>
      </c>
      <c r="B36" s="354" t="s">
        <v>111</v>
      </c>
      <c r="C36" s="367"/>
      <c r="D36" s="184" t="s">
        <v>40</v>
      </c>
      <c r="E36" s="195" t="s">
        <v>12</v>
      </c>
      <c r="F36" s="184">
        <v>2</v>
      </c>
      <c r="G36" s="195">
        <v>1</v>
      </c>
      <c r="H36" s="195">
        <v>1</v>
      </c>
      <c r="I36" s="195">
        <v>2</v>
      </c>
      <c r="J36" s="195">
        <v>1</v>
      </c>
      <c r="K36" s="195" t="s">
        <v>178</v>
      </c>
    </row>
    <row r="37" spans="1:11" ht="92.25" customHeight="1">
      <c r="A37" s="195" t="s">
        <v>218</v>
      </c>
      <c r="B37" s="354" t="s">
        <v>112</v>
      </c>
      <c r="C37" s="367"/>
      <c r="D37" s="184" t="s">
        <v>51</v>
      </c>
      <c r="E37" s="195" t="s">
        <v>12</v>
      </c>
      <c r="F37" s="195">
        <v>3</v>
      </c>
      <c r="G37" s="195">
        <f>4+3</f>
        <v>7</v>
      </c>
      <c r="H37" s="195">
        <f>6+1</f>
        <v>7</v>
      </c>
      <c r="I37" s="195">
        <v>5</v>
      </c>
      <c r="J37" s="195">
        <v>5</v>
      </c>
      <c r="K37" s="195" t="s">
        <v>178</v>
      </c>
    </row>
    <row r="38" spans="1:11" ht="109.5" customHeight="1">
      <c r="A38" s="195" t="s">
        <v>219</v>
      </c>
      <c r="B38" s="354" t="s">
        <v>113</v>
      </c>
      <c r="C38" s="367"/>
      <c r="D38" s="184" t="s">
        <v>40</v>
      </c>
      <c r="E38" s="195" t="s">
        <v>12</v>
      </c>
      <c r="F38" s="195">
        <v>1</v>
      </c>
      <c r="G38" s="195">
        <v>3</v>
      </c>
      <c r="H38" s="195">
        <v>1</v>
      </c>
      <c r="I38" s="195">
        <v>1</v>
      </c>
      <c r="J38" s="195">
        <v>1</v>
      </c>
      <c r="K38" s="195" t="s">
        <v>178</v>
      </c>
    </row>
    <row r="39" spans="1:11" ht="66" customHeight="1">
      <c r="A39" s="195" t="s">
        <v>220</v>
      </c>
      <c r="B39" s="354" t="s">
        <v>114</v>
      </c>
      <c r="C39" s="367"/>
      <c r="D39" s="184" t="s">
        <v>40</v>
      </c>
      <c r="E39" s="195" t="s">
        <v>12</v>
      </c>
      <c r="F39" s="195">
        <v>1</v>
      </c>
      <c r="G39" s="195">
        <v>1</v>
      </c>
      <c r="H39" s="195">
        <v>1</v>
      </c>
      <c r="I39" s="195">
        <v>2</v>
      </c>
      <c r="J39" s="195">
        <v>1</v>
      </c>
      <c r="K39" s="195" t="s">
        <v>178</v>
      </c>
    </row>
    <row r="40" spans="1:11" ht="61.5" customHeight="1">
      <c r="A40" s="195" t="s">
        <v>221</v>
      </c>
      <c r="B40" s="354" t="s">
        <v>162</v>
      </c>
      <c r="C40" s="367"/>
      <c r="D40" s="184" t="s">
        <v>40</v>
      </c>
      <c r="E40" s="195" t="s">
        <v>12</v>
      </c>
      <c r="F40" s="195">
        <v>5</v>
      </c>
      <c r="G40" s="195">
        <f>5</f>
        <v>5</v>
      </c>
      <c r="H40" s="195">
        <f>3-1</f>
        <v>2</v>
      </c>
      <c r="I40" s="195">
        <v>2</v>
      </c>
      <c r="J40" s="195">
        <v>2</v>
      </c>
      <c r="K40" s="195" t="s">
        <v>178</v>
      </c>
    </row>
    <row r="41" spans="1:11" ht="82.5" customHeight="1">
      <c r="A41" s="195" t="s">
        <v>222</v>
      </c>
      <c r="B41" s="354" t="s">
        <v>163</v>
      </c>
      <c r="C41" s="367"/>
      <c r="D41" s="184" t="s">
        <v>40</v>
      </c>
      <c r="E41" s="195" t="s">
        <v>12</v>
      </c>
      <c r="F41" s="195">
        <v>168</v>
      </c>
      <c r="G41" s="195">
        <v>515</v>
      </c>
      <c r="H41" s="195">
        <f>50+31</f>
        <v>81</v>
      </c>
      <c r="I41" s="195">
        <v>50</v>
      </c>
      <c r="J41" s="195" t="s">
        <v>178</v>
      </c>
      <c r="K41" s="195" t="s">
        <v>178</v>
      </c>
    </row>
    <row r="42" spans="1:11" ht="52.5" customHeight="1">
      <c r="A42" s="195" t="s">
        <v>223</v>
      </c>
      <c r="B42" s="354" t="s">
        <v>83</v>
      </c>
      <c r="C42" s="367"/>
      <c r="D42" s="184" t="s">
        <v>92</v>
      </c>
      <c r="E42" s="184" t="s">
        <v>71</v>
      </c>
      <c r="F42" s="184">
        <v>585</v>
      </c>
      <c r="G42" s="184">
        <f>586+9</f>
        <v>595</v>
      </c>
      <c r="H42" s="184">
        <v>387</v>
      </c>
      <c r="I42" s="184">
        <v>327</v>
      </c>
      <c r="J42" s="184" t="s">
        <v>178</v>
      </c>
      <c r="K42" s="184" t="s">
        <v>178</v>
      </c>
    </row>
    <row r="43" spans="1:11" ht="60.75" customHeight="1">
      <c r="A43" s="372" t="s">
        <v>224</v>
      </c>
      <c r="B43" s="375" t="s">
        <v>164</v>
      </c>
      <c r="C43" s="199" t="s">
        <v>93</v>
      </c>
      <c r="D43" s="184" t="s">
        <v>26</v>
      </c>
      <c r="E43" s="198" t="s">
        <v>12</v>
      </c>
      <c r="F43" s="198">
        <v>36</v>
      </c>
      <c r="G43" s="198">
        <f>41</f>
        <v>41</v>
      </c>
      <c r="H43" s="198" t="s">
        <v>178</v>
      </c>
      <c r="I43" s="198" t="s">
        <v>178</v>
      </c>
      <c r="J43" s="198" t="s">
        <v>178</v>
      </c>
      <c r="K43" s="198" t="s">
        <v>178</v>
      </c>
    </row>
    <row r="44" spans="1:11" ht="66" customHeight="1">
      <c r="A44" s="373"/>
      <c r="B44" s="376"/>
      <c r="C44" s="199" t="s">
        <v>109</v>
      </c>
      <c r="D44" s="184" t="s">
        <v>26</v>
      </c>
      <c r="E44" s="198" t="s">
        <v>12</v>
      </c>
      <c r="F44" s="184">
        <v>12</v>
      </c>
      <c r="G44" s="184">
        <f>17</f>
        <v>17</v>
      </c>
      <c r="H44" s="184" t="s">
        <v>178</v>
      </c>
      <c r="I44" s="184" t="s">
        <v>178</v>
      </c>
      <c r="J44" s="184" t="s">
        <v>178</v>
      </c>
      <c r="K44" s="184" t="s">
        <v>178</v>
      </c>
    </row>
    <row r="45" spans="1:11" ht="69.75" customHeight="1">
      <c r="A45" s="374"/>
      <c r="B45" s="377"/>
      <c r="C45" s="199" t="s">
        <v>95</v>
      </c>
      <c r="D45" s="184" t="s">
        <v>26</v>
      </c>
      <c r="E45" s="198" t="s">
        <v>12</v>
      </c>
      <c r="F45" s="184">
        <v>12</v>
      </c>
      <c r="G45" s="184">
        <f>17</f>
        <v>17</v>
      </c>
      <c r="H45" s="184" t="s">
        <v>178</v>
      </c>
      <c r="I45" s="184" t="s">
        <v>178</v>
      </c>
      <c r="J45" s="184" t="s">
        <v>178</v>
      </c>
      <c r="K45" s="184" t="s">
        <v>178</v>
      </c>
    </row>
    <row r="46" spans="1:11" ht="36.75" customHeight="1">
      <c r="A46" s="194" t="s">
        <v>28</v>
      </c>
      <c r="B46" s="358" t="s">
        <v>225</v>
      </c>
      <c r="C46" s="359"/>
      <c r="D46" s="359"/>
      <c r="E46" s="359"/>
      <c r="F46" s="359"/>
      <c r="G46" s="359"/>
      <c r="H46" s="359"/>
      <c r="I46" s="359"/>
      <c r="J46" s="359"/>
      <c r="K46" s="355"/>
    </row>
    <row r="47" spans="1:11" ht="50.25" customHeight="1">
      <c r="A47" s="195" t="s">
        <v>29</v>
      </c>
      <c r="B47" s="354" t="s">
        <v>118</v>
      </c>
      <c r="C47" s="367"/>
      <c r="D47" s="184" t="s">
        <v>45</v>
      </c>
      <c r="E47" s="195" t="s">
        <v>12</v>
      </c>
      <c r="F47" s="195">
        <v>258</v>
      </c>
      <c r="G47" s="195">
        <v>237</v>
      </c>
      <c r="H47" s="195">
        <f>170-38</f>
        <v>132</v>
      </c>
      <c r="I47" s="195">
        <v>109</v>
      </c>
      <c r="J47" s="195">
        <v>135</v>
      </c>
      <c r="K47" s="195" t="s">
        <v>178</v>
      </c>
    </row>
    <row r="48" spans="1:11" ht="44.25" customHeight="1">
      <c r="A48" s="194" t="s">
        <v>57</v>
      </c>
      <c r="B48" s="358" t="s">
        <v>226</v>
      </c>
      <c r="C48" s="359"/>
      <c r="D48" s="359"/>
      <c r="E48" s="359"/>
      <c r="F48" s="359"/>
      <c r="G48" s="359"/>
      <c r="H48" s="359"/>
      <c r="I48" s="359"/>
      <c r="J48" s="359"/>
      <c r="K48" s="355"/>
    </row>
    <row r="49" spans="1:11" ht="73.5" customHeight="1">
      <c r="A49" s="195" t="s">
        <v>58</v>
      </c>
      <c r="B49" s="354" t="s">
        <v>266</v>
      </c>
      <c r="C49" s="367"/>
      <c r="D49" s="184" t="s">
        <v>65</v>
      </c>
      <c r="E49" s="195" t="s">
        <v>12</v>
      </c>
      <c r="F49" s="195">
        <v>10</v>
      </c>
      <c r="G49" s="195">
        <f>8-1</f>
        <v>7</v>
      </c>
      <c r="H49" s="195">
        <v>6</v>
      </c>
      <c r="I49" s="195">
        <v>6</v>
      </c>
      <c r="J49" s="195">
        <v>6</v>
      </c>
      <c r="K49" s="195">
        <v>6</v>
      </c>
    </row>
    <row r="50" spans="1:11" ht="284.25" customHeight="1">
      <c r="A50" s="195" t="s">
        <v>59</v>
      </c>
      <c r="B50" s="354" t="s">
        <v>264</v>
      </c>
      <c r="C50" s="367"/>
      <c r="D50" s="184" t="s">
        <v>271</v>
      </c>
      <c r="E50" s="184" t="s">
        <v>12</v>
      </c>
      <c r="F50" s="200" t="s">
        <v>96</v>
      </c>
      <c r="G50" s="184" t="s">
        <v>194</v>
      </c>
      <c r="H50" s="184" t="s">
        <v>268</v>
      </c>
      <c r="I50" s="184">
        <v>1</v>
      </c>
      <c r="J50" s="184">
        <v>1</v>
      </c>
      <c r="K50" s="184">
        <v>1</v>
      </c>
    </row>
    <row r="51" spans="1:11" ht="34.5" customHeight="1">
      <c r="A51" s="194" t="s">
        <v>60</v>
      </c>
      <c r="B51" s="358" t="s">
        <v>227</v>
      </c>
      <c r="C51" s="359"/>
      <c r="D51" s="359"/>
      <c r="E51" s="359"/>
      <c r="F51" s="359"/>
      <c r="G51" s="359"/>
      <c r="H51" s="359"/>
      <c r="I51" s="359"/>
      <c r="J51" s="359"/>
      <c r="K51" s="355"/>
    </row>
    <row r="52" spans="1:11" ht="72" customHeight="1">
      <c r="A52" s="195" t="s">
        <v>61</v>
      </c>
      <c r="B52" s="354" t="s">
        <v>110</v>
      </c>
      <c r="C52" s="367"/>
      <c r="D52" s="184" t="s">
        <v>97</v>
      </c>
      <c r="E52" s="184" t="s">
        <v>20</v>
      </c>
      <c r="F52" s="184">
        <v>0.4</v>
      </c>
      <c r="G52" s="184">
        <f>0.4+0.4</f>
        <v>0.8</v>
      </c>
      <c r="H52" s="184">
        <f>0.4+0.4</f>
        <v>0.8</v>
      </c>
      <c r="I52" s="184">
        <f>0.4+0.4</f>
        <v>0.8</v>
      </c>
      <c r="J52" s="184">
        <v>0.8</v>
      </c>
      <c r="K52" s="184" t="s">
        <v>178</v>
      </c>
    </row>
    <row r="53" spans="1:11" ht="43.5" customHeight="1">
      <c r="A53" s="201" t="s">
        <v>228</v>
      </c>
      <c r="B53" s="378" t="s">
        <v>229</v>
      </c>
      <c r="C53" s="359"/>
      <c r="D53" s="359"/>
      <c r="E53" s="359"/>
      <c r="F53" s="359"/>
      <c r="G53" s="359"/>
      <c r="H53" s="359"/>
      <c r="I53" s="359"/>
      <c r="J53" s="359"/>
      <c r="K53" s="355"/>
    </row>
    <row r="54" spans="1:11" ht="48.75" customHeight="1">
      <c r="A54" s="201" t="s">
        <v>63</v>
      </c>
      <c r="B54" s="364" t="s">
        <v>115</v>
      </c>
      <c r="C54" s="355"/>
      <c r="D54" s="184" t="s">
        <v>26</v>
      </c>
      <c r="E54" s="184" t="s">
        <v>12</v>
      </c>
      <c r="F54" s="195">
        <v>5314</v>
      </c>
      <c r="G54" s="195">
        <f>9876-3465</f>
        <v>6411</v>
      </c>
      <c r="H54" s="195">
        <f>10216-26-972</f>
        <v>9218</v>
      </c>
      <c r="I54" s="195">
        <f>9218-2351</f>
        <v>6867</v>
      </c>
      <c r="J54" s="195">
        <v>7435</v>
      </c>
      <c r="K54" s="195" t="s">
        <v>178</v>
      </c>
    </row>
    <row r="55" spans="1:11" ht="34.5" customHeight="1">
      <c r="A55" s="201" t="s">
        <v>230</v>
      </c>
      <c r="B55" s="379" t="s">
        <v>231</v>
      </c>
      <c r="C55" s="359"/>
      <c r="D55" s="359"/>
      <c r="E55" s="359"/>
      <c r="F55" s="359"/>
      <c r="G55" s="359"/>
      <c r="H55" s="359"/>
      <c r="I55" s="359"/>
      <c r="J55" s="359"/>
      <c r="K55" s="355"/>
    </row>
    <row r="56" spans="1:11" ht="53.25" customHeight="1">
      <c r="A56" s="201" t="s">
        <v>69</v>
      </c>
      <c r="B56" s="364" t="s">
        <v>99</v>
      </c>
      <c r="C56" s="355"/>
      <c r="D56" s="184" t="s">
        <v>26</v>
      </c>
      <c r="E56" s="184" t="s">
        <v>12</v>
      </c>
      <c r="F56" s="184">
        <v>222</v>
      </c>
      <c r="G56" s="184">
        <f>235+6</f>
        <v>241</v>
      </c>
      <c r="H56" s="184">
        <f>235-26</f>
        <v>209</v>
      </c>
      <c r="I56" s="184">
        <f>235-13-22-5</f>
        <v>195</v>
      </c>
      <c r="J56" s="184">
        <v>222</v>
      </c>
      <c r="K56" s="184" t="s">
        <v>178</v>
      </c>
    </row>
    <row r="57" spans="1:11" ht="54.75" customHeight="1">
      <c r="A57" s="201" t="s">
        <v>232</v>
      </c>
      <c r="B57" s="354" t="s">
        <v>170</v>
      </c>
      <c r="C57" s="355"/>
      <c r="D57" s="184" t="s">
        <v>26</v>
      </c>
      <c r="E57" s="195" t="s">
        <v>12</v>
      </c>
      <c r="F57" s="195">
        <v>106</v>
      </c>
      <c r="G57" s="195">
        <v>114</v>
      </c>
      <c r="H57" s="195">
        <f>114-21</f>
        <v>93</v>
      </c>
      <c r="I57" s="195">
        <f>93-10</f>
        <v>83</v>
      </c>
      <c r="J57" s="195">
        <v>90</v>
      </c>
      <c r="K57" s="195" t="s">
        <v>178</v>
      </c>
    </row>
    <row r="58" spans="1:11" ht="74.25" customHeight="1">
      <c r="A58" s="201" t="s">
        <v>233</v>
      </c>
      <c r="B58" s="354" t="s">
        <v>244</v>
      </c>
      <c r="C58" s="359"/>
      <c r="D58" s="184" t="s">
        <v>16</v>
      </c>
      <c r="E58" s="195" t="s">
        <v>12</v>
      </c>
      <c r="F58" s="195">
        <v>86</v>
      </c>
      <c r="G58" s="195">
        <v>86</v>
      </c>
      <c r="H58" s="195">
        <v>70</v>
      </c>
      <c r="I58" s="195">
        <v>40</v>
      </c>
      <c r="J58" s="195">
        <v>40</v>
      </c>
      <c r="K58" s="195" t="s">
        <v>178</v>
      </c>
    </row>
    <row r="59" spans="1:11" ht="15.75" customHeight="1">
      <c r="A59" s="202">
        <v>9</v>
      </c>
      <c r="B59" s="379" t="s">
        <v>235</v>
      </c>
      <c r="C59" s="359"/>
      <c r="D59" s="203"/>
      <c r="E59" s="204"/>
      <c r="F59" s="203"/>
      <c r="G59" s="204"/>
      <c r="H59" s="205"/>
      <c r="I59" s="205"/>
      <c r="J59" s="205"/>
      <c r="K59" s="205"/>
    </row>
    <row r="60" spans="1:11" ht="105.75" customHeight="1">
      <c r="A60" s="195" t="s">
        <v>72</v>
      </c>
      <c r="B60" s="354" t="s">
        <v>263</v>
      </c>
      <c r="C60" s="367"/>
      <c r="D60" s="184" t="s">
        <v>70</v>
      </c>
      <c r="E60" s="195" t="s">
        <v>84</v>
      </c>
      <c r="F60" s="184">
        <v>3</v>
      </c>
      <c r="G60" s="184">
        <v>3</v>
      </c>
      <c r="H60" s="206">
        <v>3</v>
      </c>
      <c r="I60" s="206">
        <v>3</v>
      </c>
      <c r="J60" s="206">
        <v>3</v>
      </c>
      <c r="K60" s="206" t="s">
        <v>178</v>
      </c>
    </row>
    <row r="61" spans="1:11" ht="43.5" customHeight="1">
      <c r="A61" s="194" t="s">
        <v>73</v>
      </c>
      <c r="B61" s="380" t="s">
        <v>236</v>
      </c>
      <c r="C61" s="381"/>
      <c r="D61" s="381"/>
      <c r="E61" s="381"/>
      <c r="F61" s="381"/>
      <c r="G61" s="381"/>
      <c r="H61" s="381"/>
      <c r="I61" s="381"/>
      <c r="J61" s="381"/>
      <c r="K61" s="382"/>
    </row>
    <row r="62" spans="1:11" ht="123.75" customHeight="1">
      <c r="A62" s="207" t="s">
        <v>238</v>
      </c>
      <c r="B62" s="364" t="s">
        <v>167</v>
      </c>
      <c r="C62" s="367"/>
      <c r="D62" s="184" t="s">
        <v>147</v>
      </c>
      <c r="E62" s="195" t="s">
        <v>12</v>
      </c>
      <c r="F62" s="195">
        <v>540</v>
      </c>
      <c r="G62" s="195">
        <v>41</v>
      </c>
      <c r="H62" s="195">
        <f>2-1</f>
        <v>1</v>
      </c>
      <c r="I62" s="195" t="s">
        <v>178</v>
      </c>
      <c r="J62" s="195" t="s">
        <v>178</v>
      </c>
      <c r="K62" s="195" t="s">
        <v>178</v>
      </c>
    </row>
    <row r="63" spans="1:11" ht="95.25" customHeight="1">
      <c r="A63" s="207" t="s">
        <v>237</v>
      </c>
      <c r="B63" s="364" t="s">
        <v>168</v>
      </c>
      <c r="C63" s="367"/>
      <c r="D63" s="184" t="s">
        <v>147</v>
      </c>
      <c r="E63" s="195" t="s">
        <v>12</v>
      </c>
      <c r="F63" s="195">
        <v>8</v>
      </c>
      <c r="G63" s="195">
        <v>8</v>
      </c>
      <c r="H63" s="195">
        <v>8</v>
      </c>
      <c r="I63" s="195" t="s">
        <v>178</v>
      </c>
      <c r="J63" s="195" t="s">
        <v>178</v>
      </c>
      <c r="K63" s="195" t="s">
        <v>178</v>
      </c>
    </row>
    <row r="64" spans="1:11" ht="43.5" customHeight="1">
      <c r="A64" s="194" t="s">
        <v>76</v>
      </c>
      <c r="B64" s="380" t="s">
        <v>280</v>
      </c>
      <c r="C64" s="381"/>
      <c r="D64" s="381"/>
      <c r="E64" s="381"/>
      <c r="F64" s="381"/>
      <c r="G64" s="381"/>
      <c r="H64" s="381"/>
      <c r="I64" s="381"/>
      <c r="J64" s="381"/>
      <c r="K64" s="382"/>
    </row>
    <row r="65" spans="1:11" ht="54" customHeight="1">
      <c r="A65" s="383" t="s">
        <v>274</v>
      </c>
      <c r="B65" s="385" t="s">
        <v>275</v>
      </c>
      <c r="C65" s="386"/>
      <c r="D65" s="184" t="s">
        <v>278</v>
      </c>
      <c r="E65" s="195" t="s">
        <v>12</v>
      </c>
      <c r="F65" s="195">
        <f>F66+F67</f>
        <v>79</v>
      </c>
      <c r="G65" s="195" t="s">
        <v>178</v>
      </c>
      <c r="H65" s="195" t="s">
        <v>178</v>
      </c>
      <c r="I65" s="195">
        <f>I66+I67</f>
        <v>79</v>
      </c>
      <c r="J65" s="195" t="s">
        <v>178</v>
      </c>
      <c r="K65" s="195" t="s">
        <v>178</v>
      </c>
    </row>
    <row r="66" spans="1:11" ht="113.25" customHeight="1">
      <c r="A66" s="384"/>
      <c r="B66" s="387" t="s">
        <v>276</v>
      </c>
      <c r="C66" s="386"/>
      <c r="D66" s="184" t="s">
        <v>278</v>
      </c>
      <c r="E66" s="195" t="s">
        <v>12</v>
      </c>
      <c r="F66" s="195">
        <v>23</v>
      </c>
      <c r="G66" s="195" t="s">
        <v>178</v>
      </c>
      <c r="H66" s="195" t="s">
        <v>178</v>
      </c>
      <c r="I66" s="195">
        <v>23</v>
      </c>
      <c r="J66" s="195" t="s">
        <v>178</v>
      </c>
      <c r="K66" s="195" t="s">
        <v>178</v>
      </c>
    </row>
    <row r="67" spans="1:11" ht="52.5" customHeight="1">
      <c r="A67" s="384"/>
      <c r="B67" s="387" t="s">
        <v>277</v>
      </c>
      <c r="C67" s="386"/>
      <c r="D67" s="184" t="s">
        <v>278</v>
      </c>
      <c r="E67" s="195" t="s">
        <v>12</v>
      </c>
      <c r="F67" s="195">
        <v>56</v>
      </c>
      <c r="G67" s="195" t="s">
        <v>178</v>
      </c>
      <c r="H67" s="195" t="s">
        <v>178</v>
      </c>
      <c r="I67" s="195">
        <v>56</v>
      </c>
      <c r="J67" s="195" t="s">
        <v>178</v>
      </c>
      <c r="K67" s="195" t="s">
        <v>178</v>
      </c>
    </row>
  </sheetData>
  <mergeCells count="69">
    <mergeCell ref="B64:K64"/>
    <mergeCell ref="A65:A67"/>
    <mergeCell ref="B65:C65"/>
    <mergeCell ref="B66:C66"/>
    <mergeCell ref="B67:C67"/>
    <mergeCell ref="B63:C63"/>
    <mergeCell ref="B52:C52"/>
    <mergeCell ref="B53:K53"/>
    <mergeCell ref="B54:C54"/>
    <mergeCell ref="B55:K55"/>
    <mergeCell ref="B56:C56"/>
    <mergeCell ref="B57:C57"/>
    <mergeCell ref="B58:C58"/>
    <mergeCell ref="B59:C59"/>
    <mergeCell ref="B60:C60"/>
    <mergeCell ref="B61:K61"/>
    <mergeCell ref="B62:C62"/>
    <mergeCell ref="B51:K51"/>
    <mergeCell ref="B39:C39"/>
    <mergeCell ref="B40:C40"/>
    <mergeCell ref="B41:C41"/>
    <mergeCell ref="B42:C42"/>
    <mergeCell ref="B46:K46"/>
    <mergeCell ref="B47:C47"/>
    <mergeCell ref="B48:K48"/>
    <mergeCell ref="B49:C49"/>
    <mergeCell ref="B50:C50"/>
    <mergeCell ref="A43:A45"/>
    <mergeCell ref="B43:B45"/>
    <mergeCell ref="B33:C33"/>
    <mergeCell ref="B34:C34"/>
    <mergeCell ref="B35:C35"/>
    <mergeCell ref="B36:C36"/>
    <mergeCell ref="B37:C37"/>
    <mergeCell ref="B38:C38"/>
    <mergeCell ref="B32:C32"/>
    <mergeCell ref="B21:C21"/>
    <mergeCell ref="B22:C22"/>
    <mergeCell ref="B23:C23"/>
    <mergeCell ref="B24:C24"/>
    <mergeCell ref="B25:C25"/>
    <mergeCell ref="B26:K26"/>
    <mergeCell ref="B27:C27"/>
    <mergeCell ref="B28:K28"/>
    <mergeCell ref="B29:C29"/>
    <mergeCell ref="B30:C30"/>
    <mergeCell ref="B31:C31"/>
    <mergeCell ref="B20:C20"/>
    <mergeCell ref="B9:C9"/>
    <mergeCell ref="A10:K10"/>
    <mergeCell ref="B11:K11"/>
    <mergeCell ref="B12:C12"/>
    <mergeCell ref="B13:C13"/>
    <mergeCell ref="B14:C14"/>
    <mergeCell ref="B15:C15"/>
    <mergeCell ref="B16:C16"/>
    <mergeCell ref="B17:C17"/>
    <mergeCell ref="B18:C18"/>
    <mergeCell ref="B19:C19"/>
    <mergeCell ref="E1:J2"/>
    <mergeCell ref="E3:I3"/>
    <mergeCell ref="E4:I4"/>
    <mergeCell ref="A5:I5"/>
    <mergeCell ref="A7:A8"/>
    <mergeCell ref="B7:C8"/>
    <mergeCell ref="D7:D8"/>
    <mergeCell ref="E7:E8"/>
    <mergeCell ref="F7:F8"/>
    <mergeCell ref="G7:K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5" t="s">
        <v>85</v>
      </c>
      <c r="C1" s="6"/>
      <c r="D1" s="11"/>
      <c r="E1" s="11"/>
    </row>
    <row r="2" spans="2:5">
      <c r="B2" s="5" t="s">
        <v>86</v>
      </c>
      <c r="C2" s="6"/>
      <c r="D2" s="11"/>
      <c r="E2" s="11"/>
    </row>
    <row r="3" spans="2:5">
      <c r="B3" s="7"/>
      <c r="C3" s="7"/>
      <c r="D3" s="12"/>
      <c r="E3" s="12"/>
    </row>
    <row r="4" spans="2:5" ht="60">
      <c r="B4" s="8" t="s">
        <v>87</v>
      </c>
      <c r="C4" s="7"/>
      <c r="D4" s="12"/>
      <c r="E4" s="12"/>
    </row>
    <row r="5" spans="2:5">
      <c r="B5" s="7"/>
      <c r="C5" s="7"/>
      <c r="D5" s="12"/>
      <c r="E5" s="12"/>
    </row>
    <row r="6" spans="2:5" ht="30">
      <c r="B6" s="5" t="s">
        <v>88</v>
      </c>
      <c r="C6" s="6"/>
      <c r="D6" s="11"/>
      <c r="E6" s="13" t="s">
        <v>89</v>
      </c>
    </row>
    <row r="7" spans="2:5" ht="15.75" thickBot="1">
      <c r="B7" s="7"/>
      <c r="C7" s="7"/>
      <c r="D7" s="12"/>
      <c r="E7" s="12"/>
    </row>
    <row r="8" spans="2:5" ht="60.75" thickBot="1">
      <c r="B8" s="9" t="s">
        <v>90</v>
      </c>
      <c r="C8" s="10"/>
      <c r="D8" s="14"/>
      <c r="E8" s="15">
        <v>10</v>
      </c>
    </row>
    <row r="9" spans="2:5">
      <c r="B9" s="7"/>
      <c r="C9" s="7"/>
      <c r="D9" s="12"/>
      <c r="E9" s="12"/>
    </row>
    <row r="10" spans="2:5">
      <c r="B10" s="7"/>
      <c r="C10" s="7"/>
      <c r="D10" s="12"/>
      <c r="E10"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K67"/>
  <sheetViews>
    <sheetView tabSelected="1" view="pageBreakPreview" zoomScale="60" workbookViewId="0">
      <selection activeCell="J29" sqref="J29"/>
    </sheetView>
  </sheetViews>
  <sheetFormatPr defaultRowHeight="15"/>
  <cols>
    <col min="1" max="1" width="8.85546875" style="185" customWidth="1"/>
    <col min="2" max="2" width="49.85546875" style="185" customWidth="1"/>
    <col min="3" max="3" width="42.85546875" style="185" customWidth="1"/>
    <col min="4" max="4" width="33.28515625" style="185" customWidth="1"/>
    <col min="5" max="5" width="14.42578125" style="185" customWidth="1"/>
    <col min="6" max="6" width="11.42578125" style="185" customWidth="1"/>
    <col min="7" max="7" width="11" style="185" customWidth="1"/>
    <col min="8" max="8" width="11.28515625" style="185" customWidth="1"/>
    <col min="9" max="9" width="12.5703125" style="185" customWidth="1"/>
    <col min="10" max="10" width="12.85546875" style="185" customWidth="1"/>
    <col min="11" max="11" width="10.5703125" style="185" customWidth="1"/>
    <col min="12" max="16384" width="9.140625" style="185"/>
  </cols>
  <sheetData>
    <row r="1" spans="1:11">
      <c r="E1" s="343" t="s">
        <v>189</v>
      </c>
      <c r="F1" s="344"/>
      <c r="G1" s="344"/>
      <c r="H1" s="344"/>
      <c r="I1" s="344"/>
      <c r="J1" s="344"/>
    </row>
    <row r="2" spans="1:11">
      <c r="E2" s="344"/>
      <c r="F2" s="344"/>
      <c r="G2" s="344"/>
      <c r="H2" s="344"/>
      <c r="I2" s="344"/>
      <c r="J2" s="344"/>
    </row>
    <row r="3" spans="1:11">
      <c r="E3" s="343" t="s">
        <v>190</v>
      </c>
      <c r="F3" s="343"/>
      <c r="G3" s="343"/>
      <c r="H3" s="343"/>
      <c r="I3" s="343"/>
      <c r="J3" s="186"/>
    </row>
    <row r="4" spans="1:11" ht="58.5" customHeight="1">
      <c r="A4" s="187"/>
      <c r="B4" s="187"/>
      <c r="E4" s="345" t="s">
        <v>188</v>
      </c>
      <c r="F4" s="345"/>
      <c r="G4" s="345"/>
      <c r="H4" s="345"/>
      <c r="I4" s="345"/>
    </row>
    <row r="5" spans="1:11" ht="18.75">
      <c r="A5" s="346" t="s">
        <v>0</v>
      </c>
      <c r="B5" s="346"/>
      <c r="C5" s="346"/>
      <c r="D5" s="346"/>
      <c r="E5" s="346"/>
      <c r="F5" s="346"/>
      <c r="G5" s="346"/>
      <c r="H5" s="346"/>
      <c r="I5" s="346"/>
    </row>
    <row r="6" spans="1:11" ht="13.5" customHeight="1">
      <c r="A6" s="188"/>
      <c r="B6" s="188"/>
      <c r="C6" s="188"/>
      <c r="D6" s="188"/>
      <c r="E6" s="188"/>
      <c r="F6" s="188"/>
      <c r="G6" s="188"/>
      <c r="H6" s="188"/>
      <c r="I6" s="188"/>
      <c r="J6" s="188"/>
      <c r="K6" s="188"/>
    </row>
    <row r="7" spans="1:11" ht="33" customHeight="1">
      <c r="A7" s="347" t="s">
        <v>1</v>
      </c>
      <c r="B7" s="349" t="s">
        <v>2</v>
      </c>
      <c r="C7" s="350"/>
      <c r="D7" s="347" t="s">
        <v>3</v>
      </c>
      <c r="E7" s="347" t="s">
        <v>4</v>
      </c>
      <c r="F7" s="347" t="s">
        <v>5</v>
      </c>
      <c r="G7" s="347" t="s">
        <v>6</v>
      </c>
      <c r="H7" s="347"/>
      <c r="I7" s="347"/>
      <c r="J7" s="353"/>
      <c r="K7" s="353"/>
    </row>
    <row r="8" spans="1:11" ht="15.75">
      <c r="A8" s="348"/>
      <c r="B8" s="351"/>
      <c r="C8" s="352"/>
      <c r="D8" s="347"/>
      <c r="E8" s="347"/>
      <c r="F8" s="347"/>
      <c r="G8" s="189">
        <v>2020</v>
      </c>
      <c r="H8" s="189">
        <v>2021</v>
      </c>
      <c r="I8" s="190">
        <v>2022</v>
      </c>
      <c r="J8" s="190">
        <v>2023</v>
      </c>
      <c r="K8" s="190">
        <v>2024</v>
      </c>
    </row>
    <row r="9" spans="1:11" ht="15.75">
      <c r="A9" s="191">
        <v>1</v>
      </c>
      <c r="B9" s="356">
        <v>2</v>
      </c>
      <c r="C9" s="357"/>
      <c r="D9" s="192">
        <v>3</v>
      </c>
      <c r="E9" s="192">
        <v>4</v>
      </c>
      <c r="F9" s="192">
        <v>5</v>
      </c>
      <c r="G9" s="192">
        <v>6</v>
      </c>
      <c r="H9" s="192">
        <v>7</v>
      </c>
      <c r="I9" s="192">
        <v>8</v>
      </c>
      <c r="J9" s="192">
        <v>9</v>
      </c>
      <c r="K9" s="192">
        <v>10</v>
      </c>
    </row>
    <row r="10" spans="1:11" s="193" customFormat="1" ht="39" customHeight="1">
      <c r="A10" s="347" t="s">
        <v>7</v>
      </c>
      <c r="B10" s="347"/>
      <c r="C10" s="347"/>
      <c r="D10" s="347"/>
      <c r="E10" s="347"/>
      <c r="F10" s="347"/>
      <c r="G10" s="347"/>
      <c r="H10" s="347"/>
      <c r="I10" s="347"/>
      <c r="J10" s="353"/>
      <c r="K10" s="353"/>
    </row>
    <row r="11" spans="1:11" ht="27" customHeight="1">
      <c r="A11" s="194" t="s">
        <v>8</v>
      </c>
      <c r="B11" s="358" t="s">
        <v>279</v>
      </c>
      <c r="C11" s="359"/>
      <c r="D11" s="359"/>
      <c r="E11" s="359"/>
      <c r="F11" s="359"/>
      <c r="G11" s="359"/>
      <c r="H11" s="359"/>
      <c r="I11" s="359"/>
      <c r="J11" s="359"/>
      <c r="K11" s="355"/>
    </row>
    <row r="12" spans="1:11" ht="92.25" customHeight="1">
      <c r="A12" s="195" t="s">
        <v>9</v>
      </c>
      <c r="B12" s="360" t="s">
        <v>10</v>
      </c>
      <c r="C12" s="361"/>
      <c r="D12" s="184" t="s">
        <v>11</v>
      </c>
      <c r="E12" s="195" t="s">
        <v>12</v>
      </c>
      <c r="F12" s="196">
        <v>5774</v>
      </c>
      <c r="G12" s="196">
        <f>5774-1742</f>
        <v>4032</v>
      </c>
      <c r="H12" s="196">
        <v>3894</v>
      </c>
      <c r="I12" s="196">
        <f>4536-800</f>
        <v>3736</v>
      </c>
      <c r="J12" s="196">
        <v>3475</v>
      </c>
      <c r="K12" s="196" t="s">
        <v>178</v>
      </c>
    </row>
    <row r="13" spans="1:11" ht="104.25" customHeight="1">
      <c r="A13" s="195" t="s">
        <v>13</v>
      </c>
      <c r="B13" s="362" t="s">
        <v>240</v>
      </c>
      <c r="C13" s="363"/>
      <c r="D13" s="184" t="s">
        <v>14</v>
      </c>
      <c r="E13" s="195" t="s">
        <v>12</v>
      </c>
      <c r="F13" s="196">
        <v>1720</v>
      </c>
      <c r="G13" s="196">
        <f>1720-874</f>
        <v>846</v>
      </c>
      <c r="H13" s="196" t="s">
        <v>178</v>
      </c>
      <c r="I13" s="196" t="s">
        <v>178</v>
      </c>
      <c r="J13" s="196" t="s">
        <v>178</v>
      </c>
      <c r="K13" s="196" t="s">
        <v>178</v>
      </c>
    </row>
    <row r="14" spans="1:11" ht="78" customHeight="1">
      <c r="A14" s="195" t="s">
        <v>15</v>
      </c>
      <c r="B14" s="354" t="s">
        <v>130</v>
      </c>
      <c r="C14" s="363"/>
      <c r="D14" s="184" t="s">
        <v>16</v>
      </c>
      <c r="E14" s="195" t="s">
        <v>18</v>
      </c>
      <c r="F14" s="195">
        <v>815</v>
      </c>
      <c r="G14" s="195">
        <v>815</v>
      </c>
      <c r="H14" s="195">
        <v>1185</v>
      </c>
      <c r="I14" s="195">
        <v>1362</v>
      </c>
      <c r="J14" s="195">
        <v>1330</v>
      </c>
      <c r="K14" s="195" t="s">
        <v>178</v>
      </c>
    </row>
    <row r="15" spans="1:11" ht="81.75" customHeight="1">
      <c r="A15" s="195" t="s">
        <v>17</v>
      </c>
      <c r="B15" s="364" t="s">
        <v>243</v>
      </c>
      <c r="C15" s="361"/>
      <c r="D15" s="184" t="s">
        <v>11</v>
      </c>
      <c r="E15" s="184" t="s">
        <v>12</v>
      </c>
      <c r="F15" s="184">
        <v>993</v>
      </c>
      <c r="G15" s="184">
        <f>993-783</f>
        <v>210</v>
      </c>
      <c r="H15" s="184" t="s">
        <v>178</v>
      </c>
      <c r="I15" s="184" t="s">
        <v>178</v>
      </c>
      <c r="J15" s="184" t="s">
        <v>178</v>
      </c>
      <c r="K15" s="184" t="s">
        <v>178</v>
      </c>
    </row>
    <row r="16" spans="1:11" ht="64.5" customHeight="1">
      <c r="A16" s="195" t="s">
        <v>19</v>
      </c>
      <c r="B16" s="354" t="s">
        <v>197</v>
      </c>
      <c r="C16" s="363"/>
      <c r="D16" s="184" t="s">
        <v>26</v>
      </c>
      <c r="E16" s="195" t="s">
        <v>12</v>
      </c>
      <c r="F16" s="195">
        <v>174</v>
      </c>
      <c r="G16" s="195">
        <v>298</v>
      </c>
      <c r="H16" s="195" t="s">
        <v>178</v>
      </c>
      <c r="I16" s="195" t="s">
        <v>178</v>
      </c>
      <c r="J16" s="195" t="s">
        <v>178</v>
      </c>
      <c r="K16" s="195" t="s">
        <v>178</v>
      </c>
    </row>
    <row r="17" spans="1:11" ht="126" customHeight="1">
      <c r="A17" s="195" t="s">
        <v>149</v>
      </c>
      <c r="B17" s="365" t="s">
        <v>198</v>
      </c>
      <c r="C17" s="366"/>
      <c r="D17" s="184" t="s">
        <v>180</v>
      </c>
      <c r="E17" s="195" t="s">
        <v>82</v>
      </c>
      <c r="F17" s="184">
        <v>4003</v>
      </c>
      <c r="G17" s="195">
        <f>4122-82</f>
        <v>4040</v>
      </c>
      <c r="H17" s="195">
        <f>3888-84-80</f>
        <v>3724</v>
      </c>
      <c r="I17" s="195">
        <f>3800-260</f>
        <v>3540</v>
      </c>
      <c r="J17" s="195">
        <v>3336</v>
      </c>
      <c r="K17" s="195" t="s">
        <v>178</v>
      </c>
    </row>
    <row r="18" spans="1:11" ht="87" customHeight="1">
      <c r="A18" s="195" t="s">
        <v>150</v>
      </c>
      <c r="B18" s="354" t="s">
        <v>124</v>
      </c>
      <c r="C18" s="355"/>
      <c r="D18" s="184" t="s">
        <v>181</v>
      </c>
      <c r="E18" s="195" t="s">
        <v>82</v>
      </c>
      <c r="F18" s="184">
        <v>86</v>
      </c>
      <c r="G18" s="195">
        <f>157</f>
        <v>157</v>
      </c>
      <c r="H18" s="197">
        <v>18</v>
      </c>
      <c r="I18" s="197" t="s">
        <v>178</v>
      </c>
      <c r="J18" s="197" t="s">
        <v>178</v>
      </c>
      <c r="K18" s="197" t="s">
        <v>178</v>
      </c>
    </row>
    <row r="19" spans="1:11" ht="87" customHeight="1">
      <c r="A19" s="195" t="s">
        <v>199</v>
      </c>
      <c r="B19" s="354" t="s">
        <v>125</v>
      </c>
      <c r="C19" s="355"/>
      <c r="D19" s="184" t="s">
        <v>182</v>
      </c>
      <c r="E19" s="195" t="s">
        <v>82</v>
      </c>
      <c r="F19" s="184">
        <v>63</v>
      </c>
      <c r="G19" s="195">
        <f>55</f>
        <v>55</v>
      </c>
      <c r="H19" s="197" t="s">
        <v>178</v>
      </c>
      <c r="I19" s="197" t="s">
        <v>178</v>
      </c>
      <c r="J19" s="197" t="s">
        <v>178</v>
      </c>
      <c r="K19" s="197" t="s">
        <v>178</v>
      </c>
    </row>
    <row r="20" spans="1:11" ht="87" customHeight="1">
      <c r="A20" s="195" t="s">
        <v>200</v>
      </c>
      <c r="B20" s="354" t="s">
        <v>126</v>
      </c>
      <c r="C20" s="355"/>
      <c r="D20" s="184" t="s">
        <v>183</v>
      </c>
      <c r="E20" s="195" t="s">
        <v>82</v>
      </c>
      <c r="F20" s="184">
        <v>106</v>
      </c>
      <c r="G20" s="195">
        <f>106</f>
        <v>106</v>
      </c>
      <c r="H20" s="195" t="s">
        <v>178</v>
      </c>
      <c r="I20" s="195" t="s">
        <v>178</v>
      </c>
      <c r="J20" s="195" t="s">
        <v>178</v>
      </c>
      <c r="K20" s="195" t="s">
        <v>178</v>
      </c>
    </row>
    <row r="21" spans="1:11" ht="162" customHeight="1">
      <c r="A21" s="195" t="s">
        <v>201</v>
      </c>
      <c r="B21" s="364" t="s">
        <v>127</v>
      </c>
      <c r="C21" s="367"/>
      <c r="D21" s="184" t="s">
        <v>184</v>
      </c>
      <c r="E21" s="195" t="s">
        <v>82</v>
      </c>
      <c r="F21" s="184">
        <v>77</v>
      </c>
      <c r="G21" s="195">
        <f>56+9</f>
        <v>65</v>
      </c>
      <c r="H21" s="197" t="s">
        <v>178</v>
      </c>
      <c r="I21" s="197" t="s">
        <v>178</v>
      </c>
      <c r="J21" s="197" t="s">
        <v>178</v>
      </c>
      <c r="K21" s="197" t="s">
        <v>178</v>
      </c>
    </row>
    <row r="22" spans="1:11" ht="152.25" customHeight="1">
      <c r="A22" s="195" t="s">
        <v>202</v>
      </c>
      <c r="B22" s="364" t="s">
        <v>128</v>
      </c>
      <c r="C22" s="367"/>
      <c r="D22" s="184" t="s">
        <v>185</v>
      </c>
      <c r="E22" s="195" t="s">
        <v>82</v>
      </c>
      <c r="F22" s="198">
        <v>3</v>
      </c>
      <c r="G22" s="198">
        <v>4</v>
      </c>
      <c r="H22" s="198" t="s">
        <v>178</v>
      </c>
      <c r="I22" s="198">
        <f>2+2</f>
        <v>4</v>
      </c>
      <c r="J22" s="177">
        <f>1+1</f>
        <v>2</v>
      </c>
      <c r="K22" s="198" t="s">
        <v>178</v>
      </c>
    </row>
    <row r="23" spans="1:11" ht="87" customHeight="1">
      <c r="A23" s="195" t="s">
        <v>203</v>
      </c>
      <c r="B23" s="364" t="s">
        <v>193</v>
      </c>
      <c r="C23" s="367"/>
      <c r="D23" s="184" t="s">
        <v>174</v>
      </c>
      <c r="E23" s="184" t="s">
        <v>82</v>
      </c>
      <c r="F23" s="184">
        <v>3972</v>
      </c>
      <c r="G23" s="184">
        <v>4481</v>
      </c>
      <c r="H23" s="184">
        <v>4273</v>
      </c>
      <c r="I23" s="184">
        <v>4502</v>
      </c>
      <c r="J23" s="184">
        <v>3673</v>
      </c>
      <c r="K23" s="184">
        <v>3673</v>
      </c>
    </row>
    <row r="24" spans="1:11" ht="100.5" customHeight="1">
      <c r="A24" s="195" t="s">
        <v>204</v>
      </c>
      <c r="B24" s="364" t="s">
        <v>187</v>
      </c>
      <c r="C24" s="367"/>
      <c r="D24" s="184" t="s">
        <v>272</v>
      </c>
      <c r="E24" s="184" t="s">
        <v>82</v>
      </c>
      <c r="F24" s="184">
        <v>1</v>
      </c>
      <c r="G24" s="184">
        <v>1</v>
      </c>
      <c r="H24" s="184">
        <v>2</v>
      </c>
      <c r="I24" s="184">
        <v>8</v>
      </c>
      <c r="J24" s="184">
        <v>9</v>
      </c>
      <c r="K24" s="184" t="s">
        <v>178</v>
      </c>
    </row>
    <row r="25" spans="1:11" ht="87" customHeight="1">
      <c r="A25" s="195" t="s">
        <v>205</v>
      </c>
      <c r="B25" s="354" t="s">
        <v>206</v>
      </c>
      <c r="C25" s="368"/>
      <c r="D25" s="184" t="s">
        <v>26</v>
      </c>
      <c r="E25" s="195" t="s">
        <v>12</v>
      </c>
      <c r="F25" s="195">
        <v>30</v>
      </c>
      <c r="G25" s="195">
        <f>30-18</f>
        <v>12</v>
      </c>
      <c r="H25" s="195" t="s">
        <v>178</v>
      </c>
      <c r="I25" s="195" t="s">
        <v>178</v>
      </c>
      <c r="J25" s="195" t="s">
        <v>178</v>
      </c>
      <c r="K25" s="195" t="s">
        <v>178</v>
      </c>
    </row>
    <row r="26" spans="1:11" ht="57" customHeight="1">
      <c r="A26" s="194" t="s">
        <v>21</v>
      </c>
      <c r="B26" s="358" t="s">
        <v>131</v>
      </c>
      <c r="C26" s="369"/>
      <c r="D26" s="369"/>
      <c r="E26" s="369"/>
      <c r="F26" s="369"/>
      <c r="G26" s="369"/>
      <c r="H26" s="369"/>
      <c r="I26" s="369"/>
      <c r="J26" s="369"/>
      <c r="K26" s="370"/>
    </row>
    <row r="27" spans="1:11" ht="69.75" customHeight="1">
      <c r="A27" s="195" t="s">
        <v>22</v>
      </c>
      <c r="B27" s="371" t="s">
        <v>176</v>
      </c>
      <c r="C27" s="367"/>
      <c r="D27" s="184" t="s">
        <v>23</v>
      </c>
      <c r="E27" s="184" t="s">
        <v>12</v>
      </c>
      <c r="F27" s="184">
        <v>334</v>
      </c>
      <c r="G27" s="184">
        <f>385-125</f>
        <v>260</v>
      </c>
      <c r="H27" s="184">
        <f>260-68-41</f>
        <v>151</v>
      </c>
      <c r="I27" s="184">
        <f>195-44-63</f>
        <v>88</v>
      </c>
      <c r="J27" s="184" t="s">
        <v>178</v>
      </c>
      <c r="K27" s="184" t="s">
        <v>178</v>
      </c>
    </row>
    <row r="28" spans="1:11" ht="35.25" customHeight="1">
      <c r="A28" s="194" t="s">
        <v>24</v>
      </c>
      <c r="B28" s="358" t="s">
        <v>207</v>
      </c>
      <c r="C28" s="359"/>
      <c r="D28" s="359"/>
      <c r="E28" s="359"/>
      <c r="F28" s="359"/>
      <c r="G28" s="359"/>
      <c r="H28" s="359"/>
      <c r="I28" s="359"/>
      <c r="J28" s="359"/>
      <c r="K28" s="355"/>
    </row>
    <row r="29" spans="1:11" ht="69" customHeight="1">
      <c r="A29" s="195" t="s">
        <v>25</v>
      </c>
      <c r="B29" s="371" t="s">
        <v>261</v>
      </c>
      <c r="C29" s="367"/>
      <c r="D29" s="184" t="s">
        <v>31</v>
      </c>
      <c r="E29" s="195" t="s">
        <v>12</v>
      </c>
      <c r="F29" s="196">
        <v>7236</v>
      </c>
      <c r="G29" s="196">
        <v>5591</v>
      </c>
      <c r="H29" s="196">
        <f>4044+409-131</f>
        <v>4322</v>
      </c>
      <c r="I29" s="196">
        <f>4453-30-600-400</f>
        <v>3423</v>
      </c>
      <c r="J29" s="136">
        <v>3609</v>
      </c>
      <c r="K29" s="196" t="s">
        <v>178</v>
      </c>
    </row>
    <row r="30" spans="1:11" ht="135" customHeight="1">
      <c r="A30" s="195" t="s">
        <v>27</v>
      </c>
      <c r="B30" s="354" t="s">
        <v>39</v>
      </c>
      <c r="C30" s="367"/>
      <c r="D30" s="184" t="s">
        <v>40</v>
      </c>
      <c r="E30" s="195" t="s">
        <v>12</v>
      </c>
      <c r="F30" s="195">
        <v>1</v>
      </c>
      <c r="G30" s="195">
        <v>1</v>
      </c>
      <c r="H30" s="195">
        <v>1</v>
      </c>
      <c r="I30" s="195">
        <v>1</v>
      </c>
      <c r="J30" s="195" t="s">
        <v>178</v>
      </c>
      <c r="K30" s="195" t="s">
        <v>178</v>
      </c>
    </row>
    <row r="31" spans="1:11" ht="63" customHeight="1">
      <c r="A31" s="195" t="s">
        <v>212</v>
      </c>
      <c r="B31" s="354" t="s">
        <v>42</v>
      </c>
      <c r="C31" s="367"/>
      <c r="D31" s="184" t="s">
        <v>26</v>
      </c>
      <c r="E31" s="195" t="s">
        <v>12</v>
      </c>
      <c r="F31" s="195">
        <v>203</v>
      </c>
      <c r="G31" s="195">
        <f>215</f>
        <v>215</v>
      </c>
      <c r="H31" s="195" t="s">
        <v>178</v>
      </c>
      <c r="I31" s="195" t="s">
        <v>178</v>
      </c>
      <c r="J31" s="195" t="s">
        <v>178</v>
      </c>
      <c r="K31" s="195" t="s">
        <v>178</v>
      </c>
    </row>
    <row r="32" spans="1:11" ht="52.5" customHeight="1">
      <c r="A32" s="195" t="s">
        <v>213</v>
      </c>
      <c r="B32" s="354" t="s">
        <v>117</v>
      </c>
      <c r="C32" s="367"/>
      <c r="D32" s="184" t="s">
        <v>26</v>
      </c>
      <c r="E32" s="195" t="s">
        <v>12</v>
      </c>
      <c r="F32" s="195">
        <v>18</v>
      </c>
      <c r="G32" s="195">
        <v>20</v>
      </c>
      <c r="H32" s="195">
        <f>20-2</f>
        <v>18</v>
      </c>
      <c r="I32" s="195">
        <v>17</v>
      </c>
      <c r="J32" s="195">
        <v>19</v>
      </c>
      <c r="K32" s="195" t="s">
        <v>178</v>
      </c>
    </row>
    <row r="33" spans="1:11" ht="63" customHeight="1">
      <c r="A33" s="195" t="s">
        <v>214</v>
      </c>
      <c r="B33" s="354" t="s">
        <v>177</v>
      </c>
      <c r="C33" s="367"/>
      <c r="D33" s="184" t="s">
        <v>45</v>
      </c>
      <c r="E33" s="195" t="s">
        <v>12</v>
      </c>
      <c r="F33" s="195">
        <v>6</v>
      </c>
      <c r="G33" s="195">
        <v>7</v>
      </c>
      <c r="H33" s="195">
        <f>6+2</f>
        <v>8</v>
      </c>
      <c r="I33" s="195">
        <v>8</v>
      </c>
      <c r="J33" s="195">
        <v>8</v>
      </c>
      <c r="K33" s="195" t="s">
        <v>178</v>
      </c>
    </row>
    <row r="34" spans="1:11" ht="78.75" customHeight="1">
      <c r="A34" s="195" t="s">
        <v>215</v>
      </c>
      <c r="B34" s="354" t="s">
        <v>47</v>
      </c>
      <c r="C34" s="367"/>
      <c r="D34" s="184" t="s">
        <v>26</v>
      </c>
      <c r="E34" s="195" t="s">
        <v>12</v>
      </c>
      <c r="F34" s="195">
        <v>1</v>
      </c>
      <c r="G34" s="195">
        <v>1</v>
      </c>
      <c r="H34" s="195">
        <f>1</f>
        <v>1</v>
      </c>
      <c r="I34" s="195">
        <v>1</v>
      </c>
      <c r="J34" s="195" t="s">
        <v>178</v>
      </c>
      <c r="K34" s="195" t="s">
        <v>178</v>
      </c>
    </row>
    <row r="35" spans="1:11" ht="83.25" customHeight="1">
      <c r="A35" s="195" t="s">
        <v>216</v>
      </c>
      <c r="B35" s="354" t="s">
        <v>241</v>
      </c>
      <c r="C35" s="367"/>
      <c r="D35" s="184" t="s">
        <v>45</v>
      </c>
      <c r="E35" s="195" t="s">
        <v>12</v>
      </c>
      <c r="F35" s="195">
        <v>1</v>
      </c>
      <c r="G35" s="195">
        <v>1</v>
      </c>
      <c r="H35" s="195" t="s">
        <v>178</v>
      </c>
      <c r="I35" s="195" t="s">
        <v>178</v>
      </c>
      <c r="J35" s="195" t="s">
        <v>178</v>
      </c>
      <c r="K35" s="195" t="s">
        <v>178</v>
      </c>
    </row>
    <row r="36" spans="1:11" ht="69.75" customHeight="1">
      <c r="A36" s="195" t="s">
        <v>217</v>
      </c>
      <c r="B36" s="354" t="s">
        <v>111</v>
      </c>
      <c r="C36" s="367"/>
      <c r="D36" s="184" t="s">
        <v>40</v>
      </c>
      <c r="E36" s="195" t="s">
        <v>12</v>
      </c>
      <c r="F36" s="184">
        <v>2</v>
      </c>
      <c r="G36" s="195">
        <v>1</v>
      </c>
      <c r="H36" s="195">
        <v>1</v>
      </c>
      <c r="I36" s="195">
        <v>2</v>
      </c>
      <c r="J36" s="195">
        <v>1</v>
      </c>
      <c r="K36" s="195" t="s">
        <v>178</v>
      </c>
    </row>
    <row r="37" spans="1:11" ht="92.25" customHeight="1">
      <c r="A37" s="195" t="s">
        <v>218</v>
      </c>
      <c r="B37" s="354" t="s">
        <v>112</v>
      </c>
      <c r="C37" s="367"/>
      <c r="D37" s="184" t="s">
        <v>51</v>
      </c>
      <c r="E37" s="195" t="s">
        <v>12</v>
      </c>
      <c r="F37" s="195">
        <v>3</v>
      </c>
      <c r="G37" s="195">
        <f>4+3</f>
        <v>7</v>
      </c>
      <c r="H37" s="195">
        <f>6+1</f>
        <v>7</v>
      </c>
      <c r="I37" s="195">
        <v>5</v>
      </c>
      <c r="J37" s="195">
        <v>5</v>
      </c>
      <c r="K37" s="195" t="s">
        <v>178</v>
      </c>
    </row>
    <row r="38" spans="1:11" ht="109.5" customHeight="1">
      <c r="A38" s="195" t="s">
        <v>219</v>
      </c>
      <c r="B38" s="354" t="s">
        <v>113</v>
      </c>
      <c r="C38" s="367"/>
      <c r="D38" s="184" t="s">
        <v>40</v>
      </c>
      <c r="E38" s="195" t="s">
        <v>12</v>
      </c>
      <c r="F38" s="195">
        <v>1</v>
      </c>
      <c r="G38" s="195">
        <v>3</v>
      </c>
      <c r="H38" s="195">
        <v>1</v>
      </c>
      <c r="I38" s="195">
        <v>1</v>
      </c>
      <c r="J38" s="195">
        <v>1</v>
      </c>
      <c r="K38" s="195" t="s">
        <v>178</v>
      </c>
    </row>
    <row r="39" spans="1:11" ht="66" customHeight="1">
      <c r="A39" s="195" t="s">
        <v>220</v>
      </c>
      <c r="B39" s="354" t="s">
        <v>114</v>
      </c>
      <c r="C39" s="367"/>
      <c r="D39" s="184" t="s">
        <v>40</v>
      </c>
      <c r="E39" s="195" t="s">
        <v>12</v>
      </c>
      <c r="F39" s="195">
        <v>1</v>
      </c>
      <c r="G39" s="195">
        <v>1</v>
      </c>
      <c r="H39" s="195">
        <v>1</v>
      </c>
      <c r="I39" s="195">
        <v>2</v>
      </c>
      <c r="J39" s="195">
        <v>1</v>
      </c>
      <c r="K39" s="195" t="s">
        <v>178</v>
      </c>
    </row>
    <row r="40" spans="1:11" ht="61.5" customHeight="1">
      <c r="A40" s="195" t="s">
        <v>221</v>
      </c>
      <c r="B40" s="354" t="s">
        <v>162</v>
      </c>
      <c r="C40" s="367"/>
      <c r="D40" s="184" t="s">
        <v>40</v>
      </c>
      <c r="E40" s="195" t="s">
        <v>12</v>
      </c>
      <c r="F40" s="195">
        <v>5</v>
      </c>
      <c r="G40" s="195">
        <f>5</f>
        <v>5</v>
      </c>
      <c r="H40" s="195">
        <f>3-1</f>
        <v>2</v>
      </c>
      <c r="I40" s="195">
        <v>2</v>
      </c>
      <c r="J40" s="195">
        <v>2</v>
      </c>
      <c r="K40" s="195" t="s">
        <v>178</v>
      </c>
    </row>
    <row r="41" spans="1:11" ht="82.5" customHeight="1">
      <c r="A41" s="195" t="s">
        <v>222</v>
      </c>
      <c r="B41" s="354" t="s">
        <v>163</v>
      </c>
      <c r="C41" s="367"/>
      <c r="D41" s="184" t="s">
        <v>40</v>
      </c>
      <c r="E41" s="195" t="s">
        <v>12</v>
      </c>
      <c r="F41" s="195">
        <v>168</v>
      </c>
      <c r="G41" s="195">
        <v>515</v>
      </c>
      <c r="H41" s="195">
        <f>50+31</f>
        <v>81</v>
      </c>
      <c r="I41" s="195">
        <v>50</v>
      </c>
      <c r="J41" s="195" t="s">
        <v>178</v>
      </c>
      <c r="K41" s="195" t="s">
        <v>178</v>
      </c>
    </row>
    <row r="42" spans="1:11" ht="52.5" customHeight="1">
      <c r="A42" s="195" t="s">
        <v>223</v>
      </c>
      <c r="B42" s="354" t="s">
        <v>83</v>
      </c>
      <c r="C42" s="367"/>
      <c r="D42" s="184" t="s">
        <v>92</v>
      </c>
      <c r="E42" s="184" t="s">
        <v>71</v>
      </c>
      <c r="F42" s="184">
        <v>585</v>
      </c>
      <c r="G42" s="184">
        <f>586+9</f>
        <v>595</v>
      </c>
      <c r="H42" s="184">
        <v>387</v>
      </c>
      <c r="I42" s="184">
        <v>327</v>
      </c>
      <c r="J42" s="184" t="s">
        <v>178</v>
      </c>
      <c r="K42" s="184" t="s">
        <v>178</v>
      </c>
    </row>
    <row r="43" spans="1:11" ht="60.75" customHeight="1">
      <c r="A43" s="372" t="s">
        <v>224</v>
      </c>
      <c r="B43" s="375" t="s">
        <v>164</v>
      </c>
      <c r="C43" s="199" t="s">
        <v>93</v>
      </c>
      <c r="D43" s="184" t="s">
        <v>26</v>
      </c>
      <c r="E43" s="198" t="s">
        <v>12</v>
      </c>
      <c r="F43" s="198">
        <v>36</v>
      </c>
      <c r="G43" s="198">
        <f>41</f>
        <v>41</v>
      </c>
      <c r="H43" s="198" t="s">
        <v>178</v>
      </c>
      <c r="I43" s="198" t="s">
        <v>178</v>
      </c>
      <c r="J43" s="198" t="s">
        <v>178</v>
      </c>
      <c r="K43" s="198" t="s">
        <v>178</v>
      </c>
    </row>
    <row r="44" spans="1:11" ht="66" customHeight="1">
      <c r="A44" s="373"/>
      <c r="B44" s="376"/>
      <c r="C44" s="199" t="s">
        <v>109</v>
      </c>
      <c r="D44" s="184" t="s">
        <v>26</v>
      </c>
      <c r="E44" s="198" t="s">
        <v>12</v>
      </c>
      <c r="F44" s="184">
        <v>12</v>
      </c>
      <c r="G44" s="184">
        <f>17</f>
        <v>17</v>
      </c>
      <c r="H44" s="184" t="s">
        <v>178</v>
      </c>
      <c r="I44" s="184" t="s">
        <v>178</v>
      </c>
      <c r="J44" s="184" t="s">
        <v>178</v>
      </c>
      <c r="K44" s="184" t="s">
        <v>178</v>
      </c>
    </row>
    <row r="45" spans="1:11" ht="69.75" customHeight="1">
      <c r="A45" s="374"/>
      <c r="B45" s="377"/>
      <c r="C45" s="199" t="s">
        <v>95</v>
      </c>
      <c r="D45" s="184" t="s">
        <v>26</v>
      </c>
      <c r="E45" s="198" t="s">
        <v>12</v>
      </c>
      <c r="F45" s="184">
        <v>12</v>
      </c>
      <c r="G45" s="184">
        <f>17</f>
        <v>17</v>
      </c>
      <c r="H45" s="184" t="s">
        <v>178</v>
      </c>
      <c r="I45" s="184" t="s">
        <v>178</v>
      </c>
      <c r="J45" s="184" t="s">
        <v>178</v>
      </c>
      <c r="K45" s="184" t="s">
        <v>178</v>
      </c>
    </row>
    <row r="46" spans="1:11" ht="36.75" customHeight="1">
      <c r="A46" s="194" t="s">
        <v>28</v>
      </c>
      <c r="B46" s="358" t="s">
        <v>225</v>
      </c>
      <c r="C46" s="359"/>
      <c r="D46" s="359"/>
      <c r="E46" s="359"/>
      <c r="F46" s="359"/>
      <c r="G46" s="359"/>
      <c r="H46" s="359"/>
      <c r="I46" s="359"/>
      <c r="J46" s="359"/>
      <c r="K46" s="355"/>
    </row>
    <row r="47" spans="1:11" ht="50.25" customHeight="1">
      <c r="A47" s="195" t="s">
        <v>29</v>
      </c>
      <c r="B47" s="354" t="s">
        <v>118</v>
      </c>
      <c r="C47" s="367"/>
      <c r="D47" s="184" t="s">
        <v>45</v>
      </c>
      <c r="E47" s="195" t="s">
        <v>12</v>
      </c>
      <c r="F47" s="195">
        <v>258</v>
      </c>
      <c r="G47" s="195">
        <v>237</v>
      </c>
      <c r="H47" s="195">
        <f>170-38</f>
        <v>132</v>
      </c>
      <c r="I47" s="195">
        <v>109</v>
      </c>
      <c r="J47" s="195">
        <v>135</v>
      </c>
      <c r="K47" s="195" t="s">
        <v>178</v>
      </c>
    </row>
    <row r="48" spans="1:11" ht="44.25" customHeight="1">
      <c r="A48" s="194" t="s">
        <v>57</v>
      </c>
      <c r="B48" s="358" t="s">
        <v>226</v>
      </c>
      <c r="C48" s="359"/>
      <c r="D48" s="359"/>
      <c r="E48" s="359"/>
      <c r="F48" s="359"/>
      <c r="G48" s="359"/>
      <c r="H48" s="359"/>
      <c r="I48" s="359"/>
      <c r="J48" s="359"/>
      <c r="K48" s="355"/>
    </row>
    <row r="49" spans="1:11" ht="73.5" customHeight="1">
      <c r="A49" s="195" t="s">
        <v>58</v>
      </c>
      <c r="B49" s="354" t="s">
        <v>266</v>
      </c>
      <c r="C49" s="367"/>
      <c r="D49" s="184" t="s">
        <v>65</v>
      </c>
      <c r="E49" s="195" t="s">
        <v>12</v>
      </c>
      <c r="F49" s="195">
        <v>10</v>
      </c>
      <c r="G49" s="195">
        <f>8-1</f>
        <v>7</v>
      </c>
      <c r="H49" s="195">
        <v>6</v>
      </c>
      <c r="I49" s="195">
        <v>6</v>
      </c>
      <c r="J49" s="195">
        <v>6</v>
      </c>
      <c r="K49" s="195">
        <v>6</v>
      </c>
    </row>
    <row r="50" spans="1:11" ht="284.25" customHeight="1">
      <c r="A50" s="195" t="s">
        <v>59</v>
      </c>
      <c r="B50" s="354" t="s">
        <v>264</v>
      </c>
      <c r="C50" s="367"/>
      <c r="D50" s="184" t="s">
        <v>271</v>
      </c>
      <c r="E50" s="184" t="s">
        <v>12</v>
      </c>
      <c r="F50" s="200" t="s">
        <v>96</v>
      </c>
      <c r="G50" s="184" t="s">
        <v>194</v>
      </c>
      <c r="H50" s="184" t="s">
        <v>268</v>
      </c>
      <c r="I50" s="184">
        <v>1</v>
      </c>
      <c r="J50" s="184">
        <v>1</v>
      </c>
      <c r="K50" s="184">
        <v>1</v>
      </c>
    </row>
    <row r="51" spans="1:11" ht="34.5" customHeight="1">
      <c r="A51" s="194" t="s">
        <v>60</v>
      </c>
      <c r="B51" s="358" t="s">
        <v>227</v>
      </c>
      <c r="C51" s="359"/>
      <c r="D51" s="359"/>
      <c r="E51" s="359"/>
      <c r="F51" s="359"/>
      <c r="G51" s="359"/>
      <c r="H51" s="359"/>
      <c r="I51" s="359"/>
      <c r="J51" s="359"/>
      <c r="K51" s="355"/>
    </row>
    <row r="52" spans="1:11" ht="72" customHeight="1">
      <c r="A52" s="195" t="s">
        <v>61</v>
      </c>
      <c r="B52" s="354" t="s">
        <v>110</v>
      </c>
      <c r="C52" s="367"/>
      <c r="D52" s="184" t="s">
        <v>97</v>
      </c>
      <c r="E52" s="184" t="s">
        <v>20</v>
      </c>
      <c r="F52" s="184">
        <v>0.4</v>
      </c>
      <c r="G52" s="184">
        <f>0.4+0.4</f>
        <v>0.8</v>
      </c>
      <c r="H52" s="184">
        <f>0.4+0.4</f>
        <v>0.8</v>
      </c>
      <c r="I52" s="184">
        <f>0.4+0.4</f>
        <v>0.8</v>
      </c>
      <c r="J52" s="184">
        <v>0.8</v>
      </c>
      <c r="K52" s="184" t="s">
        <v>178</v>
      </c>
    </row>
    <row r="53" spans="1:11" ht="43.5" customHeight="1">
      <c r="A53" s="201" t="s">
        <v>228</v>
      </c>
      <c r="B53" s="378" t="s">
        <v>229</v>
      </c>
      <c r="C53" s="359"/>
      <c r="D53" s="359"/>
      <c r="E53" s="359"/>
      <c r="F53" s="359"/>
      <c r="G53" s="359"/>
      <c r="H53" s="359"/>
      <c r="I53" s="359"/>
      <c r="J53" s="359"/>
      <c r="K53" s="355"/>
    </row>
    <row r="54" spans="1:11" ht="48.75" customHeight="1">
      <c r="A54" s="201" t="s">
        <v>63</v>
      </c>
      <c r="B54" s="364" t="s">
        <v>115</v>
      </c>
      <c r="C54" s="355"/>
      <c r="D54" s="184" t="s">
        <v>26</v>
      </c>
      <c r="E54" s="184" t="s">
        <v>12</v>
      </c>
      <c r="F54" s="195">
        <v>5314</v>
      </c>
      <c r="G54" s="195">
        <f>9876-3465</f>
        <v>6411</v>
      </c>
      <c r="H54" s="195">
        <f>10216-26-972</f>
        <v>9218</v>
      </c>
      <c r="I54" s="195">
        <f>9218-2351</f>
        <v>6867</v>
      </c>
      <c r="J54" s="195">
        <v>7435</v>
      </c>
      <c r="K54" s="195" t="s">
        <v>178</v>
      </c>
    </row>
    <row r="55" spans="1:11" ht="34.5" customHeight="1">
      <c r="A55" s="201" t="s">
        <v>230</v>
      </c>
      <c r="B55" s="379" t="s">
        <v>231</v>
      </c>
      <c r="C55" s="359"/>
      <c r="D55" s="359"/>
      <c r="E55" s="359"/>
      <c r="F55" s="359"/>
      <c r="G55" s="359"/>
      <c r="H55" s="359"/>
      <c r="I55" s="359"/>
      <c r="J55" s="359"/>
      <c r="K55" s="355"/>
    </row>
    <row r="56" spans="1:11" ht="53.25" customHeight="1">
      <c r="A56" s="201" t="s">
        <v>69</v>
      </c>
      <c r="B56" s="364" t="s">
        <v>99</v>
      </c>
      <c r="C56" s="355"/>
      <c r="D56" s="184" t="s">
        <v>26</v>
      </c>
      <c r="E56" s="184" t="s">
        <v>12</v>
      </c>
      <c r="F56" s="184">
        <v>222</v>
      </c>
      <c r="G56" s="184">
        <f>235+6</f>
        <v>241</v>
      </c>
      <c r="H56" s="184">
        <f>235-26</f>
        <v>209</v>
      </c>
      <c r="I56" s="184">
        <f>235-13-22-5</f>
        <v>195</v>
      </c>
      <c r="J56" s="184">
        <v>222</v>
      </c>
      <c r="K56" s="184" t="s">
        <v>178</v>
      </c>
    </row>
    <row r="57" spans="1:11" ht="54.75" customHeight="1">
      <c r="A57" s="201" t="s">
        <v>232</v>
      </c>
      <c r="B57" s="354" t="s">
        <v>170</v>
      </c>
      <c r="C57" s="355"/>
      <c r="D57" s="184" t="s">
        <v>26</v>
      </c>
      <c r="E57" s="195" t="s">
        <v>12</v>
      </c>
      <c r="F57" s="195">
        <v>106</v>
      </c>
      <c r="G57" s="195">
        <v>114</v>
      </c>
      <c r="H57" s="195">
        <f>114-21</f>
        <v>93</v>
      </c>
      <c r="I57" s="195">
        <f>93-10</f>
        <v>83</v>
      </c>
      <c r="J57" s="195">
        <v>90</v>
      </c>
      <c r="K57" s="195" t="s">
        <v>178</v>
      </c>
    </row>
    <row r="58" spans="1:11" ht="74.25" customHeight="1">
      <c r="A58" s="201" t="s">
        <v>233</v>
      </c>
      <c r="B58" s="354" t="s">
        <v>244</v>
      </c>
      <c r="C58" s="359"/>
      <c r="D58" s="184" t="s">
        <v>16</v>
      </c>
      <c r="E58" s="195" t="s">
        <v>12</v>
      </c>
      <c r="F58" s="195">
        <v>86</v>
      </c>
      <c r="G58" s="195">
        <v>86</v>
      </c>
      <c r="H58" s="195">
        <v>70</v>
      </c>
      <c r="I58" s="195">
        <v>40</v>
      </c>
      <c r="J58" s="195">
        <v>40</v>
      </c>
      <c r="K58" s="195" t="s">
        <v>178</v>
      </c>
    </row>
    <row r="59" spans="1:11" ht="15.75" customHeight="1">
      <c r="A59" s="202">
        <v>9</v>
      </c>
      <c r="B59" s="379" t="s">
        <v>235</v>
      </c>
      <c r="C59" s="359"/>
      <c r="D59" s="203"/>
      <c r="E59" s="204"/>
      <c r="F59" s="203"/>
      <c r="G59" s="204"/>
      <c r="H59" s="205"/>
      <c r="I59" s="205"/>
      <c r="J59" s="205"/>
      <c r="K59" s="205"/>
    </row>
    <row r="60" spans="1:11" ht="105.75" customHeight="1">
      <c r="A60" s="195" t="s">
        <v>72</v>
      </c>
      <c r="B60" s="354" t="s">
        <v>263</v>
      </c>
      <c r="C60" s="367"/>
      <c r="D60" s="184" t="s">
        <v>70</v>
      </c>
      <c r="E60" s="195" t="s">
        <v>84</v>
      </c>
      <c r="F60" s="184">
        <v>3</v>
      </c>
      <c r="G60" s="184">
        <v>3</v>
      </c>
      <c r="H60" s="206">
        <v>3</v>
      </c>
      <c r="I60" s="206">
        <v>3</v>
      </c>
      <c r="J60" s="206">
        <v>3</v>
      </c>
      <c r="K60" s="206" t="s">
        <v>178</v>
      </c>
    </row>
    <row r="61" spans="1:11" ht="43.5" customHeight="1">
      <c r="A61" s="194" t="s">
        <v>73</v>
      </c>
      <c r="B61" s="380" t="s">
        <v>236</v>
      </c>
      <c r="C61" s="381"/>
      <c r="D61" s="381"/>
      <c r="E61" s="381"/>
      <c r="F61" s="381"/>
      <c r="G61" s="381"/>
      <c r="H61" s="381"/>
      <c r="I61" s="381"/>
      <c r="J61" s="381"/>
      <c r="K61" s="382"/>
    </row>
    <row r="62" spans="1:11" ht="123.75" customHeight="1">
      <c r="A62" s="207" t="s">
        <v>238</v>
      </c>
      <c r="B62" s="364" t="s">
        <v>167</v>
      </c>
      <c r="C62" s="367"/>
      <c r="D62" s="184" t="s">
        <v>147</v>
      </c>
      <c r="E62" s="195" t="s">
        <v>12</v>
      </c>
      <c r="F62" s="195">
        <v>540</v>
      </c>
      <c r="G62" s="195">
        <v>41</v>
      </c>
      <c r="H62" s="195">
        <f>2-1</f>
        <v>1</v>
      </c>
      <c r="I62" s="195" t="s">
        <v>178</v>
      </c>
      <c r="J62" s="195" t="s">
        <v>178</v>
      </c>
      <c r="K62" s="195" t="s">
        <v>178</v>
      </c>
    </row>
    <row r="63" spans="1:11" ht="95.25" customHeight="1">
      <c r="A63" s="207" t="s">
        <v>237</v>
      </c>
      <c r="B63" s="364" t="s">
        <v>168</v>
      </c>
      <c r="C63" s="367"/>
      <c r="D63" s="184" t="s">
        <v>147</v>
      </c>
      <c r="E63" s="195" t="s">
        <v>12</v>
      </c>
      <c r="F63" s="195">
        <v>8</v>
      </c>
      <c r="G63" s="195">
        <v>8</v>
      </c>
      <c r="H63" s="195">
        <v>8</v>
      </c>
      <c r="I63" s="195" t="s">
        <v>178</v>
      </c>
      <c r="J63" s="195" t="s">
        <v>178</v>
      </c>
      <c r="K63" s="195" t="s">
        <v>178</v>
      </c>
    </row>
    <row r="64" spans="1:11" ht="43.5" customHeight="1">
      <c r="A64" s="194" t="s">
        <v>76</v>
      </c>
      <c r="B64" s="380" t="s">
        <v>280</v>
      </c>
      <c r="C64" s="381"/>
      <c r="D64" s="381"/>
      <c r="E64" s="381"/>
      <c r="F64" s="381"/>
      <c r="G64" s="381"/>
      <c r="H64" s="381"/>
      <c r="I64" s="381"/>
      <c r="J64" s="381"/>
      <c r="K64" s="382"/>
    </row>
    <row r="65" spans="1:11" ht="54" customHeight="1">
      <c r="A65" s="383" t="s">
        <v>274</v>
      </c>
      <c r="B65" s="385" t="s">
        <v>275</v>
      </c>
      <c r="C65" s="386"/>
      <c r="D65" s="184" t="s">
        <v>278</v>
      </c>
      <c r="E65" s="195" t="s">
        <v>12</v>
      </c>
      <c r="F65" s="195">
        <f>F66+F67</f>
        <v>79</v>
      </c>
      <c r="G65" s="195" t="s">
        <v>178</v>
      </c>
      <c r="H65" s="195" t="s">
        <v>178</v>
      </c>
      <c r="I65" s="195">
        <f>I66+I67</f>
        <v>79</v>
      </c>
      <c r="J65" s="195" t="s">
        <v>178</v>
      </c>
      <c r="K65" s="195" t="s">
        <v>178</v>
      </c>
    </row>
    <row r="66" spans="1:11" ht="113.25" customHeight="1">
      <c r="A66" s="384"/>
      <c r="B66" s="387" t="s">
        <v>276</v>
      </c>
      <c r="C66" s="386"/>
      <c r="D66" s="184" t="s">
        <v>278</v>
      </c>
      <c r="E66" s="195" t="s">
        <v>12</v>
      </c>
      <c r="F66" s="195">
        <v>23</v>
      </c>
      <c r="G66" s="195" t="s">
        <v>178</v>
      </c>
      <c r="H66" s="195" t="s">
        <v>178</v>
      </c>
      <c r="I66" s="195">
        <v>23</v>
      </c>
      <c r="J66" s="195" t="s">
        <v>178</v>
      </c>
      <c r="K66" s="195" t="s">
        <v>178</v>
      </c>
    </row>
    <row r="67" spans="1:11" ht="52.5" customHeight="1">
      <c r="A67" s="384"/>
      <c r="B67" s="387" t="s">
        <v>277</v>
      </c>
      <c r="C67" s="386"/>
      <c r="D67" s="184" t="s">
        <v>278</v>
      </c>
      <c r="E67" s="195" t="s">
        <v>12</v>
      </c>
      <c r="F67" s="195">
        <v>56</v>
      </c>
      <c r="G67" s="195" t="s">
        <v>178</v>
      </c>
      <c r="H67" s="195" t="s">
        <v>178</v>
      </c>
      <c r="I67" s="195">
        <v>56</v>
      </c>
      <c r="J67" s="195" t="s">
        <v>178</v>
      </c>
      <c r="K67" s="195" t="s">
        <v>178</v>
      </c>
    </row>
  </sheetData>
  <mergeCells count="69">
    <mergeCell ref="E1:J2"/>
    <mergeCell ref="E3:I3"/>
    <mergeCell ref="E4:I4"/>
    <mergeCell ref="A5:I5"/>
    <mergeCell ref="A7:A8"/>
    <mergeCell ref="B7:C8"/>
    <mergeCell ref="D7:D8"/>
    <mergeCell ref="E7:E8"/>
    <mergeCell ref="F7:F8"/>
    <mergeCell ref="G7:K7"/>
    <mergeCell ref="B20:C20"/>
    <mergeCell ref="B9:C9"/>
    <mergeCell ref="A10:K10"/>
    <mergeCell ref="B11:K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K26"/>
    <mergeCell ref="B27:C27"/>
    <mergeCell ref="B28:K28"/>
    <mergeCell ref="B29:C29"/>
    <mergeCell ref="B30:C30"/>
    <mergeCell ref="B31:C31"/>
    <mergeCell ref="A43:A45"/>
    <mergeCell ref="B43:B45"/>
    <mergeCell ref="B33:C33"/>
    <mergeCell ref="B34:C34"/>
    <mergeCell ref="B35:C35"/>
    <mergeCell ref="B36:C36"/>
    <mergeCell ref="B37:C37"/>
    <mergeCell ref="B38:C38"/>
    <mergeCell ref="B51:K51"/>
    <mergeCell ref="B39:C39"/>
    <mergeCell ref="B40:C40"/>
    <mergeCell ref="B41:C41"/>
    <mergeCell ref="B42:C42"/>
    <mergeCell ref="B46:K46"/>
    <mergeCell ref="B47:C47"/>
    <mergeCell ref="B48:K48"/>
    <mergeCell ref="B49:C49"/>
    <mergeCell ref="B50:C50"/>
    <mergeCell ref="B63:C63"/>
    <mergeCell ref="B52:C52"/>
    <mergeCell ref="B53:K53"/>
    <mergeCell ref="B54:C54"/>
    <mergeCell ref="B55:K55"/>
    <mergeCell ref="B56:C56"/>
    <mergeCell ref="B57:C57"/>
    <mergeCell ref="B58:C58"/>
    <mergeCell ref="B59:C59"/>
    <mergeCell ref="B60:C60"/>
    <mergeCell ref="B61:K61"/>
    <mergeCell ref="B62:C62"/>
    <mergeCell ref="B64:K64"/>
    <mergeCell ref="A65:A67"/>
    <mergeCell ref="B65:C65"/>
    <mergeCell ref="B66:C66"/>
    <mergeCell ref="B67:C67"/>
  </mergeCells>
  <pageMargins left="0.17" right="0.18" top="0.74803149606299213" bottom="0.74803149606299213" header="0.31496062992125984"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dimension ref="A1:K81"/>
  <sheetViews>
    <sheetView view="pageBreakPreview" topLeftCell="A40" zoomScale="60" workbookViewId="0">
      <selection activeCell="D51" sqref="D51"/>
    </sheetView>
  </sheetViews>
  <sheetFormatPr defaultRowHeight="15"/>
  <cols>
    <col min="1" max="1" width="8.85546875" style="16" customWidth="1"/>
    <col min="2" max="2" width="41.7109375" style="16" customWidth="1"/>
    <col min="3" max="3" width="56.28515625" style="16" customWidth="1"/>
    <col min="4" max="4" width="33.28515625" style="16" customWidth="1"/>
    <col min="5" max="5" width="12.28515625" style="16" customWidth="1"/>
    <col min="6" max="6" width="11.42578125" style="16" customWidth="1"/>
    <col min="7" max="8" width="9.140625" style="16"/>
    <col min="9" max="11" width="10.5703125" style="16" customWidth="1"/>
    <col min="12" max="16384" width="9.140625" style="16"/>
  </cols>
  <sheetData>
    <row r="1" spans="1:11">
      <c r="E1" s="221" t="s">
        <v>189</v>
      </c>
      <c r="F1" s="222"/>
      <c r="G1" s="222"/>
      <c r="H1" s="222"/>
      <c r="I1" s="222"/>
      <c r="J1" s="222"/>
    </row>
    <row r="2" spans="1:11">
      <c r="E2" s="222"/>
      <c r="F2" s="222"/>
      <c r="G2" s="222"/>
      <c r="H2" s="222"/>
      <c r="I2" s="222"/>
      <c r="J2" s="222"/>
    </row>
    <row r="3" spans="1:11">
      <c r="E3" s="223" t="s">
        <v>190</v>
      </c>
      <c r="F3" s="223"/>
      <c r="G3" s="223"/>
      <c r="H3" s="223"/>
      <c r="I3" s="223"/>
      <c r="J3" s="51"/>
    </row>
    <row r="4" spans="1:11" ht="58.5" customHeight="1">
      <c r="A4" s="20"/>
      <c r="B4" s="20"/>
      <c r="E4" s="228" t="s">
        <v>188</v>
      </c>
      <c r="F4" s="228"/>
      <c r="G4" s="228"/>
      <c r="H4" s="228"/>
      <c r="I4" s="228"/>
    </row>
    <row r="5" spans="1:11" ht="18.75">
      <c r="A5" s="229" t="s">
        <v>0</v>
      </c>
      <c r="B5" s="229"/>
      <c r="C5" s="229"/>
      <c r="D5" s="229"/>
      <c r="E5" s="229"/>
      <c r="F5" s="229"/>
      <c r="G5" s="229"/>
      <c r="H5" s="229"/>
      <c r="I5" s="229"/>
    </row>
    <row r="6" spans="1:11" ht="13.5" customHeight="1">
      <c r="A6" s="17"/>
      <c r="B6" s="17"/>
      <c r="C6" s="17"/>
      <c r="D6" s="17"/>
      <c r="E6" s="17"/>
      <c r="F6" s="17"/>
      <c r="G6" s="17"/>
      <c r="H6" s="17"/>
      <c r="I6" s="17"/>
      <c r="J6" s="17"/>
      <c r="K6" s="17"/>
    </row>
    <row r="7" spans="1:11" ht="33" customHeight="1">
      <c r="A7" s="230" t="s">
        <v>1</v>
      </c>
      <c r="B7" s="213" t="s">
        <v>2</v>
      </c>
      <c r="C7" s="214"/>
      <c r="D7" s="230" t="s">
        <v>3</v>
      </c>
      <c r="E7" s="230" t="s">
        <v>4</v>
      </c>
      <c r="F7" s="230" t="s">
        <v>5</v>
      </c>
      <c r="G7" s="230" t="s">
        <v>6</v>
      </c>
      <c r="H7" s="230"/>
      <c r="I7" s="230"/>
      <c r="J7" s="232"/>
      <c r="K7" s="232"/>
    </row>
    <row r="8" spans="1:11" ht="15.75">
      <c r="A8" s="231"/>
      <c r="B8" s="215"/>
      <c r="C8" s="216"/>
      <c r="D8" s="230"/>
      <c r="E8" s="230"/>
      <c r="F8" s="230"/>
      <c r="G8" s="21">
        <v>2020</v>
      </c>
      <c r="H8" s="21">
        <v>2021</v>
      </c>
      <c r="I8" s="22">
        <v>2022</v>
      </c>
      <c r="J8" s="22">
        <v>2023</v>
      </c>
      <c r="K8" s="22">
        <v>2024</v>
      </c>
    </row>
    <row r="9" spans="1:11" ht="15.75">
      <c r="A9" s="23">
        <v>1</v>
      </c>
      <c r="B9" s="23"/>
      <c r="C9" s="50">
        <v>2</v>
      </c>
      <c r="D9" s="50">
        <v>3</v>
      </c>
      <c r="E9" s="50">
        <v>4</v>
      </c>
      <c r="F9" s="50">
        <v>5</v>
      </c>
      <c r="G9" s="50">
        <v>6</v>
      </c>
      <c r="H9" s="50">
        <v>7</v>
      </c>
      <c r="I9" s="50">
        <v>8</v>
      </c>
      <c r="J9" s="50">
        <v>8</v>
      </c>
      <c r="K9" s="50">
        <v>8</v>
      </c>
    </row>
    <row r="10" spans="1:11" s="24" customFormat="1" ht="39" customHeight="1">
      <c r="A10" s="230" t="s">
        <v>7</v>
      </c>
      <c r="B10" s="230"/>
      <c r="C10" s="230"/>
      <c r="D10" s="230"/>
      <c r="E10" s="230"/>
      <c r="F10" s="230"/>
      <c r="G10" s="230"/>
      <c r="H10" s="230"/>
      <c r="I10" s="230"/>
      <c r="J10" s="232"/>
      <c r="K10" s="232"/>
    </row>
    <row r="11" spans="1:11" ht="96" customHeight="1">
      <c r="A11" s="25" t="s">
        <v>8</v>
      </c>
      <c r="B11" s="208" t="s">
        <v>148</v>
      </c>
      <c r="C11" s="209"/>
      <c r="D11" s="209"/>
      <c r="E11" s="209"/>
      <c r="F11" s="209"/>
      <c r="G11" s="209"/>
      <c r="H11" s="209"/>
      <c r="I11" s="209"/>
      <c r="J11" s="209"/>
      <c r="K11" s="210"/>
    </row>
    <row r="12" spans="1:11" ht="92.25" customHeight="1">
      <c r="A12" s="2" t="s">
        <v>9</v>
      </c>
      <c r="B12" s="235" t="s">
        <v>10</v>
      </c>
      <c r="C12" s="236"/>
      <c r="D12" s="49" t="s">
        <v>11</v>
      </c>
      <c r="E12" s="2" t="s">
        <v>12</v>
      </c>
      <c r="F12" s="56">
        <v>5774</v>
      </c>
      <c r="G12" s="56">
        <v>5774</v>
      </c>
      <c r="H12" s="38" t="s">
        <v>178</v>
      </c>
      <c r="I12" s="38" t="s">
        <v>178</v>
      </c>
      <c r="J12" s="1">
        <v>6054</v>
      </c>
      <c r="K12" s="1">
        <v>6054</v>
      </c>
    </row>
    <row r="13" spans="1:11" ht="104.25" customHeight="1">
      <c r="A13" s="2" t="s">
        <v>13</v>
      </c>
      <c r="B13" s="237" t="s">
        <v>129</v>
      </c>
      <c r="C13" s="238"/>
      <c r="D13" s="49" t="s">
        <v>14</v>
      </c>
      <c r="E13" s="2" t="s">
        <v>12</v>
      </c>
      <c r="F13" s="56">
        <v>1720</v>
      </c>
      <c r="G13" s="56">
        <v>1720</v>
      </c>
      <c r="H13" s="38" t="s">
        <v>178</v>
      </c>
      <c r="I13" s="38" t="s">
        <v>178</v>
      </c>
      <c r="J13" s="1">
        <v>1782</v>
      </c>
      <c r="K13" s="1">
        <v>1782</v>
      </c>
    </row>
    <row r="14" spans="1:11" ht="53.25" customHeight="1">
      <c r="A14" s="2" t="s">
        <v>15</v>
      </c>
      <c r="B14" s="219" t="s">
        <v>116</v>
      </c>
      <c r="C14" s="238"/>
      <c r="D14" s="49" t="s">
        <v>16</v>
      </c>
      <c r="E14" s="2" t="s">
        <v>12</v>
      </c>
      <c r="F14" s="39">
        <v>86</v>
      </c>
      <c r="G14" s="39">
        <f>86</f>
        <v>86</v>
      </c>
      <c r="H14" s="39">
        <v>86</v>
      </c>
      <c r="I14" s="39">
        <v>86</v>
      </c>
      <c r="J14" s="2">
        <v>86</v>
      </c>
      <c r="K14" s="2">
        <v>86</v>
      </c>
    </row>
    <row r="15" spans="1:11" ht="81.75" customHeight="1">
      <c r="A15" s="2" t="s">
        <v>17</v>
      </c>
      <c r="B15" s="211" t="s">
        <v>130</v>
      </c>
      <c r="C15" s="236"/>
      <c r="D15" s="49" t="s">
        <v>16</v>
      </c>
      <c r="E15" s="2" t="s">
        <v>18</v>
      </c>
      <c r="F15" s="39">
        <v>815</v>
      </c>
      <c r="G15" s="39">
        <v>815</v>
      </c>
      <c r="H15" s="39">
        <v>815</v>
      </c>
      <c r="I15" s="39">
        <v>815</v>
      </c>
      <c r="J15" s="2">
        <v>1630</v>
      </c>
      <c r="K15" s="2">
        <v>1630</v>
      </c>
    </row>
    <row r="16" spans="1:11" ht="64.5" customHeight="1">
      <c r="A16" s="2" t="s">
        <v>19</v>
      </c>
      <c r="B16" s="219" t="s">
        <v>158</v>
      </c>
      <c r="C16" s="238"/>
      <c r="D16" s="49" t="s">
        <v>11</v>
      </c>
      <c r="E16" s="49" t="s">
        <v>12</v>
      </c>
      <c r="F16" s="40">
        <v>993</v>
      </c>
      <c r="G16" s="40">
        <v>993</v>
      </c>
      <c r="H16" s="40" t="s">
        <v>178</v>
      </c>
      <c r="I16" s="40" t="s">
        <v>178</v>
      </c>
      <c r="J16" s="49">
        <v>830</v>
      </c>
      <c r="K16" s="49">
        <v>830</v>
      </c>
    </row>
    <row r="17" spans="1:11" ht="92.25" customHeight="1">
      <c r="A17" s="2" t="s">
        <v>149</v>
      </c>
      <c r="B17" s="241" t="s">
        <v>151</v>
      </c>
      <c r="C17" s="242"/>
      <c r="D17" s="40" t="s">
        <v>153</v>
      </c>
      <c r="E17" s="40" t="s">
        <v>12</v>
      </c>
      <c r="F17" s="40">
        <v>77</v>
      </c>
      <c r="G17" s="40" t="s">
        <v>178</v>
      </c>
      <c r="H17" s="40" t="s">
        <v>178</v>
      </c>
      <c r="I17" s="40" t="s">
        <v>178</v>
      </c>
      <c r="J17" s="40">
        <v>77</v>
      </c>
      <c r="K17" s="40">
        <v>77</v>
      </c>
    </row>
    <row r="18" spans="1:11" ht="87" customHeight="1">
      <c r="A18" s="2" t="s">
        <v>150</v>
      </c>
      <c r="B18" s="241" t="s">
        <v>152</v>
      </c>
      <c r="C18" s="242"/>
      <c r="D18" s="40" t="s">
        <v>153</v>
      </c>
      <c r="E18" s="40" t="s">
        <v>12</v>
      </c>
      <c r="F18" s="40">
        <v>1098</v>
      </c>
      <c r="G18" s="40" t="s">
        <v>178</v>
      </c>
      <c r="H18" s="40" t="s">
        <v>178</v>
      </c>
      <c r="I18" s="40" t="s">
        <v>178</v>
      </c>
      <c r="J18" s="40">
        <v>1098</v>
      </c>
      <c r="K18" s="40">
        <v>1098</v>
      </c>
    </row>
    <row r="19" spans="1:11" ht="57" customHeight="1">
      <c r="A19" s="25" t="s">
        <v>21</v>
      </c>
      <c r="B19" s="208" t="s">
        <v>131</v>
      </c>
      <c r="C19" s="239"/>
      <c r="D19" s="239"/>
      <c r="E19" s="239"/>
      <c r="F19" s="239"/>
      <c r="G19" s="239"/>
      <c r="H19" s="239"/>
      <c r="I19" s="239"/>
      <c r="J19" s="239"/>
      <c r="K19" s="240"/>
    </row>
    <row r="20" spans="1:11" ht="69.75" customHeight="1">
      <c r="A20" s="2" t="s">
        <v>22</v>
      </c>
      <c r="B20" s="227" t="s">
        <v>176</v>
      </c>
      <c r="C20" s="212"/>
      <c r="D20" s="49" t="s">
        <v>23</v>
      </c>
      <c r="E20" s="49" t="s">
        <v>12</v>
      </c>
      <c r="F20" s="49">
        <v>334</v>
      </c>
      <c r="G20" s="40">
        <v>385</v>
      </c>
      <c r="H20" s="49">
        <v>385</v>
      </c>
      <c r="I20" s="49">
        <v>385</v>
      </c>
      <c r="J20" s="49">
        <v>385</v>
      </c>
      <c r="K20" s="49">
        <v>385</v>
      </c>
    </row>
    <row r="21" spans="1:11" ht="54.75" customHeight="1">
      <c r="A21" s="25" t="s">
        <v>24</v>
      </c>
      <c r="B21" s="208" t="s">
        <v>195</v>
      </c>
      <c r="C21" s="209"/>
      <c r="D21" s="209"/>
      <c r="E21" s="209"/>
      <c r="F21" s="209"/>
      <c r="G21" s="209"/>
      <c r="H21" s="209"/>
      <c r="I21" s="209"/>
      <c r="J21" s="209"/>
      <c r="K21" s="210"/>
    </row>
    <row r="22" spans="1:11" ht="52.5" customHeight="1">
      <c r="A22" s="2" t="s">
        <v>25</v>
      </c>
      <c r="B22" s="219" t="s">
        <v>170</v>
      </c>
      <c r="C22" s="212"/>
      <c r="D22" s="49" t="s">
        <v>26</v>
      </c>
      <c r="E22" s="2" t="s">
        <v>12</v>
      </c>
      <c r="F22" s="2">
        <v>106</v>
      </c>
      <c r="G22" s="39">
        <v>114</v>
      </c>
      <c r="H22" s="2">
        <v>114</v>
      </c>
      <c r="I22" s="2">
        <v>114</v>
      </c>
      <c r="J22" s="2">
        <v>110</v>
      </c>
      <c r="K22" s="2">
        <v>110</v>
      </c>
    </row>
    <row r="23" spans="1:11" ht="63" customHeight="1">
      <c r="A23" s="2" t="s">
        <v>27</v>
      </c>
      <c r="B23" s="219" t="s">
        <v>171</v>
      </c>
      <c r="C23" s="212"/>
      <c r="D23" s="49" t="s">
        <v>26</v>
      </c>
      <c r="E23" s="2" t="s">
        <v>12</v>
      </c>
      <c r="F23" s="2">
        <v>174</v>
      </c>
      <c r="G23" s="39">
        <v>298</v>
      </c>
      <c r="H23" s="2">
        <v>298</v>
      </c>
      <c r="I23" s="2">
        <v>298</v>
      </c>
      <c r="J23" s="2">
        <v>166</v>
      </c>
      <c r="K23" s="2">
        <v>166</v>
      </c>
    </row>
    <row r="24" spans="1:11" ht="35.25" customHeight="1">
      <c r="A24" s="25" t="s">
        <v>28</v>
      </c>
      <c r="B24" s="208" t="s">
        <v>159</v>
      </c>
      <c r="C24" s="209"/>
      <c r="D24" s="209"/>
      <c r="E24" s="209"/>
      <c r="F24" s="209"/>
      <c r="G24" s="209"/>
      <c r="H24" s="209"/>
      <c r="I24" s="209"/>
      <c r="J24" s="209"/>
      <c r="K24" s="210"/>
    </row>
    <row r="25" spans="1:11" ht="33.75" customHeight="1">
      <c r="A25" s="2" t="s">
        <v>29</v>
      </c>
      <c r="B25" s="227" t="s">
        <v>30</v>
      </c>
      <c r="C25" s="212"/>
      <c r="D25" s="234" t="s">
        <v>31</v>
      </c>
      <c r="E25" s="2" t="s">
        <v>12</v>
      </c>
      <c r="F25" s="1">
        <f t="shared" ref="F25:K25" si="0">F26+F27+F28+F29</f>
        <v>7236</v>
      </c>
      <c r="G25" s="1">
        <f t="shared" si="0"/>
        <v>5591</v>
      </c>
      <c r="H25" s="1">
        <f t="shared" si="0"/>
        <v>6362</v>
      </c>
      <c r="I25" s="1">
        <f t="shared" si="0"/>
        <v>6362</v>
      </c>
      <c r="J25" s="1">
        <f t="shared" si="0"/>
        <v>6362</v>
      </c>
      <c r="K25" s="1">
        <f t="shared" si="0"/>
        <v>6362</v>
      </c>
    </row>
    <row r="26" spans="1:11" ht="37.5" customHeight="1">
      <c r="A26" s="26" t="s">
        <v>32</v>
      </c>
      <c r="B26" s="219" t="s">
        <v>91</v>
      </c>
      <c r="C26" s="212"/>
      <c r="D26" s="234"/>
      <c r="E26" s="27" t="s">
        <v>12</v>
      </c>
      <c r="F26" s="41">
        <v>164</v>
      </c>
      <c r="G26" s="54">
        <f>177</f>
        <v>177</v>
      </c>
      <c r="H26" s="41">
        <v>177</v>
      </c>
      <c r="I26" s="41">
        <v>177</v>
      </c>
      <c r="J26" s="41">
        <v>177</v>
      </c>
      <c r="K26" s="41">
        <v>177</v>
      </c>
    </row>
    <row r="27" spans="1:11" ht="68.25" customHeight="1">
      <c r="A27" s="26" t="s">
        <v>33</v>
      </c>
      <c r="B27" s="219" t="s">
        <v>160</v>
      </c>
      <c r="C27" s="212"/>
      <c r="D27" s="234"/>
      <c r="E27" s="27" t="s">
        <v>12</v>
      </c>
      <c r="F27" s="41">
        <v>5667</v>
      </c>
      <c r="G27" s="53">
        <f>4775-771</f>
        <v>4004</v>
      </c>
      <c r="H27" s="41">
        <v>4775</v>
      </c>
      <c r="I27" s="41">
        <v>4775</v>
      </c>
      <c r="J27" s="41">
        <v>4775</v>
      </c>
      <c r="K27" s="41">
        <v>4775</v>
      </c>
    </row>
    <row r="28" spans="1:11" ht="26.25" customHeight="1">
      <c r="A28" s="26" t="s">
        <v>34</v>
      </c>
      <c r="B28" s="219" t="s">
        <v>35</v>
      </c>
      <c r="C28" s="212"/>
      <c r="D28" s="234"/>
      <c r="E28" s="27" t="s">
        <v>12</v>
      </c>
      <c r="F28" s="41">
        <v>1313</v>
      </c>
      <c r="G28" s="54">
        <f>1315</f>
        <v>1315</v>
      </c>
      <c r="H28" s="41">
        <v>1315</v>
      </c>
      <c r="I28" s="41">
        <v>1315</v>
      </c>
      <c r="J28" s="41">
        <v>1315</v>
      </c>
      <c r="K28" s="41">
        <v>1315</v>
      </c>
    </row>
    <row r="29" spans="1:11" ht="29.25" customHeight="1">
      <c r="A29" s="26" t="s">
        <v>36</v>
      </c>
      <c r="B29" s="219" t="s">
        <v>37</v>
      </c>
      <c r="C29" s="212"/>
      <c r="D29" s="234"/>
      <c r="E29" s="27" t="s">
        <v>12</v>
      </c>
      <c r="F29" s="41">
        <v>92</v>
      </c>
      <c r="G29" s="54">
        <f>95</f>
        <v>95</v>
      </c>
      <c r="H29" s="41">
        <v>95</v>
      </c>
      <c r="I29" s="41">
        <v>95</v>
      </c>
      <c r="J29" s="41">
        <v>95</v>
      </c>
      <c r="K29" s="41">
        <v>95</v>
      </c>
    </row>
    <row r="30" spans="1:11" ht="135" customHeight="1">
      <c r="A30" s="2" t="s">
        <v>38</v>
      </c>
      <c r="B30" s="219" t="s">
        <v>39</v>
      </c>
      <c r="C30" s="212"/>
      <c r="D30" s="49" t="s">
        <v>40</v>
      </c>
      <c r="E30" s="2" t="s">
        <v>12</v>
      </c>
      <c r="F30" s="2">
        <v>1</v>
      </c>
      <c r="G30" s="2">
        <v>1</v>
      </c>
      <c r="H30" s="2">
        <v>1</v>
      </c>
      <c r="I30" s="2">
        <v>1</v>
      </c>
      <c r="J30" s="2">
        <v>1</v>
      </c>
      <c r="K30" s="2">
        <v>1</v>
      </c>
    </row>
    <row r="31" spans="1:11" ht="63" customHeight="1">
      <c r="A31" s="2" t="s">
        <v>41</v>
      </c>
      <c r="B31" s="219" t="s">
        <v>42</v>
      </c>
      <c r="C31" s="212"/>
      <c r="D31" s="49" t="s">
        <v>26</v>
      </c>
      <c r="E31" s="2" t="s">
        <v>12</v>
      </c>
      <c r="F31" s="2">
        <v>203</v>
      </c>
      <c r="G31" s="39">
        <f>215</f>
        <v>215</v>
      </c>
      <c r="H31" s="2">
        <v>215</v>
      </c>
      <c r="I31" s="2">
        <v>215</v>
      </c>
      <c r="J31" s="2">
        <v>215</v>
      </c>
      <c r="K31" s="2">
        <v>215</v>
      </c>
    </row>
    <row r="32" spans="1:11" ht="52.5" customHeight="1">
      <c r="A32" s="2" t="s">
        <v>43</v>
      </c>
      <c r="B32" s="219" t="s">
        <v>117</v>
      </c>
      <c r="C32" s="212"/>
      <c r="D32" s="49" t="s">
        <v>26</v>
      </c>
      <c r="E32" s="2" t="s">
        <v>12</v>
      </c>
      <c r="F32" s="2">
        <v>18</v>
      </c>
      <c r="G32" s="2">
        <v>20</v>
      </c>
      <c r="H32" s="2">
        <v>20</v>
      </c>
      <c r="I32" s="2">
        <v>20</v>
      </c>
      <c r="J32" s="2">
        <v>20</v>
      </c>
      <c r="K32" s="2">
        <v>20</v>
      </c>
    </row>
    <row r="33" spans="1:11" ht="63" customHeight="1">
      <c r="A33" s="2" t="s">
        <v>44</v>
      </c>
      <c r="B33" s="219" t="s">
        <v>177</v>
      </c>
      <c r="C33" s="212"/>
      <c r="D33" s="49" t="s">
        <v>45</v>
      </c>
      <c r="E33" s="2" t="s">
        <v>12</v>
      </c>
      <c r="F33" s="2">
        <v>6</v>
      </c>
      <c r="G33" s="2">
        <v>7</v>
      </c>
      <c r="H33" s="2">
        <v>7</v>
      </c>
      <c r="I33" s="2">
        <v>7</v>
      </c>
      <c r="J33" s="2">
        <v>7</v>
      </c>
      <c r="K33" s="2">
        <v>7</v>
      </c>
    </row>
    <row r="34" spans="1:11" ht="78.75" customHeight="1">
      <c r="A34" s="2" t="s">
        <v>46</v>
      </c>
      <c r="B34" s="219" t="s">
        <v>47</v>
      </c>
      <c r="C34" s="212"/>
      <c r="D34" s="49" t="s">
        <v>26</v>
      </c>
      <c r="E34" s="2" t="s">
        <v>12</v>
      </c>
      <c r="F34" s="2">
        <v>1</v>
      </c>
      <c r="G34" s="2">
        <v>1</v>
      </c>
      <c r="H34" s="2">
        <v>1</v>
      </c>
      <c r="I34" s="2">
        <v>1</v>
      </c>
      <c r="J34" s="2">
        <v>1</v>
      </c>
      <c r="K34" s="2">
        <v>1</v>
      </c>
    </row>
    <row r="35" spans="1:11" ht="51" customHeight="1">
      <c r="A35" s="2" t="s">
        <v>48</v>
      </c>
      <c r="B35" s="219" t="s">
        <v>161</v>
      </c>
      <c r="C35" s="212"/>
      <c r="D35" s="49" t="s">
        <v>45</v>
      </c>
      <c r="E35" s="2" t="s">
        <v>12</v>
      </c>
      <c r="F35" s="2">
        <v>1</v>
      </c>
      <c r="G35" s="2">
        <v>1</v>
      </c>
      <c r="H35" s="2">
        <v>1</v>
      </c>
      <c r="I35" s="2">
        <v>1</v>
      </c>
      <c r="J35" s="2">
        <v>1</v>
      </c>
      <c r="K35" s="2">
        <v>1</v>
      </c>
    </row>
    <row r="36" spans="1:11" ht="69.75" customHeight="1">
      <c r="A36" s="2" t="s">
        <v>49</v>
      </c>
      <c r="B36" s="219" t="s">
        <v>111</v>
      </c>
      <c r="C36" s="212"/>
      <c r="D36" s="49" t="s">
        <v>40</v>
      </c>
      <c r="E36" s="2" t="s">
        <v>12</v>
      </c>
      <c r="F36" s="49">
        <v>2</v>
      </c>
      <c r="G36" s="2">
        <v>1</v>
      </c>
      <c r="H36" s="2">
        <v>1</v>
      </c>
      <c r="I36" s="2">
        <v>1</v>
      </c>
      <c r="J36" s="2">
        <v>1</v>
      </c>
      <c r="K36" s="2">
        <v>1</v>
      </c>
    </row>
    <row r="37" spans="1:11" ht="92.25" customHeight="1">
      <c r="A37" s="2" t="s">
        <v>50</v>
      </c>
      <c r="B37" s="219" t="s">
        <v>112</v>
      </c>
      <c r="C37" s="212"/>
      <c r="D37" s="49" t="s">
        <v>51</v>
      </c>
      <c r="E37" s="2" t="s">
        <v>12</v>
      </c>
      <c r="F37" s="2">
        <v>3</v>
      </c>
      <c r="G37" s="48">
        <f>4+3</f>
        <v>7</v>
      </c>
      <c r="H37" s="2">
        <v>4</v>
      </c>
      <c r="I37" s="2">
        <v>4</v>
      </c>
      <c r="J37" s="2">
        <v>4</v>
      </c>
      <c r="K37" s="2">
        <v>4</v>
      </c>
    </row>
    <row r="38" spans="1:11" ht="109.5" customHeight="1">
      <c r="A38" s="2" t="s">
        <v>52</v>
      </c>
      <c r="B38" s="219" t="s">
        <v>113</v>
      </c>
      <c r="C38" s="212"/>
      <c r="D38" s="49" t="s">
        <v>40</v>
      </c>
      <c r="E38" s="2" t="s">
        <v>12</v>
      </c>
      <c r="F38" s="2">
        <v>1</v>
      </c>
      <c r="G38" s="2">
        <v>3</v>
      </c>
      <c r="H38" s="2">
        <v>3</v>
      </c>
      <c r="I38" s="2">
        <v>3</v>
      </c>
      <c r="J38" s="2">
        <v>3</v>
      </c>
      <c r="K38" s="2">
        <v>3</v>
      </c>
    </row>
    <row r="39" spans="1:11" ht="66" customHeight="1">
      <c r="A39" s="2" t="s">
        <v>53</v>
      </c>
      <c r="B39" s="219" t="s">
        <v>114</v>
      </c>
      <c r="C39" s="212"/>
      <c r="D39" s="49" t="s">
        <v>40</v>
      </c>
      <c r="E39" s="2" t="s">
        <v>12</v>
      </c>
      <c r="F39" s="2">
        <v>1</v>
      </c>
      <c r="G39" s="2">
        <v>1</v>
      </c>
      <c r="H39" s="2">
        <v>1</v>
      </c>
      <c r="I39" s="2">
        <v>1</v>
      </c>
      <c r="J39" s="2">
        <v>1</v>
      </c>
      <c r="K39" s="2">
        <v>1</v>
      </c>
    </row>
    <row r="40" spans="1:11" ht="61.5" customHeight="1">
      <c r="A40" s="2" t="s">
        <v>54</v>
      </c>
      <c r="B40" s="219" t="s">
        <v>162</v>
      </c>
      <c r="C40" s="212"/>
      <c r="D40" s="49" t="s">
        <v>40</v>
      </c>
      <c r="E40" s="2" t="s">
        <v>12</v>
      </c>
      <c r="F40" s="2">
        <v>5</v>
      </c>
      <c r="G40" s="39">
        <f>5</f>
        <v>5</v>
      </c>
      <c r="H40" s="2">
        <v>5</v>
      </c>
      <c r="I40" s="2">
        <v>5</v>
      </c>
      <c r="J40" s="2">
        <v>5</v>
      </c>
      <c r="K40" s="2">
        <v>5</v>
      </c>
    </row>
    <row r="41" spans="1:11" ht="82.5" customHeight="1">
      <c r="A41" s="2" t="s">
        <v>55</v>
      </c>
      <c r="B41" s="219" t="s">
        <v>163</v>
      </c>
      <c r="C41" s="212"/>
      <c r="D41" s="49" t="s">
        <v>40</v>
      </c>
      <c r="E41" s="2" t="s">
        <v>12</v>
      </c>
      <c r="F41" s="2">
        <v>168</v>
      </c>
      <c r="G41" s="39">
        <v>515</v>
      </c>
      <c r="H41" s="2">
        <v>168</v>
      </c>
      <c r="I41" s="2">
        <v>168</v>
      </c>
      <c r="J41" s="2">
        <v>211</v>
      </c>
      <c r="K41" s="2">
        <v>211</v>
      </c>
    </row>
    <row r="42" spans="1:11" ht="52.5" customHeight="1">
      <c r="A42" s="2" t="s">
        <v>56</v>
      </c>
      <c r="B42" s="219" t="s">
        <v>83</v>
      </c>
      <c r="C42" s="212"/>
      <c r="D42" s="49" t="s">
        <v>92</v>
      </c>
      <c r="E42" s="49" t="s">
        <v>71</v>
      </c>
      <c r="F42" s="49">
        <v>585</v>
      </c>
      <c r="G42" s="52">
        <f>586+9</f>
        <v>595</v>
      </c>
      <c r="H42" s="49">
        <v>586</v>
      </c>
      <c r="I42" s="49">
        <v>586</v>
      </c>
      <c r="J42" s="49">
        <v>585</v>
      </c>
      <c r="K42" s="49">
        <v>585</v>
      </c>
    </row>
    <row r="43" spans="1:11" ht="36.75" customHeight="1">
      <c r="A43" s="25" t="s">
        <v>57</v>
      </c>
      <c r="B43" s="208" t="s">
        <v>133</v>
      </c>
      <c r="C43" s="209"/>
      <c r="D43" s="209"/>
      <c r="E43" s="209"/>
      <c r="F43" s="209"/>
      <c r="G43" s="209"/>
      <c r="H43" s="209"/>
      <c r="I43" s="209"/>
      <c r="J43" s="209"/>
      <c r="K43" s="210"/>
    </row>
    <row r="44" spans="1:11" ht="60.75" customHeight="1">
      <c r="A44" s="2" t="s">
        <v>58</v>
      </c>
      <c r="B44" s="224" t="s">
        <v>164</v>
      </c>
      <c r="C44" s="42" t="s">
        <v>93</v>
      </c>
      <c r="D44" s="49" t="s">
        <v>26</v>
      </c>
      <c r="E44" s="27" t="s">
        <v>12</v>
      </c>
      <c r="F44" s="27">
        <v>36</v>
      </c>
      <c r="G44" s="55">
        <f>41</f>
        <v>41</v>
      </c>
      <c r="H44" s="55">
        <v>41</v>
      </c>
      <c r="I44" s="55">
        <v>41</v>
      </c>
      <c r="J44" s="55">
        <v>41</v>
      </c>
      <c r="K44" s="55">
        <v>41</v>
      </c>
    </row>
    <row r="45" spans="1:11" ht="66" customHeight="1">
      <c r="A45" s="2" t="s">
        <v>59</v>
      </c>
      <c r="B45" s="225"/>
      <c r="C45" s="42" t="s">
        <v>109</v>
      </c>
      <c r="D45" s="49" t="s">
        <v>26</v>
      </c>
      <c r="E45" s="27" t="s">
        <v>12</v>
      </c>
      <c r="F45" s="49">
        <v>12</v>
      </c>
      <c r="G45" s="40">
        <f>17</f>
        <v>17</v>
      </c>
      <c r="H45" s="40">
        <v>17</v>
      </c>
      <c r="I45" s="40">
        <v>17</v>
      </c>
      <c r="J45" s="40">
        <v>17</v>
      </c>
      <c r="K45" s="40">
        <v>17</v>
      </c>
    </row>
    <row r="46" spans="1:11" ht="69.75" customHeight="1">
      <c r="A46" s="2" t="s">
        <v>94</v>
      </c>
      <c r="B46" s="226"/>
      <c r="C46" s="42" t="s">
        <v>95</v>
      </c>
      <c r="D46" s="49" t="s">
        <v>26</v>
      </c>
      <c r="E46" s="27" t="s">
        <v>12</v>
      </c>
      <c r="F46" s="49">
        <v>12</v>
      </c>
      <c r="G46" s="40">
        <f>17</f>
        <v>17</v>
      </c>
      <c r="H46" s="40">
        <v>17</v>
      </c>
      <c r="I46" s="40">
        <v>17</v>
      </c>
      <c r="J46" s="40">
        <v>17</v>
      </c>
      <c r="K46" s="40">
        <v>17</v>
      </c>
    </row>
    <row r="47" spans="1:11" ht="36.75" customHeight="1">
      <c r="A47" s="25" t="s">
        <v>60</v>
      </c>
      <c r="B47" s="208" t="s">
        <v>192</v>
      </c>
      <c r="C47" s="209"/>
      <c r="D47" s="209"/>
      <c r="E47" s="209"/>
      <c r="F47" s="209"/>
      <c r="G47" s="209"/>
      <c r="H47" s="209"/>
      <c r="I47" s="209"/>
      <c r="J47" s="209"/>
      <c r="K47" s="210"/>
    </row>
    <row r="48" spans="1:11" ht="50.25" customHeight="1">
      <c r="A48" s="2" t="s">
        <v>61</v>
      </c>
      <c r="B48" s="219" t="s">
        <v>118</v>
      </c>
      <c r="C48" s="212"/>
      <c r="D48" s="49" t="s">
        <v>45</v>
      </c>
      <c r="E48" s="2" t="s">
        <v>12</v>
      </c>
      <c r="F48" s="2">
        <v>258</v>
      </c>
      <c r="G48" s="39">
        <v>237</v>
      </c>
      <c r="H48" s="2">
        <v>237</v>
      </c>
      <c r="I48" s="2">
        <v>237</v>
      </c>
      <c r="J48" s="2">
        <v>237</v>
      </c>
      <c r="K48" s="2">
        <v>237</v>
      </c>
    </row>
    <row r="49" spans="1:11" ht="44.25" customHeight="1">
      <c r="A49" s="25" t="s">
        <v>62</v>
      </c>
      <c r="B49" s="208" t="s">
        <v>134</v>
      </c>
      <c r="C49" s="209"/>
      <c r="D49" s="209"/>
      <c r="E49" s="209"/>
      <c r="F49" s="209"/>
      <c r="G49" s="209"/>
      <c r="H49" s="209"/>
      <c r="I49" s="209"/>
      <c r="J49" s="209"/>
      <c r="K49" s="210"/>
    </row>
    <row r="50" spans="1:11" ht="73.5" customHeight="1">
      <c r="A50" s="2" t="s">
        <v>63</v>
      </c>
      <c r="B50" s="219" t="s">
        <v>64</v>
      </c>
      <c r="C50" s="212"/>
      <c r="D50" s="49" t="s">
        <v>65</v>
      </c>
      <c r="E50" s="2" t="s">
        <v>12</v>
      </c>
      <c r="F50" s="2">
        <v>10</v>
      </c>
      <c r="G50" s="48">
        <f>8-1</f>
        <v>7</v>
      </c>
      <c r="H50" s="2">
        <v>8</v>
      </c>
      <c r="I50" s="2">
        <v>8</v>
      </c>
      <c r="J50" s="2">
        <v>8</v>
      </c>
      <c r="K50" s="2">
        <v>8</v>
      </c>
    </row>
    <row r="51" spans="1:11" ht="114.75" customHeight="1">
      <c r="A51" s="2" t="s">
        <v>66</v>
      </c>
      <c r="B51" s="219" t="s">
        <v>139</v>
      </c>
      <c r="C51" s="212"/>
      <c r="D51" s="100" t="s">
        <v>67</v>
      </c>
      <c r="E51" s="49" t="s">
        <v>12</v>
      </c>
      <c r="F51" s="43" t="s">
        <v>96</v>
      </c>
      <c r="G51" s="52" t="s">
        <v>194</v>
      </c>
      <c r="H51" s="49" t="s">
        <v>81</v>
      </c>
      <c r="I51" s="49" t="s">
        <v>81</v>
      </c>
      <c r="J51" s="49" t="s">
        <v>81</v>
      </c>
      <c r="K51" s="49" t="s">
        <v>81</v>
      </c>
    </row>
    <row r="52" spans="1:11" ht="34.5" customHeight="1">
      <c r="A52" s="25" t="s">
        <v>68</v>
      </c>
      <c r="B52" s="208" t="s">
        <v>135</v>
      </c>
      <c r="C52" s="209"/>
      <c r="D52" s="209"/>
      <c r="E52" s="209"/>
      <c r="F52" s="209"/>
      <c r="G52" s="209"/>
      <c r="H52" s="209"/>
      <c r="I52" s="209"/>
      <c r="J52" s="209"/>
      <c r="K52" s="210"/>
    </row>
    <row r="53" spans="1:11" ht="57" customHeight="1">
      <c r="A53" s="2" t="s">
        <v>69</v>
      </c>
      <c r="B53" s="219" t="s">
        <v>110</v>
      </c>
      <c r="C53" s="212"/>
      <c r="D53" s="49" t="s">
        <v>97</v>
      </c>
      <c r="E53" s="49" t="s">
        <v>20</v>
      </c>
      <c r="F53" s="49">
        <v>0.4</v>
      </c>
      <c r="G53" s="52">
        <f>0.4+0.3</f>
        <v>0.7</v>
      </c>
      <c r="H53" s="49">
        <v>0.4</v>
      </c>
      <c r="I53" s="49">
        <v>0.4</v>
      </c>
      <c r="J53" s="49">
        <v>0.4</v>
      </c>
      <c r="K53" s="49">
        <v>0.4</v>
      </c>
    </row>
    <row r="54" spans="1:11" ht="43.5" customHeight="1">
      <c r="A54" s="28" t="s">
        <v>98</v>
      </c>
      <c r="B54" s="218" t="s">
        <v>136</v>
      </c>
      <c r="C54" s="209"/>
      <c r="D54" s="209"/>
      <c r="E54" s="209"/>
      <c r="F54" s="209"/>
      <c r="G54" s="209"/>
      <c r="H54" s="209"/>
      <c r="I54" s="209"/>
      <c r="J54" s="209"/>
      <c r="K54" s="210"/>
    </row>
    <row r="55" spans="1:11" ht="48.75" customHeight="1">
      <c r="A55" s="28" t="s">
        <v>72</v>
      </c>
      <c r="B55" s="211" t="s">
        <v>115</v>
      </c>
      <c r="C55" s="210"/>
      <c r="D55" s="49" t="s">
        <v>26</v>
      </c>
      <c r="E55" s="49" t="s">
        <v>12</v>
      </c>
      <c r="F55" s="2">
        <v>5314</v>
      </c>
      <c r="G55" s="2">
        <v>9876</v>
      </c>
      <c r="H55" s="2">
        <v>9876</v>
      </c>
      <c r="I55" s="2">
        <v>9876</v>
      </c>
      <c r="J55" s="2">
        <v>10216</v>
      </c>
      <c r="K55" s="2">
        <v>10216</v>
      </c>
    </row>
    <row r="56" spans="1:11" ht="34.5" customHeight="1">
      <c r="A56" s="28" t="s">
        <v>73</v>
      </c>
      <c r="B56" s="220" t="s">
        <v>165</v>
      </c>
      <c r="C56" s="209"/>
      <c r="D56" s="209"/>
      <c r="E56" s="209"/>
      <c r="F56" s="209"/>
      <c r="G56" s="209"/>
      <c r="H56" s="209"/>
      <c r="I56" s="209"/>
      <c r="J56" s="209"/>
      <c r="K56" s="210"/>
    </row>
    <row r="57" spans="1:11" ht="53.25" customHeight="1">
      <c r="A57" s="28" t="s">
        <v>74</v>
      </c>
      <c r="B57" s="211" t="s">
        <v>99</v>
      </c>
      <c r="C57" s="210"/>
      <c r="D57" s="49" t="s">
        <v>26</v>
      </c>
      <c r="E57" s="49" t="s">
        <v>12</v>
      </c>
      <c r="F57" s="49">
        <v>222</v>
      </c>
      <c r="G57" s="40">
        <v>235</v>
      </c>
      <c r="H57" s="49">
        <v>235</v>
      </c>
      <c r="I57" s="49">
        <v>235</v>
      </c>
      <c r="J57" s="49">
        <v>235</v>
      </c>
      <c r="K57" s="49">
        <v>235</v>
      </c>
    </row>
    <row r="58" spans="1:11" ht="39" customHeight="1">
      <c r="A58" s="28" t="s">
        <v>75</v>
      </c>
      <c r="B58" s="219" t="s">
        <v>80</v>
      </c>
      <c r="C58" s="210"/>
      <c r="D58" s="49" t="s">
        <v>70</v>
      </c>
      <c r="E58" s="2" t="s">
        <v>84</v>
      </c>
      <c r="F58" s="49">
        <v>1</v>
      </c>
      <c r="G58" s="2">
        <v>1</v>
      </c>
      <c r="H58" s="2">
        <v>1</v>
      </c>
      <c r="I58" s="2">
        <v>1</v>
      </c>
      <c r="J58" s="2">
        <v>1</v>
      </c>
      <c r="K58" s="2">
        <v>1</v>
      </c>
    </row>
    <row r="59" spans="1:11" ht="62.25" customHeight="1">
      <c r="A59" s="25" t="s">
        <v>76</v>
      </c>
      <c r="B59" s="244" t="s">
        <v>191</v>
      </c>
      <c r="C59" s="245"/>
      <c r="D59" s="245"/>
      <c r="E59" s="245"/>
      <c r="F59" s="245"/>
      <c r="G59" s="245"/>
      <c r="H59" s="245"/>
      <c r="I59" s="245"/>
      <c r="J59" s="245"/>
      <c r="K59" s="243"/>
    </row>
    <row r="60" spans="1:11" ht="132" customHeight="1">
      <c r="A60" s="28" t="s">
        <v>77</v>
      </c>
      <c r="B60" s="219" t="s">
        <v>123</v>
      </c>
      <c r="C60" s="243"/>
      <c r="D60" s="49" t="s">
        <v>180</v>
      </c>
      <c r="E60" s="2" t="s">
        <v>82</v>
      </c>
      <c r="F60" s="49">
        <v>4003</v>
      </c>
      <c r="G60" s="48">
        <f>4122-82</f>
        <v>4040</v>
      </c>
      <c r="H60" s="2">
        <v>4142</v>
      </c>
      <c r="I60" s="2">
        <v>4142</v>
      </c>
      <c r="J60" s="2">
        <v>4100</v>
      </c>
      <c r="K60" s="2">
        <v>4100</v>
      </c>
    </row>
    <row r="61" spans="1:11" ht="102.75" customHeight="1">
      <c r="A61" s="2" t="s">
        <v>78</v>
      </c>
      <c r="B61" s="219" t="s">
        <v>124</v>
      </c>
      <c r="C61" s="243"/>
      <c r="D61" s="49" t="s">
        <v>181</v>
      </c>
      <c r="E61" s="2" t="s">
        <v>82</v>
      </c>
      <c r="F61" s="49">
        <v>86</v>
      </c>
      <c r="G61" s="39">
        <f>157</f>
        <v>157</v>
      </c>
      <c r="H61" s="4">
        <v>157</v>
      </c>
      <c r="I61" s="4">
        <v>157</v>
      </c>
      <c r="J61" s="4">
        <v>188</v>
      </c>
      <c r="K61" s="4">
        <v>190</v>
      </c>
    </row>
    <row r="62" spans="1:11" ht="105.75" customHeight="1">
      <c r="A62" s="2" t="s">
        <v>100</v>
      </c>
      <c r="B62" s="219" t="s">
        <v>125</v>
      </c>
      <c r="C62" s="243"/>
      <c r="D62" s="49" t="s">
        <v>182</v>
      </c>
      <c r="E62" s="2" t="s">
        <v>82</v>
      </c>
      <c r="F62" s="49">
        <v>63</v>
      </c>
      <c r="G62" s="39">
        <f>55</f>
        <v>55</v>
      </c>
      <c r="H62" s="4">
        <v>55</v>
      </c>
      <c r="I62" s="4">
        <v>55</v>
      </c>
      <c r="J62" s="4">
        <v>70</v>
      </c>
      <c r="K62" s="4">
        <v>70</v>
      </c>
    </row>
    <row r="63" spans="1:11" ht="171.75" customHeight="1">
      <c r="A63" s="2" t="s">
        <v>120</v>
      </c>
      <c r="B63" s="219" t="s">
        <v>126</v>
      </c>
      <c r="C63" s="243"/>
      <c r="D63" s="49" t="s">
        <v>183</v>
      </c>
      <c r="E63" s="2" t="s">
        <v>82</v>
      </c>
      <c r="F63" s="49">
        <v>106</v>
      </c>
      <c r="G63" s="39">
        <f>106</f>
        <v>106</v>
      </c>
      <c r="H63" s="2">
        <v>106</v>
      </c>
      <c r="I63" s="2">
        <v>106</v>
      </c>
      <c r="J63" s="2">
        <v>100</v>
      </c>
      <c r="K63" s="2">
        <v>100</v>
      </c>
    </row>
    <row r="64" spans="1:11" ht="171" customHeight="1">
      <c r="A64" s="2" t="s">
        <v>121</v>
      </c>
      <c r="B64" s="211" t="s">
        <v>127</v>
      </c>
      <c r="C64" s="212"/>
      <c r="D64" s="49" t="s">
        <v>184</v>
      </c>
      <c r="E64" s="2" t="s">
        <v>82</v>
      </c>
      <c r="F64" s="49">
        <v>77</v>
      </c>
      <c r="G64" s="39">
        <f>56</f>
        <v>56</v>
      </c>
      <c r="H64" s="4">
        <v>56</v>
      </c>
      <c r="I64" s="4">
        <v>56</v>
      </c>
      <c r="J64" s="4">
        <v>30</v>
      </c>
      <c r="K64" s="4">
        <v>30</v>
      </c>
    </row>
    <row r="65" spans="1:11" ht="172.5" customHeight="1">
      <c r="A65" s="2" t="s">
        <v>122</v>
      </c>
      <c r="B65" s="211" t="s">
        <v>128</v>
      </c>
      <c r="C65" s="212"/>
      <c r="D65" s="49" t="s">
        <v>185</v>
      </c>
      <c r="E65" s="2" t="s">
        <v>82</v>
      </c>
      <c r="F65" s="27">
        <v>3</v>
      </c>
      <c r="G65" s="27">
        <v>4</v>
      </c>
      <c r="H65" s="27">
        <v>3</v>
      </c>
      <c r="I65" s="27">
        <v>3</v>
      </c>
      <c r="J65" s="27">
        <v>3</v>
      </c>
      <c r="K65" s="27">
        <v>3</v>
      </c>
    </row>
    <row r="66" spans="1:11" ht="54.75" customHeight="1">
      <c r="A66" s="29" t="s">
        <v>140</v>
      </c>
      <c r="B66" s="211" t="s">
        <v>193</v>
      </c>
      <c r="C66" s="212"/>
      <c r="D66" s="49" t="s">
        <v>174</v>
      </c>
      <c r="E66" s="49" t="s">
        <v>82</v>
      </c>
      <c r="F66" s="49">
        <v>3972</v>
      </c>
      <c r="G66" s="49">
        <v>4481</v>
      </c>
      <c r="H66" s="49" t="s">
        <v>178</v>
      </c>
      <c r="I66" s="49" t="s">
        <v>178</v>
      </c>
      <c r="J66" s="49" t="s">
        <v>178</v>
      </c>
      <c r="K66" s="49" t="s">
        <v>178</v>
      </c>
    </row>
    <row r="67" spans="1:11" ht="123.75" customHeight="1">
      <c r="A67" s="29" t="s">
        <v>179</v>
      </c>
      <c r="B67" s="211" t="s">
        <v>187</v>
      </c>
      <c r="C67" s="212"/>
      <c r="D67" s="49" t="s">
        <v>186</v>
      </c>
      <c r="E67" s="49" t="s">
        <v>82</v>
      </c>
      <c r="F67" s="49">
        <v>1</v>
      </c>
      <c r="G67" s="49">
        <v>1</v>
      </c>
      <c r="H67" s="49" t="s">
        <v>178</v>
      </c>
      <c r="I67" s="49" t="s">
        <v>178</v>
      </c>
      <c r="J67" s="49" t="s">
        <v>178</v>
      </c>
      <c r="K67" s="49" t="s">
        <v>178</v>
      </c>
    </row>
    <row r="68" spans="1:11" ht="15.75">
      <c r="A68" s="30">
        <v>12</v>
      </c>
      <c r="B68" s="217" t="s">
        <v>137</v>
      </c>
      <c r="C68" s="212"/>
      <c r="D68" s="18"/>
      <c r="E68" s="31"/>
      <c r="F68" s="18"/>
      <c r="G68" s="31"/>
      <c r="H68" s="32"/>
      <c r="I68" s="32"/>
      <c r="J68" s="32"/>
      <c r="K68" s="32"/>
    </row>
    <row r="69" spans="1:11" ht="49.5" customHeight="1">
      <c r="A69" s="2" t="s">
        <v>104</v>
      </c>
      <c r="B69" s="219" t="s">
        <v>101</v>
      </c>
      <c r="C69" s="212"/>
      <c r="D69" s="49" t="s">
        <v>70</v>
      </c>
      <c r="E69" s="2" t="s">
        <v>84</v>
      </c>
      <c r="F69" s="49">
        <v>1</v>
      </c>
      <c r="G69" s="49">
        <v>1</v>
      </c>
      <c r="H69" s="3">
        <v>1</v>
      </c>
      <c r="I69" s="3">
        <v>1</v>
      </c>
      <c r="J69" s="3">
        <v>1</v>
      </c>
      <c r="K69" s="3">
        <v>1</v>
      </c>
    </row>
    <row r="70" spans="1:11" ht="31.5">
      <c r="A70" s="2" t="s">
        <v>103</v>
      </c>
      <c r="B70" s="219" t="s">
        <v>102</v>
      </c>
      <c r="C70" s="212"/>
      <c r="D70" s="49" t="s">
        <v>70</v>
      </c>
      <c r="E70" s="2" t="s">
        <v>84</v>
      </c>
      <c r="F70" s="49">
        <v>1</v>
      </c>
      <c r="G70" s="49">
        <v>1</v>
      </c>
      <c r="H70" s="3">
        <v>1</v>
      </c>
      <c r="I70" s="3">
        <v>1</v>
      </c>
      <c r="J70" s="3">
        <v>1</v>
      </c>
      <c r="K70" s="3">
        <v>1</v>
      </c>
    </row>
    <row r="71" spans="1:11" ht="18.75" customHeight="1">
      <c r="A71" s="25" t="s">
        <v>79</v>
      </c>
      <c r="B71" s="208" t="s">
        <v>138</v>
      </c>
      <c r="C71" s="209"/>
      <c r="D71" s="209"/>
      <c r="E71" s="209"/>
      <c r="F71" s="209"/>
      <c r="G71" s="209"/>
      <c r="H71" s="209"/>
      <c r="I71" s="209"/>
      <c r="J71" s="209"/>
      <c r="K71" s="210"/>
    </row>
    <row r="72" spans="1:11" ht="48" customHeight="1">
      <c r="A72" s="33" t="s">
        <v>105</v>
      </c>
      <c r="B72" s="211" t="s">
        <v>173</v>
      </c>
      <c r="C72" s="212"/>
      <c r="D72" s="49" t="s">
        <v>108</v>
      </c>
      <c r="E72" s="2" t="s">
        <v>107</v>
      </c>
      <c r="F72" s="49">
        <v>100</v>
      </c>
      <c r="G72" s="49" t="s">
        <v>178</v>
      </c>
      <c r="H72" s="49" t="s">
        <v>178</v>
      </c>
      <c r="I72" s="49" t="s">
        <v>178</v>
      </c>
      <c r="J72" s="49">
        <v>100</v>
      </c>
      <c r="K72" s="49">
        <v>100</v>
      </c>
    </row>
    <row r="73" spans="1:11" ht="56.25" customHeight="1">
      <c r="A73" s="33" t="s">
        <v>141</v>
      </c>
      <c r="B73" s="211" t="s">
        <v>172</v>
      </c>
      <c r="C73" s="212"/>
      <c r="D73" s="49" t="s">
        <v>108</v>
      </c>
      <c r="E73" s="2" t="s">
        <v>107</v>
      </c>
      <c r="F73" s="2">
        <v>20</v>
      </c>
      <c r="G73" s="2" t="s">
        <v>178</v>
      </c>
      <c r="H73" s="2" t="s">
        <v>178</v>
      </c>
      <c r="I73" s="2" t="s">
        <v>178</v>
      </c>
      <c r="J73" s="2">
        <v>20</v>
      </c>
      <c r="K73" s="2">
        <v>20</v>
      </c>
    </row>
    <row r="74" spans="1:11" ht="87" customHeight="1">
      <c r="A74" s="33" t="s">
        <v>106</v>
      </c>
      <c r="B74" s="211" t="s">
        <v>119</v>
      </c>
      <c r="C74" s="212"/>
      <c r="D74" s="49" t="s">
        <v>26</v>
      </c>
      <c r="E74" s="2" t="s">
        <v>12</v>
      </c>
      <c r="F74" s="2">
        <v>30</v>
      </c>
      <c r="G74" s="39">
        <v>30</v>
      </c>
      <c r="H74" s="2">
        <v>30</v>
      </c>
      <c r="I74" s="2">
        <v>30</v>
      </c>
      <c r="J74" s="2">
        <v>30</v>
      </c>
      <c r="K74" s="2">
        <v>30</v>
      </c>
    </row>
    <row r="75" spans="1:11" ht="18.75" customHeight="1">
      <c r="A75" s="25" t="s">
        <v>142</v>
      </c>
      <c r="B75" s="208" t="s">
        <v>196</v>
      </c>
      <c r="C75" s="209"/>
      <c r="D75" s="209"/>
      <c r="E75" s="209"/>
      <c r="F75" s="209"/>
      <c r="G75" s="209"/>
      <c r="H75" s="209"/>
      <c r="I75" s="209"/>
      <c r="J75" s="209"/>
      <c r="K75" s="210"/>
    </row>
    <row r="76" spans="1:11" ht="95.25" customHeight="1">
      <c r="A76" s="33" t="s">
        <v>143</v>
      </c>
      <c r="B76" s="211" t="s">
        <v>166</v>
      </c>
      <c r="C76" s="212"/>
      <c r="D76" s="49" t="s">
        <v>147</v>
      </c>
      <c r="E76" s="2" t="s">
        <v>12</v>
      </c>
      <c r="F76" s="49">
        <v>330</v>
      </c>
      <c r="G76" s="49" t="s">
        <v>178</v>
      </c>
      <c r="H76" s="49" t="s">
        <v>178</v>
      </c>
      <c r="I76" s="49" t="s">
        <v>178</v>
      </c>
      <c r="J76" s="49">
        <v>330</v>
      </c>
      <c r="K76" s="49">
        <v>330</v>
      </c>
    </row>
    <row r="77" spans="1:11" ht="123.75" customHeight="1">
      <c r="A77" s="33" t="s">
        <v>144</v>
      </c>
      <c r="B77" s="211" t="s">
        <v>167</v>
      </c>
      <c r="C77" s="212"/>
      <c r="D77" s="49" t="s">
        <v>147</v>
      </c>
      <c r="E77" s="2" t="s">
        <v>12</v>
      </c>
      <c r="F77" s="2">
        <v>540</v>
      </c>
      <c r="G77" s="2">
        <v>41</v>
      </c>
      <c r="H77" s="2" t="s">
        <v>178</v>
      </c>
      <c r="I77" s="2" t="s">
        <v>178</v>
      </c>
      <c r="J77" s="2">
        <v>540</v>
      </c>
      <c r="K77" s="2">
        <v>540</v>
      </c>
    </row>
    <row r="78" spans="1:11" ht="95.25" customHeight="1">
      <c r="A78" s="33" t="s">
        <v>146</v>
      </c>
      <c r="B78" s="211" t="s">
        <v>168</v>
      </c>
      <c r="C78" s="212"/>
      <c r="D78" s="49" t="s">
        <v>147</v>
      </c>
      <c r="E78" s="2" t="s">
        <v>12</v>
      </c>
      <c r="F78" s="2">
        <v>8</v>
      </c>
      <c r="G78" s="2">
        <v>8</v>
      </c>
      <c r="H78" s="2" t="s">
        <v>178</v>
      </c>
      <c r="I78" s="2" t="s">
        <v>178</v>
      </c>
      <c r="J78" s="2">
        <v>8</v>
      </c>
      <c r="K78" s="2">
        <v>8</v>
      </c>
    </row>
    <row r="79" spans="1:11" ht="48" customHeight="1">
      <c r="A79" s="25" t="s">
        <v>154</v>
      </c>
      <c r="B79" s="233" t="s">
        <v>169</v>
      </c>
      <c r="C79" s="209"/>
      <c r="D79" s="209"/>
      <c r="E79" s="209"/>
      <c r="F79" s="209"/>
      <c r="G79" s="209"/>
      <c r="H79" s="209"/>
      <c r="I79" s="209"/>
      <c r="J79" s="209"/>
      <c r="K79" s="210"/>
    </row>
    <row r="80" spans="1:11" ht="48" customHeight="1">
      <c r="A80" s="33" t="s">
        <v>155</v>
      </c>
      <c r="B80" s="211" t="s">
        <v>156</v>
      </c>
      <c r="C80" s="212"/>
      <c r="D80" s="49" t="s">
        <v>175</v>
      </c>
      <c r="E80" s="49" t="s">
        <v>157</v>
      </c>
      <c r="F80" s="2">
        <v>3000</v>
      </c>
      <c r="G80" s="2" t="s">
        <v>178</v>
      </c>
      <c r="H80" s="2" t="s">
        <v>178</v>
      </c>
      <c r="I80" s="2" t="s">
        <v>178</v>
      </c>
      <c r="J80" s="2">
        <v>3000</v>
      </c>
      <c r="K80" s="2">
        <v>3000</v>
      </c>
    </row>
    <row r="81" spans="1:11" ht="29.25" customHeight="1">
      <c r="A81" s="34"/>
      <c r="B81" s="35"/>
      <c r="C81" s="19"/>
      <c r="D81" s="19"/>
      <c r="E81" s="19"/>
      <c r="F81" s="19"/>
      <c r="G81" s="19"/>
      <c r="H81" s="19"/>
      <c r="I81" s="19"/>
      <c r="J81" s="19"/>
      <c r="K81" s="19"/>
    </row>
  </sheetData>
  <mergeCells count="80">
    <mergeCell ref="B80:C80"/>
    <mergeCell ref="B74:C74"/>
    <mergeCell ref="B75:K75"/>
    <mergeCell ref="B76:C76"/>
    <mergeCell ref="B77:C77"/>
    <mergeCell ref="B78:C78"/>
    <mergeCell ref="B79:K79"/>
    <mergeCell ref="B73:C73"/>
    <mergeCell ref="B62:C62"/>
    <mergeCell ref="B63:C63"/>
    <mergeCell ref="B64:C64"/>
    <mergeCell ref="B65:C65"/>
    <mergeCell ref="B66:C66"/>
    <mergeCell ref="B67:C67"/>
    <mergeCell ref="B68:C68"/>
    <mergeCell ref="B69:C69"/>
    <mergeCell ref="B70:C70"/>
    <mergeCell ref="B71:K71"/>
    <mergeCell ref="B72:C72"/>
    <mergeCell ref="B61:C61"/>
    <mergeCell ref="B50:C50"/>
    <mergeCell ref="B51:C51"/>
    <mergeCell ref="B52:K52"/>
    <mergeCell ref="B53:C53"/>
    <mergeCell ref="B54:K54"/>
    <mergeCell ref="B55:C55"/>
    <mergeCell ref="B56:K56"/>
    <mergeCell ref="B57:C57"/>
    <mergeCell ref="B58:C58"/>
    <mergeCell ref="B59:K59"/>
    <mergeCell ref="B60:C60"/>
    <mergeCell ref="B49:K49"/>
    <mergeCell ref="B36:C36"/>
    <mergeCell ref="B37:C37"/>
    <mergeCell ref="B38:C38"/>
    <mergeCell ref="B39:C39"/>
    <mergeCell ref="B40:C40"/>
    <mergeCell ref="B41:C41"/>
    <mergeCell ref="B42:C42"/>
    <mergeCell ref="B43:K43"/>
    <mergeCell ref="B44:B46"/>
    <mergeCell ref="B47:K47"/>
    <mergeCell ref="B48:C48"/>
    <mergeCell ref="B35:C35"/>
    <mergeCell ref="B22:C22"/>
    <mergeCell ref="B23:C23"/>
    <mergeCell ref="B24:K24"/>
    <mergeCell ref="B25:C25"/>
    <mergeCell ref="D25:D29"/>
    <mergeCell ref="B26:C26"/>
    <mergeCell ref="B27:C27"/>
    <mergeCell ref="B28:C28"/>
    <mergeCell ref="B29:C29"/>
    <mergeCell ref="B30:C30"/>
    <mergeCell ref="B31:C31"/>
    <mergeCell ref="B32:C32"/>
    <mergeCell ref="B33:C33"/>
    <mergeCell ref="B34:C34"/>
    <mergeCell ref="B21:K21"/>
    <mergeCell ref="A10:K10"/>
    <mergeCell ref="B11:K11"/>
    <mergeCell ref="B12:C12"/>
    <mergeCell ref="B13:C13"/>
    <mergeCell ref="B14:C14"/>
    <mergeCell ref="B15:C15"/>
    <mergeCell ref="B16:C16"/>
    <mergeCell ref="B17:C17"/>
    <mergeCell ref="B18:C18"/>
    <mergeCell ref="B19:K19"/>
    <mergeCell ref="B20:C20"/>
    <mergeCell ref="E1:J2"/>
    <mergeCell ref="E3:I3"/>
    <mergeCell ref="E4:I4"/>
    <mergeCell ref="A5:I5"/>
    <mergeCell ref="A7:A8"/>
    <mergeCell ref="B7:C8"/>
    <mergeCell ref="D7:D8"/>
    <mergeCell ref="E7:E8"/>
    <mergeCell ref="F7:F8"/>
    <mergeCell ref="G7:K7"/>
  </mergeCells>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dimension ref="A1:K68"/>
  <sheetViews>
    <sheetView view="pageBreakPreview" zoomScale="60" workbookViewId="0">
      <selection activeCell="I22" sqref="I22:K22"/>
    </sheetView>
  </sheetViews>
  <sheetFormatPr defaultRowHeight="15"/>
  <cols>
    <col min="1" max="1" width="8.85546875" style="16" customWidth="1"/>
    <col min="2" max="2" width="41.7109375" style="16" customWidth="1"/>
    <col min="3" max="3" width="56.28515625" style="16" customWidth="1"/>
    <col min="4" max="4" width="33.28515625" style="16" customWidth="1"/>
    <col min="5" max="5" width="12.28515625" style="16" customWidth="1"/>
    <col min="6" max="6" width="11.42578125" style="16" customWidth="1"/>
    <col min="7" max="8" width="9.140625" style="16"/>
    <col min="9" max="11" width="10.5703125" style="16" customWidth="1"/>
    <col min="12" max="16384" width="9.140625" style="16"/>
  </cols>
  <sheetData>
    <row r="1" spans="1:11">
      <c r="E1" s="221" t="s">
        <v>189</v>
      </c>
      <c r="F1" s="222"/>
      <c r="G1" s="222"/>
      <c r="H1" s="222"/>
      <c r="I1" s="222"/>
      <c r="J1" s="222"/>
    </row>
    <row r="2" spans="1:11">
      <c r="E2" s="222"/>
      <c r="F2" s="222"/>
      <c r="G2" s="222"/>
      <c r="H2" s="222"/>
      <c r="I2" s="222"/>
      <c r="J2" s="222"/>
    </row>
    <row r="3" spans="1:11">
      <c r="E3" s="223" t="s">
        <v>190</v>
      </c>
      <c r="F3" s="223"/>
      <c r="G3" s="223"/>
      <c r="H3" s="223"/>
      <c r="I3" s="223"/>
      <c r="J3" s="57"/>
    </row>
    <row r="4" spans="1:11" ht="58.5" customHeight="1">
      <c r="A4" s="20"/>
      <c r="B4" s="20"/>
      <c r="E4" s="228" t="s">
        <v>188</v>
      </c>
      <c r="F4" s="228"/>
      <c r="G4" s="228"/>
      <c r="H4" s="228"/>
      <c r="I4" s="228"/>
    </row>
    <row r="5" spans="1:11" ht="18.75">
      <c r="A5" s="229" t="s">
        <v>0</v>
      </c>
      <c r="B5" s="229"/>
      <c r="C5" s="229"/>
      <c r="D5" s="229"/>
      <c r="E5" s="229"/>
      <c r="F5" s="229"/>
      <c r="G5" s="229"/>
      <c r="H5" s="229"/>
      <c r="I5" s="229"/>
    </row>
    <row r="6" spans="1:11" ht="13.5" customHeight="1">
      <c r="A6" s="17"/>
      <c r="B6" s="17"/>
      <c r="C6" s="17"/>
      <c r="D6" s="17"/>
      <c r="E6" s="17"/>
      <c r="F6" s="17"/>
      <c r="G6" s="17"/>
      <c r="H6" s="17"/>
      <c r="I6" s="17"/>
      <c r="J6" s="17"/>
      <c r="K6" s="17"/>
    </row>
    <row r="7" spans="1:11" ht="33" customHeight="1">
      <c r="A7" s="230" t="s">
        <v>1</v>
      </c>
      <c r="B7" s="213" t="s">
        <v>2</v>
      </c>
      <c r="C7" s="214"/>
      <c r="D7" s="230" t="s">
        <v>3</v>
      </c>
      <c r="E7" s="230" t="s">
        <v>4</v>
      </c>
      <c r="F7" s="230" t="s">
        <v>5</v>
      </c>
      <c r="G7" s="230" t="s">
        <v>6</v>
      </c>
      <c r="H7" s="230"/>
      <c r="I7" s="230"/>
      <c r="J7" s="232"/>
      <c r="K7" s="232"/>
    </row>
    <row r="8" spans="1:11" ht="15.75">
      <c r="A8" s="231"/>
      <c r="B8" s="215"/>
      <c r="C8" s="216"/>
      <c r="D8" s="230"/>
      <c r="E8" s="230"/>
      <c r="F8" s="230"/>
      <c r="G8" s="21">
        <v>2020</v>
      </c>
      <c r="H8" s="21">
        <v>2021</v>
      </c>
      <c r="I8" s="22">
        <v>2022</v>
      </c>
      <c r="J8" s="22">
        <v>2023</v>
      </c>
      <c r="K8" s="22">
        <v>2024</v>
      </c>
    </row>
    <row r="9" spans="1:11" ht="15.75">
      <c r="A9" s="23">
        <v>1</v>
      </c>
      <c r="B9" s="23"/>
      <c r="C9" s="58">
        <v>2</v>
      </c>
      <c r="D9" s="58">
        <v>3</v>
      </c>
      <c r="E9" s="58">
        <v>4</v>
      </c>
      <c r="F9" s="58">
        <v>5</v>
      </c>
      <c r="G9" s="58">
        <v>6</v>
      </c>
      <c r="H9" s="58">
        <v>7</v>
      </c>
      <c r="I9" s="58">
        <v>8</v>
      </c>
      <c r="J9" s="58">
        <v>8</v>
      </c>
      <c r="K9" s="58">
        <v>8</v>
      </c>
    </row>
    <row r="10" spans="1:11" s="24" customFormat="1" ht="39" customHeight="1">
      <c r="A10" s="230" t="s">
        <v>7</v>
      </c>
      <c r="B10" s="230"/>
      <c r="C10" s="230"/>
      <c r="D10" s="230"/>
      <c r="E10" s="230"/>
      <c r="F10" s="230"/>
      <c r="G10" s="230"/>
      <c r="H10" s="230"/>
      <c r="I10" s="230"/>
      <c r="J10" s="232"/>
      <c r="K10" s="232"/>
    </row>
    <row r="11" spans="1:11" ht="27" customHeight="1">
      <c r="A11" s="25" t="s">
        <v>8</v>
      </c>
      <c r="B11" s="258" t="s">
        <v>239</v>
      </c>
      <c r="C11" s="259"/>
      <c r="D11" s="259"/>
      <c r="E11" s="259"/>
      <c r="F11" s="259"/>
      <c r="G11" s="259"/>
      <c r="H11" s="259"/>
      <c r="I11" s="259"/>
      <c r="J11" s="259"/>
      <c r="K11" s="260"/>
    </row>
    <row r="12" spans="1:11" ht="92.25" customHeight="1">
      <c r="A12" s="2" t="s">
        <v>9</v>
      </c>
      <c r="B12" s="235" t="s">
        <v>10</v>
      </c>
      <c r="C12" s="236"/>
      <c r="D12" s="59" t="s">
        <v>11</v>
      </c>
      <c r="E12" s="2" t="s">
        <v>12</v>
      </c>
      <c r="F12" s="38">
        <v>5774</v>
      </c>
      <c r="G12" s="56">
        <f>5774-1742</f>
        <v>4032</v>
      </c>
      <c r="H12" s="38" t="s">
        <v>178</v>
      </c>
      <c r="I12" s="38" t="s">
        <v>178</v>
      </c>
      <c r="J12" s="1">
        <v>6054</v>
      </c>
      <c r="K12" s="1">
        <v>6054</v>
      </c>
    </row>
    <row r="13" spans="1:11" ht="104.25" customHeight="1">
      <c r="A13" s="2" t="s">
        <v>13</v>
      </c>
      <c r="B13" s="261" t="s">
        <v>240</v>
      </c>
      <c r="C13" s="262"/>
      <c r="D13" s="59" t="s">
        <v>14</v>
      </c>
      <c r="E13" s="2" t="s">
        <v>12</v>
      </c>
      <c r="F13" s="38">
        <v>1720</v>
      </c>
      <c r="G13" s="56">
        <f>1720-874</f>
        <v>846</v>
      </c>
      <c r="H13" s="38" t="s">
        <v>178</v>
      </c>
      <c r="I13" s="38" t="s">
        <v>178</v>
      </c>
      <c r="J13" s="1">
        <v>1782</v>
      </c>
      <c r="K13" s="1">
        <v>1782</v>
      </c>
    </row>
    <row r="14" spans="1:11" ht="78" customHeight="1">
      <c r="A14" s="2" t="s">
        <v>15</v>
      </c>
      <c r="B14" s="219" t="s">
        <v>130</v>
      </c>
      <c r="C14" s="238"/>
      <c r="D14" s="59" t="s">
        <v>16</v>
      </c>
      <c r="E14" s="2" t="s">
        <v>18</v>
      </c>
      <c r="F14" s="39">
        <v>815</v>
      </c>
      <c r="G14" s="39">
        <v>815</v>
      </c>
      <c r="H14" s="39">
        <v>815</v>
      </c>
      <c r="I14" s="39">
        <v>815</v>
      </c>
      <c r="J14" s="2">
        <v>1630</v>
      </c>
      <c r="K14" s="2">
        <v>1630</v>
      </c>
    </row>
    <row r="15" spans="1:11" ht="81.75" customHeight="1">
      <c r="A15" s="2" t="s">
        <v>17</v>
      </c>
      <c r="B15" s="211" t="s">
        <v>243</v>
      </c>
      <c r="C15" s="236"/>
      <c r="D15" s="59" t="s">
        <v>11</v>
      </c>
      <c r="E15" s="59" t="s">
        <v>12</v>
      </c>
      <c r="F15" s="40">
        <v>993</v>
      </c>
      <c r="G15" s="52">
        <f>993-783</f>
        <v>210</v>
      </c>
      <c r="H15" s="40" t="s">
        <v>178</v>
      </c>
      <c r="I15" s="40" t="s">
        <v>178</v>
      </c>
      <c r="J15" s="59">
        <v>830</v>
      </c>
      <c r="K15" s="59">
        <v>830</v>
      </c>
    </row>
    <row r="16" spans="1:11" ht="64.5" customHeight="1">
      <c r="A16" s="2" t="s">
        <v>19</v>
      </c>
      <c r="B16" s="219" t="s">
        <v>197</v>
      </c>
      <c r="C16" s="238"/>
      <c r="D16" s="59" t="s">
        <v>26</v>
      </c>
      <c r="E16" s="2" t="s">
        <v>12</v>
      </c>
      <c r="F16" s="2">
        <v>174</v>
      </c>
      <c r="G16" s="39">
        <v>298</v>
      </c>
      <c r="H16" s="2">
        <v>298</v>
      </c>
      <c r="I16" s="2">
        <v>298</v>
      </c>
      <c r="J16" s="2">
        <v>166</v>
      </c>
      <c r="K16" s="2">
        <v>166</v>
      </c>
    </row>
    <row r="17" spans="1:11" ht="92.25" customHeight="1">
      <c r="A17" s="2" t="s">
        <v>149</v>
      </c>
      <c r="B17" s="241" t="s">
        <v>198</v>
      </c>
      <c r="C17" s="242"/>
      <c r="D17" s="59" t="s">
        <v>180</v>
      </c>
      <c r="E17" s="2" t="s">
        <v>82</v>
      </c>
      <c r="F17" s="59">
        <v>4003</v>
      </c>
      <c r="G17" s="39">
        <f>4122-82</f>
        <v>4040</v>
      </c>
      <c r="H17" s="2">
        <v>4142</v>
      </c>
      <c r="I17" s="2">
        <v>4142</v>
      </c>
      <c r="J17" s="2">
        <v>4100</v>
      </c>
      <c r="K17" s="2">
        <v>4100</v>
      </c>
    </row>
    <row r="18" spans="1:11" ht="87" customHeight="1">
      <c r="A18" s="2" t="s">
        <v>150</v>
      </c>
      <c r="B18" s="219" t="s">
        <v>124</v>
      </c>
      <c r="C18" s="243"/>
      <c r="D18" s="59" t="s">
        <v>181</v>
      </c>
      <c r="E18" s="2" t="s">
        <v>82</v>
      </c>
      <c r="F18" s="59">
        <v>86</v>
      </c>
      <c r="G18" s="39">
        <f>157</f>
        <v>157</v>
      </c>
      <c r="H18" s="4">
        <v>157</v>
      </c>
      <c r="I18" s="4">
        <v>157</v>
      </c>
      <c r="J18" s="4">
        <v>188</v>
      </c>
      <c r="K18" s="4">
        <v>190</v>
      </c>
    </row>
    <row r="19" spans="1:11" ht="87" customHeight="1">
      <c r="A19" s="2" t="s">
        <v>199</v>
      </c>
      <c r="B19" s="219" t="s">
        <v>125</v>
      </c>
      <c r="C19" s="243"/>
      <c r="D19" s="59" t="s">
        <v>182</v>
      </c>
      <c r="E19" s="2" t="s">
        <v>82</v>
      </c>
      <c r="F19" s="59">
        <v>63</v>
      </c>
      <c r="G19" s="39">
        <f>55</f>
        <v>55</v>
      </c>
      <c r="H19" s="4">
        <v>55</v>
      </c>
      <c r="I19" s="4">
        <v>55</v>
      </c>
      <c r="J19" s="4">
        <v>70</v>
      </c>
      <c r="K19" s="4">
        <v>70</v>
      </c>
    </row>
    <row r="20" spans="1:11" ht="87" customHeight="1">
      <c r="A20" s="2" t="s">
        <v>200</v>
      </c>
      <c r="B20" s="219" t="s">
        <v>126</v>
      </c>
      <c r="C20" s="243"/>
      <c r="D20" s="59" t="s">
        <v>183</v>
      </c>
      <c r="E20" s="2" t="s">
        <v>82</v>
      </c>
      <c r="F20" s="59">
        <v>106</v>
      </c>
      <c r="G20" s="39">
        <f>106</f>
        <v>106</v>
      </c>
      <c r="H20" s="2">
        <v>106</v>
      </c>
      <c r="I20" s="2">
        <v>106</v>
      </c>
      <c r="J20" s="2">
        <v>100</v>
      </c>
      <c r="K20" s="2">
        <v>100</v>
      </c>
    </row>
    <row r="21" spans="1:11" ht="87" customHeight="1">
      <c r="A21" s="2" t="s">
        <v>201</v>
      </c>
      <c r="B21" s="211" t="s">
        <v>127</v>
      </c>
      <c r="C21" s="212"/>
      <c r="D21" s="59" t="s">
        <v>184</v>
      </c>
      <c r="E21" s="2" t="s">
        <v>82</v>
      </c>
      <c r="F21" s="59">
        <v>77</v>
      </c>
      <c r="G21" s="48">
        <f>56+9</f>
        <v>65</v>
      </c>
      <c r="H21" s="4">
        <v>56</v>
      </c>
      <c r="I21" s="4">
        <v>56</v>
      </c>
      <c r="J21" s="4">
        <v>30</v>
      </c>
      <c r="K21" s="4">
        <v>30</v>
      </c>
    </row>
    <row r="22" spans="1:11" ht="87" customHeight="1">
      <c r="A22" s="2" t="s">
        <v>202</v>
      </c>
      <c r="B22" s="211" t="s">
        <v>128</v>
      </c>
      <c r="C22" s="212"/>
      <c r="D22" s="59" t="s">
        <v>185</v>
      </c>
      <c r="E22" s="2" t="s">
        <v>82</v>
      </c>
      <c r="F22" s="27">
        <v>3</v>
      </c>
      <c r="G22" s="27">
        <v>4</v>
      </c>
      <c r="H22" s="27">
        <v>3</v>
      </c>
      <c r="I22" s="27">
        <v>3</v>
      </c>
      <c r="J22" s="27">
        <v>3</v>
      </c>
      <c r="K22" s="27">
        <v>3</v>
      </c>
    </row>
    <row r="23" spans="1:11" ht="87" customHeight="1">
      <c r="A23" s="2" t="s">
        <v>203</v>
      </c>
      <c r="B23" s="211" t="s">
        <v>193</v>
      </c>
      <c r="C23" s="212"/>
      <c r="D23" s="59" t="s">
        <v>174</v>
      </c>
      <c r="E23" s="59" t="s">
        <v>82</v>
      </c>
      <c r="F23" s="59">
        <v>3972</v>
      </c>
      <c r="G23" s="59">
        <v>4481</v>
      </c>
      <c r="H23" s="59" t="s">
        <v>178</v>
      </c>
      <c r="I23" s="59" t="s">
        <v>178</v>
      </c>
      <c r="J23" s="59" t="s">
        <v>178</v>
      </c>
      <c r="K23" s="59" t="s">
        <v>178</v>
      </c>
    </row>
    <row r="24" spans="1:11" ht="100.5" customHeight="1">
      <c r="A24" s="2" t="s">
        <v>204</v>
      </c>
      <c r="B24" s="211" t="s">
        <v>187</v>
      </c>
      <c r="C24" s="212"/>
      <c r="D24" s="59" t="s">
        <v>186</v>
      </c>
      <c r="E24" s="59" t="s">
        <v>82</v>
      </c>
      <c r="F24" s="59">
        <v>1</v>
      </c>
      <c r="G24" s="59">
        <v>1</v>
      </c>
      <c r="H24" s="59" t="s">
        <v>178</v>
      </c>
      <c r="I24" s="59" t="s">
        <v>178</v>
      </c>
      <c r="J24" s="59" t="s">
        <v>178</v>
      </c>
      <c r="K24" s="59" t="s">
        <v>178</v>
      </c>
    </row>
    <row r="25" spans="1:11" ht="87" customHeight="1">
      <c r="A25" s="2" t="s">
        <v>205</v>
      </c>
      <c r="B25" s="250" t="s">
        <v>206</v>
      </c>
      <c r="C25" s="251"/>
      <c r="D25" s="59" t="s">
        <v>26</v>
      </c>
      <c r="E25" s="2" t="s">
        <v>12</v>
      </c>
      <c r="F25" s="2">
        <v>30</v>
      </c>
      <c r="G25" s="48">
        <f>30-18</f>
        <v>12</v>
      </c>
      <c r="H25" s="2">
        <v>30</v>
      </c>
      <c r="I25" s="2">
        <v>30</v>
      </c>
      <c r="J25" s="2">
        <v>30</v>
      </c>
      <c r="K25" s="2">
        <v>30</v>
      </c>
    </row>
    <row r="26" spans="1:11" ht="57" customHeight="1">
      <c r="A26" s="25" t="s">
        <v>21</v>
      </c>
      <c r="B26" s="208" t="s">
        <v>131</v>
      </c>
      <c r="C26" s="239"/>
      <c r="D26" s="239"/>
      <c r="E26" s="239"/>
      <c r="F26" s="239"/>
      <c r="G26" s="239"/>
      <c r="H26" s="239"/>
      <c r="I26" s="239"/>
      <c r="J26" s="239"/>
      <c r="K26" s="240"/>
    </row>
    <row r="27" spans="1:11" ht="69.75" customHeight="1">
      <c r="A27" s="2" t="s">
        <v>22</v>
      </c>
      <c r="B27" s="227" t="s">
        <v>176</v>
      </c>
      <c r="C27" s="212"/>
      <c r="D27" s="59" t="s">
        <v>23</v>
      </c>
      <c r="E27" s="59" t="s">
        <v>12</v>
      </c>
      <c r="F27" s="59">
        <v>334</v>
      </c>
      <c r="G27" s="52">
        <f>385-125</f>
        <v>260</v>
      </c>
      <c r="H27" s="59">
        <v>385</v>
      </c>
      <c r="I27" s="59">
        <v>385</v>
      </c>
      <c r="J27" s="59">
        <v>385</v>
      </c>
      <c r="K27" s="59">
        <v>385</v>
      </c>
    </row>
    <row r="28" spans="1:11" ht="35.25" customHeight="1">
      <c r="A28" s="25" t="s">
        <v>24</v>
      </c>
      <c r="B28" s="208" t="s">
        <v>207</v>
      </c>
      <c r="C28" s="209"/>
      <c r="D28" s="209"/>
      <c r="E28" s="209"/>
      <c r="F28" s="209"/>
      <c r="G28" s="209"/>
      <c r="H28" s="209"/>
      <c r="I28" s="209"/>
      <c r="J28" s="209"/>
      <c r="K28" s="210"/>
    </row>
    <row r="29" spans="1:11" ht="33.75" customHeight="1">
      <c r="A29" s="2" t="s">
        <v>25</v>
      </c>
      <c r="B29" s="227" t="s">
        <v>30</v>
      </c>
      <c r="C29" s="212"/>
      <c r="D29" s="234" t="s">
        <v>31</v>
      </c>
      <c r="E29" s="2" t="s">
        <v>12</v>
      </c>
      <c r="F29" s="1">
        <f t="shared" ref="F29:K29" si="0">F30+F31+F32+F33</f>
        <v>7236</v>
      </c>
      <c r="G29" s="1">
        <f t="shared" si="0"/>
        <v>5591</v>
      </c>
      <c r="H29" s="1">
        <f t="shared" si="0"/>
        <v>6362</v>
      </c>
      <c r="I29" s="1">
        <f t="shared" si="0"/>
        <v>6362</v>
      </c>
      <c r="J29" s="1">
        <f t="shared" si="0"/>
        <v>6362</v>
      </c>
      <c r="K29" s="1">
        <f t="shared" si="0"/>
        <v>6362</v>
      </c>
    </row>
    <row r="30" spans="1:11" ht="37.5" customHeight="1">
      <c r="A30" s="26" t="s">
        <v>208</v>
      </c>
      <c r="B30" s="219" t="s">
        <v>91</v>
      </c>
      <c r="C30" s="212"/>
      <c r="D30" s="234"/>
      <c r="E30" s="27" t="s">
        <v>12</v>
      </c>
      <c r="F30" s="41">
        <v>164</v>
      </c>
      <c r="G30" s="54">
        <f>177</f>
        <v>177</v>
      </c>
      <c r="H30" s="41">
        <v>177</v>
      </c>
      <c r="I30" s="41">
        <v>177</v>
      </c>
      <c r="J30" s="41">
        <v>177</v>
      </c>
      <c r="K30" s="41">
        <v>177</v>
      </c>
    </row>
    <row r="31" spans="1:11" ht="68.25" customHeight="1">
      <c r="A31" s="26" t="s">
        <v>209</v>
      </c>
      <c r="B31" s="219" t="s">
        <v>160</v>
      </c>
      <c r="C31" s="212"/>
      <c r="D31" s="234"/>
      <c r="E31" s="27" t="s">
        <v>12</v>
      </c>
      <c r="F31" s="41">
        <v>5667</v>
      </c>
      <c r="G31" s="54">
        <f>4775-771</f>
        <v>4004</v>
      </c>
      <c r="H31" s="41">
        <v>4775</v>
      </c>
      <c r="I31" s="41">
        <v>4775</v>
      </c>
      <c r="J31" s="41">
        <v>4775</v>
      </c>
      <c r="K31" s="41">
        <v>4775</v>
      </c>
    </row>
    <row r="32" spans="1:11" ht="26.25" customHeight="1">
      <c r="A32" s="26" t="s">
        <v>210</v>
      </c>
      <c r="B32" s="219" t="s">
        <v>35</v>
      </c>
      <c r="C32" s="212"/>
      <c r="D32" s="234"/>
      <c r="E32" s="27" t="s">
        <v>12</v>
      </c>
      <c r="F32" s="41">
        <v>1313</v>
      </c>
      <c r="G32" s="54">
        <f>1315</f>
        <v>1315</v>
      </c>
      <c r="H32" s="41">
        <v>1315</v>
      </c>
      <c r="I32" s="41">
        <v>1315</v>
      </c>
      <c r="J32" s="41">
        <v>1315</v>
      </c>
      <c r="K32" s="41">
        <v>1315</v>
      </c>
    </row>
    <row r="33" spans="1:11" ht="29.25" customHeight="1">
      <c r="A33" s="26" t="s">
        <v>211</v>
      </c>
      <c r="B33" s="219" t="s">
        <v>37</v>
      </c>
      <c r="C33" s="212"/>
      <c r="D33" s="234"/>
      <c r="E33" s="27" t="s">
        <v>12</v>
      </c>
      <c r="F33" s="41">
        <v>92</v>
      </c>
      <c r="G33" s="54">
        <f>95</f>
        <v>95</v>
      </c>
      <c r="H33" s="41">
        <v>95</v>
      </c>
      <c r="I33" s="41">
        <v>95</v>
      </c>
      <c r="J33" s="41">
        <v>95</v>
      </c>
      <c r="K33" s="41">
        <v>95</v>
      </c>
    </row>
    <row r="34" spans="1:11" ht="135" customHeight="1">
      <c r="A34" s="2" t="s">
        <v>27</v>
      </c>
      <c r="B34" s="219" t="s">
        <v>39</v>
      </c>
      <c r="C34" s="212"/>
      <c r="D34" s="59" t="s">
        <v>40</v>
      </c>
      <c r="E34" s="2" t="s">
        <v>12</v>
      </c>
      <c r="F34" s="2">
        <v>1</v>
      </c>
      <c r="G34" s="2">
        <v>1</v>
      </c>
      <c r="H34" s="2">
        <v>1</v>
      </c>
      <c r="I34" s="2">
        <v>1</v>
      </c>
      <c r="J34" s="2">
        <v>1</v>
      </c>
      <c r="K34" s="2">
        <v>1</v>
      </c>
    </row>
    <row r="35" spans="1:11" ht="63" customHeight="1">
      <c r="A35" s="2" t="s">
        <v>212</v>
      </c>
      <c r="B35" s="219" t="s">
        <v>42</v>
      </c>
      <c r="C35" s="212"/>
      <c r="D35" s="59" t="s">
        <v>26</v>
      </c>
      <c r="E35" s="2" t="s">
        <v>12</v>
      </c>
      <c r="F35" s="2">
        <v>203</v>
      </c>
      <c r="G35" s="39">
        <f>215</f>
        <v>215</v>
      </c>
      <c r="H35" s="2">
        <v>215</v>
      </c>
      <c r="I35" s="2">
        <v>215</v>
      </c>
      <c r="J35" s="2">
        <v>215</v>
      </c>
      <c r="K35" s="2">
        <v>215</v>
      </c>
    </row>
    <row r="36" spans="1:11" ht="52.5" customHeight="1">
      <c r="A36" s="2" t="s">
        <v>213</v>
      </c>
      <c r="B36" s="219" t="s">
        <v>117</v>
      </c>
      <c r="C36" s="212"/>
      <c r="D36" s="59" t="s">
        <v>26</v>
      </c>
      <c r="E36" s="2" t="s">
        <v>12</v>
      </c>
      <c r="F36" s="2">
        <v>18</v>
      </c>
      <c r="G36" s="2">
        <v>20</v>
      </c>
      <c r="H36" s="2">
        <v>20</v>
      </c>
      <c r="I36" s="2">
        <v>20</v>
      </c>
      <c r="J36" s="2">
        <v>20</v>
      </c>
      <c r="K36" s="2">
        <v>20</v>
      </c>
    </row>
    <row r="37" spans="1:11" ht="63" customHeight="1">
      <c r="A37" s="2" t="s">
        <v>214</v>
      </c>
      <c r="B37" s="219" t="s">
        <v>177</v>
      </c>
      <c r="C37" s="212"/>
      <c r="D37" s="59" t="s">
        <v>45</v>
      </c>
      <c r="E37" s="2" t="s">
        <v>12</v>
      </c>
      <c r="F37" s="2">
        <v>6</v>
      </c>
      <c r="G37" s="2">
        <v>7</v>
      </c>
      <c r="H37" s="2">
        <v>7</v>
      </c>
      <c r="I37" s="2">
        <v>7</v>
      </c>
      <c r="J37" s="2">
        <v>7</v>
      </c>
      <c r="K37" s="2">
        <v>7</v>
      </c>
    </row>
    <row r="38" spans="1:11" ht="78.75" customHeight="1">
      <c r="A38" s="2" t="s">
        <v>215</v>
      </c>
      <c r="B38" s="219" t="s">
        <v>47</v>
      </c>
      <c r="C38" s="212"/>
      <c r="D38" s="59" t="s">
        <v>26</v>
      </c>
      <c r="E38" s="2" t="s">
        <v>12</v>
      </c>
      <c r="F38" s="2">
        <v>1</v>
      </c>
      <c r="G38" s="2">
        <v>1</v>
      </c>
      <c r="H38" s="2">
        <v>1</v>
      </c>
      <c r="I38" s="2">
        <v>1</v>
      </c>
      <c r="J38" s="2">
        <v>1</v>
      </c>
      <c r="K38" s="2">
        <v>1</v>
      </c>
    </row>
    <row r="39" spans="1:11" ht="83.25" customHeight="1">
      <c r="A39" s="2" t="s">
        <v>216</v>
      </c>
      <c r="B39" s="219" t="s">
        <v>241</v>
      </c>
      <c r="C39" s="212"/>
      <c r="D39" s="59" t="s">
        <v>45</v>
      </c>
      <c r="E39" s="2" t="s">
        <v>12</v>
      </c>
      <c r="F39" s="2">
        <v>1</v>
      </c>
      <c r="G39" s="2">
        <v>1</v>
      </c>
      <c r="H39" s="2">
        <v>1</v>
      </c>
      <c r="I39" s="2">
        <v>1</v>
      </c>
      <c r="J39" s="2">
        <v>1</v>
      </c>
      <c r="K39" s="2">
        <v>1</v>
      </c>
    </row>
    <row r="40" spans="1:11" ht="69.75" customHeight="1">
      <c r="A40" s="2" t="s">
        <v>217</v>
      </c>
      <c r="B40" s="219" t="s">
        <v>111</v>
      </c>
      <c r="C40" s="212"/>
      <c r="D40" s="59" t="s">
        <v>40</v>
      </c>
      <c r="E40" s="2" t="s">
        <v>12</v>
      </c>
      <c r="F40" s="59">
        <v>2</v>
      </c>
      <c r="G40" s="2">
        <v>1</v>
      </c>
      <c r="H40" s="2">
        <v>1</v>
      </c>
      <c r="I40" s="2">
        <v>1</v>
      </c>
      <c r="J40" s="2">
        <v>1</v>
      </c>
      <c r="K40" s="2">
        <v>1</v>
      </c>
    </row>
    <row r="41" spans="1:11" ht="92.25" customHeight="1">
      <c r="A41" s="2" t="s">
        <v>218</v>
      </c>
      <c r="B41" s="219" t="s">
        <v>112</v>
      </c>
      <c r="C41" s="212"/>
      <c r="D41" s="59" t="s">
        <v>51</v>
      </c>
      <c r="E41" s="2" t="s">
        <v>12</v>
      </c>
      <c r="F41" s="2">
        <v>3</v>
      </c>
      <c r="G41" s="2">
        <f>4+3</f>
        <v>7</v>
      </c>
      <c r="H41" s="2">
        <v>4</v>
      </c>
      <c r="I41" s="2">
        <v>4</v>
      </c>
      <c r="J41" s="2">
        <v>4</v>
      </c>
      <c r="K41" s="2">
        <v>4</v>
      </c>
    </row>
    <row r="42" spans="1:11" ht="109.5" customHeight="1">
      <c r="A42" s="2" t="s">
        <v>219</v>
      </c>
      <c r="B42" s="219" t="s">
        <v>113</v>
      </c>
      <c r="C42" s="212"/>
      <c r="D42" s="59" t="s">
        <v>40</v>
      </c>
      <c r="E42" s="2" t="s">
        <v>12</v>
      </c>
      <c r="F42" s="2">
        <v>1</v>
      </c>
      <c r="G42" s="2">
        <v>3</v>
      </c>
      <c r="H42" s="2">
        <v>3</v>
      </c>
      <c r="I42" s="2">
        <v>3</v>
      </c>
      <c r="J42" s="2">
        <v>3</v>
      </c>
      <c r="K42" s="2">
        <v>3</v>
      </c>
    </row>
    <row r="43" spans="1:11" ht="66" customHeight="1">
      <c r="A43" s="2" t="s">
        <v>220</v>
      </c>
      <c r="B43" s="219" t="s">
        <v>114</v>
      </c>
      <c r="C43" s="212"/>
      <c r="D43" s="59" t="s">
        <v>40</v>
      </c>
      <c r="E43" s="2" t="s">
        <v>12</v>
      </c>
      <c r="F43" s="2">
        <v>1</v>
      </c>
      <c r="G43" s="2">
        <v>1</v>
      </c>
      <c r="H43" s="2">
        <v>1</v>
      </c>
      <c r="I43" s="2">
        <v>1</v>
      </c>
      <c r="J43" s="2">
        <v>1</v>
      </c>
      <c r="K43" s="2">
        <v>1</v>
      </c>
    </row>
    <row r="44" spans="1:11" ht="61.5" customHeight="1">
      <c r="A44" s="2" t="s">
        <v>221</v>
      </c>
      <c r="B44" s="219" t="s">
        <v>162</v>
      </c>
      <c r="C44" s="212"/>
      <c r="D44" s="59" t="s">
        <v>40</v>
      </c>
      <c r="E44" s="2" t="s">
        <v>12</v>
      </c>
      <c r="F44" s="2">
        <v>5</v>
      </c>
      <c r="G44" s="39">
        <f>5</f>
        <v>5</v>
      </c>
      <c r="H44" s="2">
        <v>5</v>
      </c>
      <c r="I44" s="2">
        <v>5</v>
      </c>
      <c r="J44" s="2">
        <v>5</v>
      </c>
      <c r="K44" s="2">
        <v>5</v>
      </c>
    </row>
    <row r="45" spans="1:11" ht="82.5" customHeight="1">
      <c r="A45" s="2" t="s">
        <v>222</v>
      </c>
      <c r="B45" s="219" t="s">
        <v>163</v>
      </c>
      <c r="C45" s="212"/>
      <c r="D45" s="59" t="s">
        <v>40</v>
      </c>
      <c r="E45" s="2" t="s">
        <v>12</v>
      </c>
      <c r="F45" s="2">
        <v>168</v>
      </c>
      <c r="G45" s="39">
        <v>515</v>
      </c>
      <c r="H45" s="2">
        <v>168</v>
      </c>
      <c r="I45" s="2">
        <v>168</v>
      </c>
      <c r="J45" s="2">
        <v>211</v>
      </c>
      <c r="K45" s="2">
        <v>211</v>
      </c>
    </row>
    <row r="46" spans="1:11" ht="52.5" customHeight="1">
      <c r="A46" s="2" t="s">
        <v>223</v>
      </c>
      <c r="B46" s="219" t="s">
        <v>83</v>
      </c>
      <c r="C46" s="212"/>
      <c r="D46" s="59" t="s">
        <v>92</v>
      </c>
      <c r="E46" s="59" t="s">
        <v>71</v>
      </c>
      <c r="F46" s="59">
        <v>585</v>
      </c>
      <c r="G46" s="40">
        <f>586+9</f>
        <v>595</v>
      </c>
      <c r="H46" s="59">
        <v>586</v>
      </c>
      <c r="I46" s="59">
        <v>586</v>
      </c>
      <c r="J46" s="59">
        <v>585</v>
      </c>
      <c r="K46" s="59">
        <v>585</v>
      </c>
    </row>
    <row r="47" spans="1:11" ht="60.75" customHeight="1">
      <c r="A47" s="252" t="s">
        <v>224</v>
      </c>
      <c r="B47" s="246" t="s">
        <v>164</v>
      </c>
      <c r="C47" s="42" t="s">
        <v>93</v>
      </c>
      <c r="D47" s="59" t="s">
        <v>26</v>
      </c>
      <c r="E47" s="27" t="s">
        <v>12</v>
      </c>
      <c r="F47" s="27">
        <v>36</v>
      </c>
      <c r="G47" s="55">
        <f>41</f>
        <v>41</v>
      </c>
      <c r="H47" s="55">
        <v>41</v>
      </c>
      <c r="I47" s="55">
        <v>41</v>
      </c>
      <c r="J47" s="55">
        <v>41</v>
      </c>
      <c r="K47" s="55">
        <v>41</v>
      </c>
    </row>
    <row r="48" spans="1:11" ht="66" customHeight="1">
      <c r="A48" s="253"/>
      <c r="B48" s="247"/>
      <c r="C48" s="42" t="s">
        <v>109</v>
      </c>
      <c r="D48" s="59" t="s">
        <v>26</v>
      </c>
      <c r="E48" s="27" t="s">
        <v>12</v>
      </c>
      <c r="F48" s="59">
        <v>12</v>
      </c>
      <c r="G48" s="40">
        <f>17</f>
        <v>17</v>
      </c>
      <c r="H48" s="40">
        <v>17</v>
      </c>
      <c r="I48" s="40">
        <v>17</v>
      </c>
      <c r="J48" s="40">
        <v>17</v>
      </c>
      <c r="K48" s="40">
        <v>17</v>
      </c>
    </row>
    <row r="49" spans="1:11" ht="69.75" customHeight="1">
      <c r="A49" s="254"/>
      <c r="B49" s="248"/>
      <c r="C49" s="42" t="s">
        <v>95</v>
      </c>
      <c r="D49" s="59" t="s">
        <v>26</v>
      </c>
      <c r="E49" s="27" t="s">
        <v>12</v>
      </c>
      <c r="F49" s="59">
        <v>12</v>
      </c>
      <c r="G49" s="40">
        <f>17</f>
        <v>17</v>
      </c>
      <c r="H49" s="40">
        <v>17</v>
      </c>
      <c r="I49" s="40">
        <v>17</v>
      </c>
      <c r="J49" s="40">
        <v>17</v>
      </c>
      <c r="K49" s="40">
        <v>17</v>
      </c>
    </row>
    <row r="50" spans="1:11" ht="36.75" customHeight="1">
      <c r="A50" s="25" t="s">
        <v>28</v>
      </c>
      <c r="B50" s="208" t="s">
        <v>225</v>
      </c>
      <c r="C50" s="209"/>
      <c r="D50" s="209"/>
      <c r="E50" s="209"/>
      <c r="F50" s="209"/>
      <c r="G50" s="209"/>
      <c r="H50" s="209"/>
      <c r="I50" s="209"/>
      <c r="J50" s="209"/>
      <c r="K50" s="210"/>
    </row>
    <row r="51" spans="1:11" ht="50.25" customHeight="1">
      <c r="A51" s="2" t="s">
        <v>29</v>
      </c>
      <c r="B51" s="219" t="s">
        <v>118</v>
      </c>
      <c r="C51" s="212"/>
      <c r="D51" s="59" t="s">
        <v>45</v>
      </c>
      <c r="E51" s="2" t="s">
        <v>12</v>
      </c>
      <c r="F51" s="2">
        <v>258</v>
      </c>
      <c r="G51" s="39">
        <v>237</v>
      </c>
      <c r="H51" s="2">
        <v>237</v>
      </c>
      <c r="I51" s="2">
        <v>237</v>
      </c>
      <c r="J51" s="2">
        <v>237</v>
      </c>
      <c r="K51" s="2">
        <v>237</v>
      </c>
    </row>
    <row r="52" spans="1:11" ht="44.25" customHeight="1">
      <c r="A52" s="25" t="s">
        <v>57</v>
      </c>
      <c r="B52" s="208" t="s">
        <v>226</v>
      </c>
      <c r="C52" s="209"/>
      <c r="D52" s="209"/>
      <c r="E52" s="209"/>
      <c r="F52" s="209"/>
      <c r="G52" s="209"/>
      <c r="H52" s="209"/>
      <c r="I52" s="209"/>
      <c r="J52" s="209"/>
      <c r="K52" s="210"/>
    </row>
    <row r="53" spans="1:11" ht="73.5" customHeight="1">
      <c r="A53" s="2" t="s">
        <v>58</v>
      </c>
      <c r="B53" s="219" t="s">
        <v>64</v>
      </c>
      <c r="C53" s="212"/>
      <c r="D53" s="59" t="s">
        <v>65</v>
      </c>
      <c r="E53" s="2" t="s">
        <v>12</v>
      </c>
      <c r="F53" s="2">
        <v>10</v>
      </c>
      <c r="G53" s="39">
        <f>8-1</f>
        <v>7</v>
      </c>
      <c r="H53" s="2">
        <v>8</v>
      </c>
      <c r="I53" s="2">
        <v>8</v>
      </c>
      <c r="J53" s="2">
        <v>8</v>
      </c>
      <c r="K53" s="2">
        <v>8</v>
      </c>
    </row>
    <row r="54" spans="1:11" ht="114.75" customHeight="1">
      <c r="A54" s="2" t="s">
        <v>59</v>
      </c>
      <c r="B54" s="219" t="s">
        <v>242</v>
      </c>
      <c r="C54" s="212"/>
      <c r="D54" s="59" t="s">
        <v>67</v>
      </c>
      <c r="E54" s="59" t="s">
        <v>12</v>
      </c>
      <c r="F54" s="43" t="s">
        <v>96</v>
      </c>
      <c r="G54" s="40" t="s">
        <v>194</v>
      </c>
      <c r="H54" s="59" t="s">
        <v>81</v>
      </c>
      <c r="I54" s="59" t="s">
        <v>81</v>
      </c>
      <c r="J54" s="59" t="s">
        <v>81</v>
      </c>
      <c r="K54" s="59" t="s">
        <v>81</v>
      </c>
    </row>
    <row r="55" spans="1:11" ht="34.5" customHeight="1">
      <c r="A55" s="25" t="s">
        <v>60</v>
      </c>
      <c r="B55" s="208" t="s">
        <v>227</v>
      </c>
      <c r="C55" s="209"/>
      <c r="D55" s="209"/>
      <c r="E55" s="209"/>
      <c r="F55" s="209"/>
      <c r="G55" s="209"/>
      <c r="H55" s="209"/>
      <c r="I55" s="209"/>
      <c r="J55" s="209"/>
      <c r="K55" s="210"/>
    </row>
    <row r="56" spans="1:11" ht="57" customHeight="1">
      <c r="A56" s="2" t="s">
        <v>61</v>
      </c>
      <c r="B56" s="219" t="s">
        <v>110</v>
      </c>
      <c r="C56" s="212"/>
      <c r="D56" s="59" t="s">
        <v>97</v>
      </c>
      <c r="E56" s="59" t="s">
        <v>20</v>
      </c>
      <c r="F56" s="59">
        <v>0.4</v>
      </c>
      <c r="G56" s="40">
        <f>0.4+0.4</f>
        <v>0.8</v>
      </c>
      <c r="H56" s="59">
        <v>0.4</v>
      </c>
      <c r="I56" s="59">
        <v>0.4</v>
      </c>
      <c r="J56" s="59">
        <v>0.4</v>
      </c>
      <c r="K56" s="59">
        <v>0.4</v>
      </c>
    </row>
    <row r="57" spans="1:11" ht="43.5" customHeight="1">
      <c r="A57" s="28" t="s">
        <v>228</v>
      </c>
      <c r="B57" s="218" t="s">
        <v>229</v>
      </c>
      <c r="C57" s="209"/>
      <c r="D57" s="209"/>
      <c r="E57" s="209"/>
      <c r="F57" s="209"/>
      <c r="G57" s="209"/>
      <c r="H57" s="209"/>
      <c r="I57" s="209"/>
      <c r="J57" s="209"/>
      <c r="K57" s="210"/>
    </row>
    <row r="58" spans="1:11" ht="48.75" customHeight="1">
      <c r="A58" s="28" t="s">
        <v>63</v>
      </c>
      <c r="B58" s="211" t="s">
        <v>115</v>
      </c>
      <c r="C58" s="210"/>
      <c r="D58" s="59" t="s">
        <v>26</v>
      </c>
      <c r="E58" s="59" t="s">
        <v>12</v>
      </c>
      <c r="F58" s="2">
        <v>5314</v>
      </c>
      <c r="G58" s="48">
        <f>9876-3465</f>
        <v>6411</v>
      </c>
      <c r="H58" s="2">
        <v>9876</v>
      </c>
      <c r="I58" s="2">
        <v>9876</v>
      </c>
      <c r="J58" s="2">
        <v>10216</v>
      </c>
      <c r="K58" s="2">
        <v>10216</v>
      </c>
    </row>
    <row r="59" spans="1:11" ht="34.5" customHeight="1">
      <c r="A59" s="28" t="s">
        <v>230</v>
      </c>
      <c r="B59" s="220" t="s">
        <v>231</v>
      </c>
      <c r="C59" s="209"/>
      <c r="D59" s="209"/>
      <c r="E59" s="209"/>
      <c r="F59" s="209"/>
      <c r="G59" s="209"/>
      <c r="H59" s="209"/>
      <c r="I59" s="209"/>
      <c r="J59" s="209"/>
      <c r="K59" s="210"/>
    </row>
    <row r="60" spans="1:11" ht="53.25" customHeight="1">
      <c r="A60" s="28" t="s">
        <v>69</v>
      </c>
      <c r="B60" s="211" t="s">
        <v>99</v>
      </c>
      <c r="C60" s="210"/>
      <c r="D60" s="59" t="s">
        <v>26</v>
      </c>
      <c r="E60" s="59" t="s">
        <v>12</v>
      </c>
      <c r="F60" s="59">
        <v>222</v>
      </c>
      <c r="G60" s="52">
        <f>235+6</f>
        <v>241</v>
      </c>
      <c r="H60" s="59">
        <v>235</v>
      </c>
      <c r="I60" s="59">
        <v>235</v>
      </c>
      <c r="J60" s="59">
        <v>235</v>
      </c>
      <c r="K60" s="59">
        <v>235</v>
      </c>
    </row>
    <row r="61" spans="1:11" ht="54.75" customHeight="1">
      <c r="A61" s="28" t="s">
        <v>232</v>
      </c>
      <c r="B61" s="219" t="s">
        <v>170</v>
      </c>
      <c r="C61" s="210"/>
      <c r="D61" s="59" t="s">
        <v>26</v>
      </c>
      <c r="E61" s="2" t="s">
        <v>12</v>
      </c>
      <c r="F61" s="2">
        <v>106</v>
      </c>
      <c r="G61" s="39">
        <v>114</v>
      </c>
      <c r="H61" s="2">
        <v>114</v>
      </c>
      <c r="I61" s="2">
        <v>114</v>
      </c>
      <c r="J61" s="2">
        <v>110</v>
      </c>
      <c r="K61" s="2">
        <v>110</v>
      </c>
    </row>
    <row r="62" spans="1:11" ht="74.25" customHeight="1">
      <c r="A62" s="28" t="s">
        <v>233</v>
      </c>
      <c r="B62" s="219" t="s">
        <v>244</v>
      </c>
      <c r="C62" s="249"/>
      <c r="D62" s="59" t="s">
        <v>16</v>
      </c>
      <c r="E62" s="2" t="s">
        <v>12</v>
      </c>
      <c r="F62" s="39">
        <v>86</v>
      </c>
      <c r="G62" s="2">
        <v>86</v>
      </c>
      <c r="H62" s="39">
        <v>86</v>
      </c>
      <c r="I62" s="39">
        <v>86</v>
      </c>
      <c r="J62" s="2">
        <v>86</v>
      </c>
      <c r="K62" s="2">
        <v>86</v>
      </c>
    </row>
    <row r="63" spans="1:11" ht="15.75" customHeight="1">
      <c r="A63" s="30">
        <v>9</v>
      </c>
      <c r="B63" s="220" t="s">
        <v>235</v>
      </c>
      <c r="C63" s="209"/>
      <c r="D63" s="18"/>
      <c r="E63" s="31"/>
      <c r="F63" s="18"/>
      <c r="G63" s="31"/>
      <c r="H63" s="32"/>
      <c r="I63" s="32"/>
      <c r="J63" s="32"/>
      <c r="K63" s="32"/>
    </row>
    <row r="64" spans="1:11" ht="83.25" customHeight="1">
      <c r="A64" s="2" t="s">
        <v>72</v>
      </c>
      <c r="B64" s="219" t="s">
        <v>234</v>
      </c>
      <c r="C64" s="212"/>
      <c r="D64" s="59" t="s">
        <v>70</v>
      </c>
      <c r="E64" s="2" t="s">
        <v>84</v>
      </c>
      <c r="F64" s="59">
        <v>3</v>
      </c>
      <c r="G64" s="59">
        <v>3</v>
      </c>
      <c r="H64" s="3">
        <v>3</v>
      </c>
      <c r="I64" s="3">
        <v>3</v>
      </c>
      <c r="J64" s="3">
        <v>3</v>
      </c>
      <c r="K64" s="3">
        <v>3</v>
      </c>
    </row>
    <row r="65" spans="1:11" ht="43.5" customHeight="1">
      <c r="A65" s="25" t="s">
        <v>73</v>
      </c>
      <c r="B65" s="255" t="s">
        <v>236</v>
      </c>
      <c r="C65" s="256"/>
      <c r="D65" s="256"/>
      <c r="E65" s="256"/>
      <c r="F65" s="256"/>
      <c r="G65" s="256"/>
      <c r="H65" s="256"/>
      <c r="I65" s="256"/>
      <c r="J65" s="256"/>
      <c r="K65" s="257"/>
    </row>
    <row r="66" spans="1:11" ht="123.75" customHeight="1">
      <c r="A66" s="33" t="s">
        <v>238</v>
      </c>
      <c r="B66" s="211" t="s">
        <v>167</v>
      </c>
      <c r="C66" s="212"/>
      <c r="D66" s="59" t="s">
        <v>147</v>
      </c>
      <c r="E66" s="2" t="s">
        <v>12</v>
      </c>
      <c r="F66" s="2">
        <v>540</v>
      </c>
      <c r="G66" s="2">
        <v>41</v>
      </c>
      <c r="H66" s="2" t="s">
        <v>178</v>
      </c>
      <c r="I66" s="2" t="s">
        <v>178</v>
      </c>
      <c r="J66" s="2">
        <v>540</v>
      </c>
      <c r="K66" s="2">
        <v>540</v>
      </c>
    </row>
    <row r="67" spans="1:11" ht="95.25" customHeight="1">
      <c r="A67" s="33" t="s">
        <v>237</v>
      </c>
      <c r="B67" s="211" t="s">
        <v>168</v>
      </c>
      <c r="C67" s="212"/>
      <c r="D67" s="59" t="s">
        <v>147</v>
      </c>
      <c r="E67" s="2" t="s">
        <v>12</v>
      </c>
      <c r="F67" s="2">
        <v>8</v>
      </c>
      <c r="G67" s="2">
        <v>8</v>
      </c>
      <c r="H67" s="2" t="s">
        <v>178</v>
      </c>
      <c r="I67" s="2" t="s">
        <v>178</v>
      </c>
      <c r="J67" s="2">
        <v>8</v>
      </c>
      <c r="K67" s="2">
        <v>8</v>
      </c>
    </row>
    <row r="68" spans="1:11" ht="29.25" customHeight="1">
      <c r="A68" s="34"/>
      <c r="B68" s="35"/>
      <c r="C68" s="19"/>
      <c r="D68" s="19"/>
      <c r="E68" s="19"/>
      <c r="F68" s="19"/>
      <c r="G68" s="19"/>
      <c r="H68" s="19"/>
      <c r="I68" s="19"/>
      <c r="J68" s="19"/>
      <c r="K68" s="19"/>
    </row>
  </sheetData>
  <mergeCells count="68">
    <mergeCell ref="E1:J2"/>
    <mergeCell ref="E3:I3"/>
    <mergeCell ref="E4:I4"/>
    <mergeCell ref="A5:I5"/>
    <mergeCell ref="A7:A8"/>
    <mergeCell ref="B7:C8"/>
    <mergeCell ref="D7:D8"/>
    <mergeCell ref="E7:E8"/>
    <mergeCell ref="F7:F8"/>
    <mergeCell ref="G7:K7"/>
    <mergeCell ref="B16:C16"/>
    <mergeCell ref="B17:C17"/>
    <mergeCell ref="B26:K26"/>
    <mergeCell ref="B27:C27"/>
    <mergeCell ref="A10:K10"/>
    <mergeCell ref="B11:K11"/>
    <mergeCell ref="B12:C12"/>
    <mergeCell ref="B13:C13"/>
    <mergeCell ref="B14:C14"/>
    <mergeCell ref="B15:C15"/>
    <mergeCell ref="B18:C18"/>
    <mergeCell ref="B67:C67"/>
    <mergeCell ref="B63:C63"/>
    <mergeCell ref="B64:C64"/>
    <mergeCell ref="B19:C19"/>
    <mergeCell ref="B20:C20"/>
    <mergeCell ref="B21:C21"/>
    <mergeCell ref="B22:C22"/>
    <mergeCell ref="B23:C23"/>
    <mergeCell ref="B24:C24"/>
    <mergeCell ref="B59:K59"/>
    <mergeCell ref="B60:C60"/>
    <mergeCell ref="B61:C61"/>
    <mergeCell ref="B57:K57"/>
    <mergeCell ref="B58:C58"/>
    <mergeCell ref="B34:C34"/>
    <mergeCell ref="B40:C40"/>
    <mergeCell ref="B35:C35"/>
    <mergeCell ref="B62:C62"/>
    <mergeCell ref="B25:C25"/>
    <mergeCell ref="A47:A49"/>
    <mergeCell ref="B65:K65"/>
    <mergeCell ref="B28:K28"/>
    <mergeCell ref="B29:C29"/>
    <mergeCell ref="D29:D33"/>
    <mergeCell ref="B30:C30"/>
    <mergeCell ref="B31:C31"/>
    <mergeCell ref="B32:C32"/>
    <mergeCell ref="B33:C33"/>
    <mergeCell ref="B45:C45"/>
    <mergeCell ref="B41:C41"/>
    <mergeCell ref="B42:C42"/>
    <mergeCell ref="B43:C43"/>
    <mergeCell ref="B66:C66"/>
    <mergeCell ref="B36:C36"/>
    <mergeCell ref="B37:C37"/>
    <mergeCell ref="B38:C38"/>
    <mergeCell ref="B39:C39"/>
    <mergeCell ref="B44:C44"/>
    <mergeCell ref="B53:C53"/>
    <mergeCell ref="B54:C54"/>
    <mergeCell ref="B55:K55"/>
    <mergeCell ref="B56:C56"/>
    <mergeCell ref="B46:C46"/>
    <mergeCell ref="B47:B49"/>
    <mergeCell ref="B50:K50"/>
    <mergeCell ref="B51:C51"/>
    <mergeCell ref="B52:K52"/>
  </mergeCells>
  <pageMargins left="0.17" right="0.18" top="0.74803149606299213" bottom="0.74803149606299213"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dimension ref="A1:K64"/>
  <sheetViews>
    <sheetView view="pageBreakPreview" zoomScale="60" workbookViewId="0">
      <pane xSplit="10" ySplit="13" topLeftCell="K23" activePane="bottomRight" state="frozen"/>
      <selection pane="topRight" activeCell="K1" sqref="K1"/>
      <selection pane="bottomLeft" activeCell="A14" sqref="A14"/>
      <selection pane="bottomRight" activeCell="H36" sqref="H36"/>
    </sheetView>
  </sheetViews>
  <sheetFormatPr defaultRowHeight="15"/>
  <cols>
    <col min="1" max="1" width="8.85546875" style="60" customWidth="1"/>
    <col min="2" max="2" width="41.7109375" style="60" customWidth="1"/>
    <col min="3" max="3" width="56.28515625" style="60" customWidth="1"/>
    <col min="4" max="4" width="33.28515625" style="60" customWidth="1"/>
    <col min="5" max="5" width="12.28515625" style="60" customWidth="1"/>
    <col min="6" max="6" width="11.42578125" style="60" customWidth="1"/>
    <col min="7" max="8" width="9.140625" style="60"/>
    <col min="9"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81"/>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82">
        <v>2</v>
      </c>
      <c r="D9" s="82">
        <v>3</v>
      </c>
      <c r="E9" s="82">
        <v>4</v>
      </c>
      <c r="F9" s="82">
        <v>5</v>
      </c>
      <c r="G9" s="82">
        <v>6</v>
      </c>
      <c r="H9" s="82">
        <v>7</v>
      </c>
      <c r="I9" s="82">
        <v>8</v>
      </c>
      <c r="J9" s="82">
        <v>8</v>
      </c>
      <c r="K9" s="82">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39">
        <v>3888</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55">
        <v>2</v>
      </c>
      <c r="I22" s="55" t="s">
        <v>178</v>
      </c>
      <c r="J22" s="55" t="s">
        <v>178</v>
      </c>
      <c r="K22" s="55">
        <v>3</v>
      </c>
    </row>
    <row r="23" spans="1:11" ht="87" customHeight="1">
      <c r="A23" s="39" t="s">
        <v>203</v>
      </c>
      <c r="B23" s="274" t="s">
        <v>193</v>
      </c>
      <c r="C23" s="275"/>
      <c r="D23" s="40" t="s">
        <v>174</v>
      </c>
      <c r="E23" s="40" t="s">
        <v>82</v>
      </c>
      <c r="F23" s="40">
        <v>3972</v>
      </c>
      <c r="G23" s="40">
        <v>4481</v>
      </c>
      <c r="H23" s="40">
        <v>4502</v>
      </c>
      <c r="I23" s="40" t="s">
        <v>178</v>
      </c>
      <c r="J23" s="40" t="s">
        <v>178</v>
      </c>
      <c r="K23" s="40" t="s">
        <v>178</v>
      </c>
    </row>
    <row r="24" spans="1:11" ht="100.5" customHeight="1">
      <c r="A24" s="39" t="s">
        <v>204</v>
      </c>
      <c r="B24" s="274" t="s">
        <v>187</v>
      </c>
      <c r="C24" s="275"/>
      <c r="D24" s="40" t="s">
        <v>186</v>
      </c>
      <c r="E24" s="40" t="s">
        <v>82</v>
      </c>
      <c r="F24" s="40">
        <v>1</v>
      </c>
      <c r="G24" s="40">
        <v>1</v>
      </c>
      <c r="H24" s="40">
        <v>2</v>
      </c>
      <c r="I24" s="40" t="s">
        <v>178</v>
      </c>
      <c r="J24" s="40" t="s">
        <v>178</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40">
        <v>260</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38">
        <v>4044</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v>20</v>
      </c>
      <c r="I32" s="39" t="s">
        <v>178</v>
      </c>
      <c r="J32" s="39" t="s">
        <v>178</v>
      </c>
      <c r="K32" s="39">
        <v>20</v>
      </c>
    </row>
    <row r="33" spans="1:11" ht="63" customHeight="1">
      <c r="A33" s="39" t="s">
        <v>214</v>
      </c>
      <c r="B33" s="250" t="s">
        <v>177</v>
      </c>
      <c r="C33" s="275"/>
      <c r="D33" s="40" t="s">
        <v>45</v>
      </c>
      <c r="E33" s="39" t="s">
        <v>12</v>
      </c>
      <c r="F33" s="39">
        <v>6</v>
      </c>
      <c r="G33" s="39">
        <v>7</v>
      </c>
      <c r="H33" s="39">
        <v>6</v>
      </c>
      <c r="I33" s="39" t="s">
        <v>178</v>
      </c>
      <c r="J33" s="39" t="s">
        <v>178</v>
      </c>
      <c r="K33" s="39">
        <v>7</v>
      </c>
    </row>
    <row r="34" spans="1:11" ht="78.75" customHeight="1">
      <c r="A34" s="39" t="s">
        <v>215</v>
      </c>
      <c r="B34" s="250" t="s">
        <v>47</v>
      </c>
      <c r="C34" s="275"/>
      <c r="D34" s="40" t="s">
        <v>26</v>
      </c>
      <c r="E34" s="39" t="s">
        <v>12</v>
      </c>
      <c r="F34" s="39">
        <v>1</v>
      </c>
      <c r="G34" s="39">
        <v>1</v>
      </c>
      <c r="H34" s="39">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t="s">
        <v>178</v>
      </c>
      <c r="I36" s="39" t="s">
        <v>178</v>
      </c>
      <c r="J36" s="39" t="s">
        <v>178</v>
      </c>
      <c r="K36" s="39" t="s">
        <v>178</v>
      </c>
    </row>
    <row r="37" spans="1:11" ht="92.25" customHeight="1">
      <c r="A37" s="39" t="s">
        <v>218</v>
      </c>
      <c r="B37" s="250" t="s">
        <v>112</v>
      </c>
      <c r="C37" s="275"/>
      <c r="D37" s="40" t="s">
        <v>51</v>
      </c>
      <c r="E37" s="39" t="s">
        <v>12</v>
      </c>
      <c r="F37" s="39">
        <v>3</v>
      </c>
      <c r="G37" s="39">
        <f>4+3</f>
        <v>7</v>
      </c>
      <c r="H37" s="39">
        <v>6</v>
      </c>
      <c r="I37" s="39" t="s">
        <v>178</v>
      </c>
      <c r="J37" s="39" t="s">
        <v>178</v>
      </c>
      <c r="K37" s="39">
        <v>4</v>
      </c>
    </row>
    <row r="38" spans="1:11" ht="109.5" customHeight="1">
      <c r="A38" s="39" t="s">
        <v>219</v>
      </c>
      <c r="B38" s="250" t="s">
        <v>113</v>
      </c>
      <c r="C38" s="275"/>
      <c r="D38" s="40" t="s">
        <v>40</v>
      </c>
      <c r="E38" s="39" t="s">
        <v>12</v>
      </c>
      <c r="F38" s="39">
        <v>1</v>
      </c>
      <c r="G38" s="39">
        <v>3</v>
      </c>
      <c r="H38" s="39" t="s">
        <v>178</v>
      </c>
      <c r="I38" s="39" t="s">
        <v>178</v>
      </c>
      <c r="J38" s="39" t="s">
        <v>178</v>
      </c>
      <c r="K38" s="39" t="s">
        <v>178</v>
      </c>
    </row>
    <row r="39" spans="1:11" ht="66" customHeight="1">
      <c r="A39" s="39" t="s">
        <v>220</v>
      </c>
      <c r="B39" s="250" t="s">
        <v>114</v>
      </c>
      <c r="C39" s="275"/>
      <c r="D39" s="40" t="s">
        <v>40</v>
      </c>
      <c r="E39" s="39" t="s">
        <v>12</v>
      </c>
      <c r="F39" s="39">
        <v>1</v>
      </c>
      <c r="G39" s="39">
        <v>1</v>
      </c>
      <c r="H39" s="39" t="s">
        <v>178</v>
      </c>
      <c r="I39" s="39" t="s">
        <v>178</v>
      </c>
      <c r="J39" s="39" t="s">
        <v>178</v>
      </c>
      <c r="K39" s="39" t="s">
        <v>178</v>
      </c>
    </row>
    <row r="40" spans="1:11" ht="61.5" customHeight="1">
      <c r="A40" s="39" t="s">
        <v>221</v>
      </c>
      <c r="B40" s="250" t="s">
        <v>162</v>
      </c>
      <c r="C40" s="275"/>
      <c r="D40" s="40" t="s">
        <v>40</v>
      </c>
      <c r="E40" s="39" t="s">
        <v>12</v>
      </c>
      <c r="F40" s="39">
        <v>5</v>
      </c>
      <c r="G40" s="39">
        <f>5</f>
        <v>5</v>
      </c>
      <c r="H40" s="39">
        <v>3</v>
      </c>
      <c r="I40" s="39" t="s">
        <v>178</v>
      </c>
      <c r="J40" s="39" t="s">
        <v>178</v>
      </c>
      <c r="K40" s="39">
        <v>5</v>
      </c>
    </row>
    <row r="41" spans="1:11" ht="82.5" customHeight="1">
      <c r="A41" s="39" t="s">
        <v>222</v>
      </c>
      <c r="B41" s="250" t="s">
        <v>163</v>
      </c>
      <c r="C41" s="275"/>
      <c r="D41" s="40" t="s">
        <v>40</v>
      </c>
      <c r="E41" s="39" t="s">
        <v>12</v>
      </c>
      <c r="F41" s="39">
        <v>168</v>
      </c>
      <c r="G41" s="39">
        <v>515</v>
      </c>
      <c r="H41" s="39">
        <v>50</v>
      </c>
      <c r="I41" s="39" t="s">
        <v>178</v>
      </c>
      <c r="J41" s="39" t="s">
        <v>178</v>
      </c>
      <c r="K41" s="39">
        <v>211</v>
      </c>
    </row>
    <row r="42" spans="1:11" ht="52.5" customHeight="1">
      <c r="A42" s="39" t="s">
        <v>223</v>
      </c>
      <c r="B42" s="250" t="s">
        <v>83</v>
      </c>
      <c r="C42" s="275"/>
      <c r="D42" s="40" t="s">
        <v>92</v>
      </c>
      <c r="E42" s="40" t="s">
        <v>71</v>
      </c>
      <c r="F42" s="40">
        <v>585</v>
      </c>
      <c r="G42" s="40">
        <f>586+9</f>
        <v>595</v>
      </c>
      <c r="H42" s="40">
        <v>586</v>
      </c>
      <c r="I42" s="40">
        <v>586</v>
      </c>
      <c r="J42" s="40">
        <v>586</v>
      </c>
      <c r="K42" s="40">
        <v>585</v>
      </c>
    </row>
    <row r="43" spans="1:11" ht="60.75" customHeight="1">
      <c r="A43" s="287" t="s">
        <v>224</v>
      </c>
      <c r="B43" s="290" t="s">
        <v>164</v>
      </c>
      <c r="C43" s="80" t="s">
        <v>93</v>
      </c>
      <c r="D43" s="40" t="s">
        <v>26</v>
      </c>
      <c r="E43" s="55" t="s">
        <v>12</v>
      </c>
      <c r="F43" s="55">
        <v>36</v>
      </c>
      <c r="G43" s="55">
        <f>41</f>
        <v>41</v>
      </c>
      <c r="H43" s="55" t="s">
        <v>178</v>
      </c>
      <c r="I43" s="55" t="s">
        <v>178</v>
      </c>
      <c r="J43" s="55" t="s">
        <v>178</v>
      </c>
      <c r="K43" s="55" t="s">
        <v>178</v>
      </c>
    </row>
    <row r="44" spans="1:11" ht="66" customHeight="1">
      <c r="A44" s="288"/>
      <c r="B44" s="291"/>
      <c r="C44" s="80" t="s">
        <v>109</v>
      </c>
      <c r="D44" s="40" t="s">
        <v>26</v>
      </c>
      <c r="E44" s="55" t="s">
        <v>12</v>
      </c>
      <c r="F44" s="40">
        <v>12</v>
      </c>
      <c r="G44" s="40">
        <f>17</f>
        <v>17</v>
      </c>
      <c r="H44" s="40" t="s">
        <v>178</v>
      </c>
      <c r="I44" s="40" t="s">
        <v>178</v>
      </c>
      <c r="J44" s="40" t="s">
        <v>178</v>
      </c>
      <c r="K44" s="40" t="s">
        <v>178</v>
      </c>
    </row>
    <row r="45" spans="1:11" ht="69.75" customHeight="1">
      <c r="A45" s="289"/>
      <c r="B45" s="292"/>
      <c r="C45" s="80"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64</v>
      </c>
      <c r="C49" s="275"/>
      <c r="D49" s="40" t="s">
        <v>65</v>
      </c>
      <c r="E49" s="39" t="s">
        <v>12</v>
      </c>
      <c r="F49" s="39">
        <v>10</v>
      </c>
      <c r="G49" s="39">
        <f>8-1</f>
        <v>7</v>
      </c>
      <c r="H49" s="39">
        <v>6</v>
      </c>
      <c r="I49" s="39">
        <v>6</v>
      </c>
      <c r="J49" s="39">
        <v>6</v>
      </c>
      <c r="K49" s="39">
        <v>7</v>
      </c>
    </row>
    <row r="50" spans="1:11" ht="114.75" customHeight="1">
      <c r="A50" s="39" t="s">
        <v>59</v>
      </c>
      <c r="B50" s="250" t="s">
        <v>242</v>
      </c>
      <c r="C50" s="275"/>
      <c r="D50" s="40" t="s">
        <v>262</v>
      </c>
      <c r="E50" s="40" t="s">
        <v>12</v>
      </c>
      <c r="F50" s="69" t="s">
        <v>96</v>
      </c>
      <c r="G50" s="40" t="s">
        <v>194</v>
      </c>
      <c r="H50" s="40">
        <v>2</v>
      </c>
      <c r="I50" s="40">
        <v>2</v>
      </c>
      <c r="J50" s="40">
        <v>2</v>
      </c>
      <c r="K50" s="40">
        <v>2</v>
      </c>
    </row>
    <row r="51" spans="1:11" ht="34.5" customHeight="1">
      <c r="A51" s="67" t="s">
        <v>255</v>
      </c>
      <c r="B51" s="276" t="s">
        <v>256</v>
      </c>
      <c r="C51" s="277"/>
      <c r="D51" s="277"/>
      <c r="E51" s="277"/>
      <c r="F51" s="277"/>
      <c r="G51" s="277"/>
      <c r="H51" s="277"/>
      <c r="I51" s="277"/>
      <c r="J51" s="277"/>
      <c r="K51" s="278"/>
    </row>
    <row r="52" spans="1:11" ht="57"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39">
        <f>10216</f>
        <v>10216</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40">
        <v>245</v>
      </c>
      <c r="I56" s="40" t="s">
        <v>178</v>
      </c>
      <c r="J56" s="40" t="s">
        <v>178</v>
      </c>
      <c r="K56" s="40">
        <v>235</v>
      </c>
    </row>
    <row r="57" spans="1:11" ht="54.75" customHeight="1">
      <c r="A57" s="70" t="s">
        <v>232</v>
      </c>
      <c r="B57" s="250" t="s">
        <v>170</v>
      </c>
      <c r="C57" s="278"/>
      <c r="D57" s="40" t="s">
        <v>26</v>
      </c>
      <c r="E57" s="39" t="s">
        <v>12</v>
      </c>
      <c r="F57" s="39">
        <v>106</v>
      </c>
      <c r="G57" s="39">
        <v>114</v>
      </c>
      <c r="H57" s="39">
        <v>114</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83.25" customHeight="1">
      <c r="A60" s="39" t="s">
        <v>72</v>
      </c>
      <c r="B60" s="250" t="s">
        <v>234</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v>2</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B61:K61"/>
    <mergeCell ref="B62:C62"/>
    <mergeCell ref="B63:C63"/>
    <mergeCell ref="B55:K55"/>
    <mergeCell ref="B56:C56"/>
    <mergeCell ref="B57:C57"/>
    <mergeCell ref="B58:C58"/>
    <mergeCell ref="B59:C59"/>
    <mergeCell ref="B60:C60"/>
    <mergeCell ref="B54:C54"/>
    <mergeCell ref="B42:C42"/>
    <mergeCell ref="A43:A45"/>
    <mergeCell ref="B43:B45"/>
    <mergeCell ref="B46:K46"/>
    <mergeCell ref="B47:C47"/>
    <mergeCell ref="B48:K48"/>
    <mergeCell ref="B49:C49"/>
    <mergeCell ref="B50:C50"/>
    <mergeCell ref="B51:K51"/>
    <mergeCell ref="B52:C52"/>
    <mergeCell ref="B53:K53"/>
    <mergeCell ref="B41:C41"/>
    <mergeCell ref="B30:C30"/>
    <mergeCell ref="B31:C31"/>
    <mergeCell ref="B32:C32"/>
    <mergeCell ref="B33:C33"/>
    <mergeCell ref="B34:C34"/>
    <mergeCell ref="B35:C35"/>
    <mergeCell ref="B36:C36"/>
    <mergeCell ref="B37:C37"/>
    <mergeCell ref="B38:C38"/>
    <mergeCell ref="B39:C39"/>
    <mergeCell ref="B40:C40"/>
    <mergeCell ref="B28:K28"/>
    <mergeCell ref="B29:C29"/>
    <mergeCell ref="B22:C22"/>
    <mergeCell ref="B23:C23"/>
    <mergeCell ref="B24:C24"/>
    <mergeCell ref="B25:C25"/>
    <mergeCell ref="B26:K26"/>
    <mergeCell ref="B27:C27"/>
    <mergeCell ref="B21:C21"/>
    <mergeCell ref="A10:K10"/>
    <mergeCell ref="B11:K11"/>
    <mergeCell ref="B12:C12"/>
    <mergeCell ref="B13:C13"/>
    <mergeCell ref="B14:C14"/>
    <mergeCell ref="B15:C15"/>
    <mergeCell ref="B16:C16"/>
    <mergeCell ref="B17:C17"/>
    <mergeCell ref="B18:C18"/>
    <mergeCell ref="B19:C19"/>
    <mergeCell ref="B20:C20"/>
    <mergeCell ref="E1:J2"/>
    <mergeCell ref="E3:I3"/>
    <mergeCell ref="E4:I4"/>
    <mergeCell ref="A5:I5"/>
    <mergeCell ref="A7:A8"/>
    <mergeCell ref="B7:C8"/>
    <mergeCell ref="D7:D8"/>
    <mergeCell ref="E7:E8"/>
    <mergeCell ref="F7:F8"/>
    <mergeCell ref="G7:K7"/>
  </mergeCells>
  <pageMargins left="0.17" right="0.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dimension ref="A1:K64"/>
  <sheetViews>
    <sheetView workbookViewId="0">
      <selection sqref="A1:XFD1048576"/>
    </sheetView>
  </sheetViews>
  <sheetFormatPr defaultRowHeight="15"/>
  <cols>
    <col min="1" max="1" width="8.85546875" style="60" customWidth="1"/>
    <col min="2" max="2" width="41.7109375" style="60" customWidth="1"/>
    <col min="3" max="3" width="56.28515625" style="60" customWidth="1"/>
    <col min="4" max="4" width="33.28515625" style="60" customWidth="1"/>
    <col min="5" max="5" width="12.28515625" style="60" customWidth="1"/>
    <col min="6" max="6" width="11.42578125" style="60" customWidth="1"/>
    <col min="7" max="8" width="9.140625" style="60"/>
    <col min="9"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84"/>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85">
        <v>2</v>
      </c>
      <c r="D9" s="85">
        <v>3</v>
      </c>
      <c r="E9" s="85">
        <v>4</v>
      </c>
      <c r="F9" s="85">
        <v>5</v>
      </c>
      <c r="G9" s="85">
        <v>6</v>
      </c>
      <c r="H9" s="85">
        <v>7</v>
      </c>
      <c r="I9" s="85">
        <v>8</v>
      </c>
      <c r="J9" s="85">
        <v>8</v>
      </c>
      <c r="K9" s="85">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39">
        <v>3888</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55">
        <v>2</v>
      </c>
      <c r="I22" s="55" t="s">
        <v>178</v>
      </c>
      <c r="J22" s="55" t="s">
        <v>178</v>
      </c>
      <c r="K22" s="55">
        <v>3</v>
      </c>
    </row>
    <row r="23" spans="1:11" ht="87" customHeight="1">
      <c r="A23" s="39" t="s">
        <v>203</v>
      </c>
      <c r="B23" s="274" t="s">
        <v>193</v>
      </c>
      <c r="C23" s="275"/>
      <c r="D23" s="40" t="s">
        <v>174</v>
      </c>
      <c r="E23" s="40" t="s">
        <v>82</v>
      </c>
      <c r="F23" s="40">
        <v>3972</v>
      </c>
      <c r="G23" s="40">
        <v>4481</v>
      </c>
      <c r="H23" s="40">
        <v>4502</v>
      </c>
      <c r="I23" s="40" t="s">
        <v>178</v>
      </c>
      <c r="J23" s="40" t="s">
        <v>178</v>
      </c>
      <c r="K23" s="40" t="s">
        <v>178</v>
      </c>
    </row>
    <row r="24" spans="1:11" ht="100.5" customHeight="1">
      <c r="A24" s="39" t="s">
        <v>204</v>
      </c>
      <c r="B24" s="274" t="s">
        <v>187</v>
      </c>
      <c r="C24" s="275"/>
      <c r="D24" s="40" t="s">
        <v>186</v>
      </c>
      <c r="E24" s="40" t="s">
        <v>82</v>
      </c>
      <c r="F24" s="40">
        <v>1</v>
      </c>
      <c r="G24" s="40">
        <v>1</v>
      </c>
      <c r="H24" s="40">
        <v>2</v>
      </c>
      <c r="I24" s="40" t="s">
        <v>178</v>
      </c>
      <c r="J24" s="40" t="s">
        <v>178</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40">
        <v>260</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38">
        <v>4044</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v>20</v>
      </c>
      <c r="I32" s="39" t="s">
        <v>178</v>
      </c>
      <c r="J32" s="39" t="s">
        <v>178</v>
      </c>
      <c r="K32" s="39">
        <v>20</v>
      </c>
    </row>
    <row r="33" spans="1:11" ht="63" customHeight="1">
      <c r="A33" s="39" t="s">
        <v>214</v>
      </c>
      <c r="B33" s="250" t="s">
        <v>177</v>
      </c>
      <c r="C33" s="275"/>
      <c r="D33" s="40" t="s">
        <v>45</v>
      </c>
      <c r="E33" s="39" t="s">
        <v>12</v>
      </c>
      <c r="F33" s="39">
        <v>6</v>
      </c>
      <c r="G33" s="39">
        <v>7</v>
      </c>
      <c r="H33" s="39">
        <v>6</v>
      </c>
      <c r="I33" s="39" t="s">
        <v>178</v>
      </c>
      <c r="J33" s="39" t="s">
        <v>178</v>
      </c>
      <c r="K33" s="39">
        <v>7</v>
      </c>
    </row>
    <row r="34" spans="1:11" ht="78.75" customHeight="1">
      <c r="A34" s="39" t="s">
        <v>215</v>
      </c>
      <c r="B34" s="250" t="s">
        <v>47</v>
      </c>
      <c r="C34" s="275"/>
      <c r="D34" s="40" t="s">
        <v>26</v>
      </c>
      <c r="E34" s="39" t="s">
        <v>12</v>
      </c>
      <c r="F34" s="39">
        <v>1</v>
      </c>
      <c r="G34" s="39">
        <v>1</v>
      </c>
      <c r="H34" s="39">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48">
        <v>1</v>
      </c>
      <c r="I36" s="39" t="s">
        <v>178</v>
      </c>
      <c r="J36" s="39" t="s">
        <v>178</v>
      </c>
      <c r="K36" s="39" t="s">
        <v>178</v>
      </c>
    </row>
    <row r="37" spans="1:11" ht="92.25" customHeight="1">
      <c r="A37" s="39" t="s">
        <v>218</v>
      </c>
      <c r="B37" s="250" t="s">
        <v>112</v>
      </c>
      <c r="C37" s="275"/>
      <c r="D37" s="40" t="s">
        <v>51</v>
      </c>
      <c r="E37" s="39" t="s">
        <v>12</v>
      </c>
      <c r="F37" s="39">
        <v>3</v>
      </c>
      <c r="G37" s="39">
        <f>4+3</f>
        <v>7</v>
      </c>
      <c r="H37" s="39">
        <v>6</v>
      </c>
      <c r="I37" s="39" t="s">
        <v>178</v>
      </c>
      <c r="J37" s="39" t="s">
        <v>178</v>
      </c>
      <c r="K37" s="39">
        <v>4</v>
      </c>
    </row>
    <row r="38" spans="1:11" ht="109.5" customHeight="1">
      <c r="A38" s="39" t="s">
        <v>219</v>
      </c>
      <c r="B38" s="250" t="s">
        <v>113</v>
      </c>
      <c r="C38" s="275"/>
      <c r="D38" s="40" t="s">
        <v>40</v>
      </c>
      <c r="E38" s="39" t="s">
        <v>12</v>
      </c>
      <c r="F38" s="39">
        <v>1</v>
      </c>
      <c r="G38" s="39">
        <v>3</v>
      </c>
      <c r="H38" s="48">
        <v>1</v>
      </c>
      <c r="I38" s="39" t="s">
        <v>178</v>
      </c>
      <c r="J38" s="39" t="s">
        <v>178</v>
      </c>
      <c r="K38" s="39" t="s">
        <v>178</v>
      </c>
    </row>
    <row r="39" spans="1:11" ht="66" customHeight="1">
      <c r="A39" s="39" t="s">
        <v>220</v>
      </c>
      <c r="B39" s="250" t="s">
        <v>114</v>
      </c>
      <c r="C39" s="275"/>
      <c r="D39" s="40" t="s">
        <v>40</v>
      </c>
      <c r="E39" s="39" t="s">
        <v>12</v>
      </c>
      <c r="F39" s="39">
        <v>1</v>
      </c>
      <c r="G39" s="39">
        <v>1</v>
      </c>
      <c r="H39" s="48">
        <v>1</v>
      </c>
      <c r="I39" s="39" t="s">
        <v>178</v>
      </c>
      <c r="J39" s="39" t="s">
        <v>178</v>
      </c>
      <c r="K39" s="39" t="s">
        <v>178</v>
      </c>
    </row>
    <row r="40" spans="1:11" ht="61.5" customHeight="1">
      <c r="A40" s="39" t="s">
        <v>221</v>
      </c>
      <c r="B40" s="250" t="s">
        <v>162</v>
      </c>
      <c r="C40" s="275"/>
      <c r="D40" s="40" t="s">
        <v>40</v>
      </c>
      <c r="E40" s="39" t="s">
        <v>12</v>
      </c>
      <c r="F40" s="39">
        <v>5</v>
      </c>
      <c r="G40" s="39">
        <f>5</f>
        <v>5</v>
      </c>
      <c r="H40" s="39">
        <v>3</v>
      </c>
      <c r="I40" s="39" t="s">
        <v>178</v>
      </c>
      <c r="J40" s="39" t="s">
        <v>178</v>
      </c>
      <c r="K40" s="39">
        <v>5</v>
      </c>
    </row>
    <row r="41" spans="1:11" ht="82.5" customHeight="1">
      <c r="A41" s="39" t="s">
        <v>222</v>
      </c>
      <c r="B41" s="250" t="s">
        <v>163</v>
      </c>
      <c r="C41" s="275"/>
      <c r="D41" s="40" t="s">
        <v>40</v>
      </c>
      <c r="E41" s="39" t="s">
        <v>12</v>
      </c>
      <c r="F41" s="39">
        <v>168</v>
      </c>
      <c r="G41" s="39">
        <v>515</v>
      </c>
      <c r="H41" s="39">
        <v>50</v>
      </c>
      <c r="I41" s="39" t="s">
        <v>178</v>
      </c>
      <c r="J41" s="39" t="s">
        <v>178</v>
      </c>
      <c r="K41" s="39">
        <v>211</v>
      </c>
    </row>
    <row r="42" spans="1:11" ht="52.5" customHeight="1">
      <c r="A42" s="39" t="s">
        <v>223</v>
      </c>
      <c r="B42" s="250" t="s">
        <v>83</v>
      </c>
      <c r="C42" s="275"/>
      <c r="D42" s="40" t="s">
        <v>92</v>
      </c>
      <c r="E42" s="40" t="s">
        <v>71</v>
      </c>
      <c r="F42" s="40">
        <v>585</v>
      </c>
      <c r="G42" s="40">
        <f>586+9</f>
        <v>595</v>
      </c>
      <c r="H42" s="40">
        <v>586</v>
      </c>
      <c r="I42" s="40">
        <v>586</v>
      </c>
      <c r="J42" s="40">
        <v>586</v>
      </c>
      <c r="K42" s="40">
        <v>585</v>
      </c>
    </row>
    <row r="43" spans="1:11" ht="60.75" customHeight="1">
      <c r="A43" s="287" t="s">
        <v>224</v>
      </c>
      <c r="B43" s="290" t="s">
        <v>164</v>
      </c>
      <c r="C43" s="83" t="s">
        <v>93</v>
      </c>
      <c r="D43" s="40" t="s">
        <v>26</v>
      </c>
      <c r="E43" s="55" t="s">
        <v>12</v>
      </c>
      <c r="F43" s="55">
        <v>36</v>
      </c>
      <c r="G43" s="55">
        <f>41</f>
        <v>41</v>
      </c>
      <c r="H43" s="55" t="s">
        <v>178</v>
      </c>
      <c r="I43" s="55" t="s">
        <v>178</v>
      </c>
      <c r="J43" s="55" t="s">
        <v>178</v>
      </c>
      <c r="K43" s="55" t="s">
        <v>178</v>
      </c>
    </row>
    <row r="44" spans="1:11" ht="66" customHeight="1">
      <c r="A44" s="288"/>
      <c r="B44" s="291"/>
      <c r="C44" s="83" t="s">
        <v>109</v>
      </c>
      <c r="D44" s="40" t="s">
        <v>26</v>
      </c>
      <c r="E44" s="55" t="s">
        <v>12</v>
      </c>
      <c r="F44" s="40">
        <v>12</v>
      </c>
      <c r="G44" s="40">
        <f>17</f>
        <v>17</v>
      </c>
      <c r="H44" s="40" t="s">
        <v>178</v>
      </c>
      <c r="I44" s="40" t="s">
        <v>178</v>
      </c>
      <c r="J44" s="40" t="s">
        <v>178</v>
      </c>
      <c r="K44" s="40" t="s">
        <v>178</v>
      </c>
    </row>
    <row r="45" spans="1:11" ht="69.75" customHeight="1">
      <c r="A45" s="289"/>
      <c r="B45" s="292"/>
      <c r="C45" s="83"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64</v>
      </c>
      <c r="C49" s="275"/>
      <c r="D49" s="40" t="s">
        <v>65</v>
      </c>
      <c r="E49" s="39" t="s">
        <v>12</v>
      </c>
      <c r="F49" s="39">
        <v>10</v>
      </c>
      <c r="G49" s="39">
        <f>8-1</f>
        <v>7</v>
      </c>
      <c r="H49" s="39">
        <v>6</v>
      </c>
      <c r="I49" s="39">
        <v>6</v>
      </c>
      <c r="J49" s="39">
        <v>6</v>
      </c>
      <c r="K49" s="39">
        <v>7</v>
      </c>
    </row>
    <row r="50" spans="1:11" ht="114.75" customHeight="1">
      <c r="A50" s="39" t="s">
        <v>59</v>
      </c>
      <c r="B50" s="250" t="s">
        <v>242</v>
      </c>
      <c r="C50" s="275"/>
      <c r="D50" s="40" t="s">
        <v>262</v>
      </c>
      <c r="E50" s="40" t="s">
        <v>12</v>
      </c>
      <c r="F50" s="69" t="s">
        <v>96</v>
      </c>
      <c r="G50" s="40" t="s">
        <v>194</v>
      </c>
      <c r="H50" s="40">
        <v>2</v>
      </c>
      <c r="I50" s="40">
        <v>2</v>
      </c>
      <c r="J50" s="40">
        <v>2</v>
      </c>
      <c r="K50" s="40">
        <v>2</v>
      </c>
    </row>
    <row r="51" spans="1:11" ht="34.5" customHeight="1">
      <c r="A51" s="67" t="s">
        <v>255</v>
      </c>
      <c r="B51" s="276" t="s">
        <v>256</v>
      </c>
      <c r="C51" s="277"/>
      <c r="D51" s="277"/>
      <c r="E51" s="277"/>
      <c r="F51" s="277"/>
      <c r="G51" s="277"/>
      <c r="H51" s="277"/>
      <c r="I51" s="277"/>
      <c r="J51" s="277"/>
      <c r="K51" s="278"/>
    </row>
    <row r="52" spans="1:11" ht="57"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48">
        <f>10216-26</f>
        <v>10190</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40">
        <v>245</v>
      </c>
      <c r="I56" s="40" t="s">
        <v>178</v>
      </c>
      <c r="J56" s="40" t="s">
        <v>178</v>
      </c>
      <c r="K56" s="40">
        <v>235</v>
      </c>
    </row>
    <row r="57" spans="1:11" ht="54.75" customHeight="1">
      <c r="A57" s="70" t="s">
        <v>232</v>
      </c>
      <c r="B57" s="250" t="s">
        <v>170</v>
      </c>
      <c r="C57" s="278"/>
      <c r="D57" s="40" t="s">
        <v>26</v>
      </c>
      <c r="E57" s="39" t="s">
        <v>12</v>
      </c>
      <c r="F57" s="39">
        <v>106</v>
      </c>
      <c r="G57" s="39">
        <v>114</v>
      </c>
      <c r="H57" s="39">
        <v>114</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83.25" customHeight="1">
      <c r="A60" s="39" t="s">
        <v>72</v>
      </c>
      <c r="B60" s="250" t="s">
        <v>234</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v>2</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64"/>
  <sheetViews>
    <sheetView topLeftCell="A43" workbookViewId="0">
      <selection activeCell="A13" sqref="A1:XFD1048576"/>
    </sheetView>
  </sheetViews>
  <sheetFormatPr defaultRowHeight="15"/>
  <cols>
    <col min="1" max="1" width="8.85546875" style="60" customWidth="1"/>
    <col min="2" max="2" width="56" style="60" customWidth="1"/>
    <col min="3" max="3" width="51" style="60" customWidth="1"/>
    <col min="4" max="4" width="33.28515625" style="60" customWidth="1"/>
    <col min="5" max="5" width="14.42578125" style="60" customWidth="1"/>
    <col min="6" max="6" width="11.42578125" style="60" customWidth="1"/>
    <col min="7" max="7" width="11" style="60" customWidth="1"/>
    <col min="8" max="8" width="11.28515625" style="60" customWidth="1"/>
    <col min="9" max="9" width="12.5703125" style="60" customWidth="1"/>
    <col min="10" max="10" width="12.85546875" style="60" customWidth="1"/>
    <col min="11"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84"/>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85">
        <v>2</v>
      </c>
      <c r="D9" s="85">
        <v>3</v>
      </c>
      <c r="E9" s="85">
        <v>4</v>
      </c>
      <c r="F9" s="85">
        <v>5</v>
      </c>
      <c r="G9" s="85">
        <v>6</v>
      </c>
      <c r="H9" s="85">
        <v>7</v>
      </c>
      <c r="I9" s="85">
        <v>8</v>
      </c>
      <c r="J9" s="85">
        <v>8</v>
      </c>
      <c r="K9" s="85">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39">
        <v>3888</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55">
        <v>2</v>
      </c>
      <c r="I22" s="55" t="s">
        <v>178</v>
      </c>
      <c r="J22" s="55" t="s">
        <v>178</v>
      </c>
      <c r="K22" s="55">
        <v>3</v>
      </c>
    </row>
    <row r="23" spans="1:11" ht="87" customHeight="1">
      <c r="A23" s="39" t="s">
        <v>203</v>
      </c>
      <c r="B23" s="274" t="s">
        <v>193</v>
      </c>
      <c r="C23" s="275"/>
      <c r="D23" s="40" t="s">
        <v>174</v>
      </c>
      <c r="E23" s="40" t="s">
        <v>82</v>
      </c>
      <c r="F23" s="40">
        <v>3972</v>
      </c>
      <c r="G23" s="40">
        <v>4481</v>
      </c>
      <c r="H23" s="40">
        <v>4502</v>
      </c>
      <c r="I23" s="52">
        <v>4502</v>
      </c>
      <c r="J23" s="52">
        <v>4502</v>
      </c>
      <c r="K23" s="40" t="s">
        <v>178</v>
      </c>
    </row>
    <row r="24" spans="1:11" ht="100.5" customHeight="1">
      <c r="A24" s="39" t="s">
        <v>204</v>
      </c>
      <c r="B24" s="274" t="s">
        <v>187</v>
      </c>
      <c r="C24" s="275"/>
      <c r="D24" s="40" t="s">
        <v>186</v>
      </c>
      <c r="E24" s="40" t="s">
        <v>82</v>
      </c>
      <c r="F24" s="40">
        <v>1</v>
      </c>
      <c r="G24" s="40">
        <v>1</v>
      </c>
      <c r="H24" s="40">
        <v>2</v>
      </c>
      <c r="I24" s="52">
        <v>2</v>
      </c>
      <c r="J24" s="52">
        <v>2</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40">
        <v>260</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38">
        <v>4044</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v>20</v>
      </c>
      <c r="I32" s="39" t="s">
        <v>178</v>
      </c>
      <c r="J32" s="39" t="s">
        <v>178</v>
      </c>
      <c r="K32" s="39">
        <v>20</v>
      </c>
    </row>
    <row r="33" spans="1:11" ht="63" customHeight="1">
      <c r="A33" s="39" t="s">
        <v>214</v>
      </c>
      <c r="B33" s="250" t="s">
        <v>177</v>
      </c>
      <c r="C33" s="275"/>
      <c r="D33" s="40" t="s">
        <v>45</v>
      </c>
      <c r="E33" s="39" t="s">
        <v>12</v>
      </c>
      <c r="F33" s="39">
        <v>6</v>
      </c>
      <c r="G33" s="39">
        <v>7</v>
      </c>
      <c r="H33" s="39">
        <v>6</v>
      </c>
      <c r="I33" s="39" t="s">
        <v>178</v>
      </c>
      <c r="J33" s="39" t="s">
        <v>178</v>
      </c>
      <c r="K33" s="39">
        <v>7</v>
      </c>
    </row>
    <row r="34" spans="1:11" ht="78.75" customHeight="1">
      <c r="A34" s="39" t="s">
        <v>215</v>
      </c>
      <c r="B34" s="250" t="s">
        <v>47</v>
      </c>
      <c r="C34" s="275"/>
      <c r="D34" s="40" t="s">
        <v>26</v>
      </c>
      <c r="E34" s="39" t="s">
        <v>12</v>
      </c>
      <c r="F34" s="39">
        <v>1</v>
      </c>
      <c r="G34" s="39">
        <v>1</v>
      </c>
      <c r="H34" s="39">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v>1</v>
      </c>
      <c r="I36" s="39" t="s">
        <v>178</v>
      </c>
      <c r="J36" s="39" t="s">
        <v>178</v>
      </c>
      <c r="K36" s="39" t="s">
        <v>178</v>
      </c>
    </row>
    <row r="37" spans="1:11" ht="92.25" customHeight="1">
      <c r="A37" s="39" t="s">
        <v>218</v>
      </c>
      <c r="B37" s="250" t="s">
        <v>112</v>
      </c>
      <c r="C37" s="275"/>
      <c r="D37" s="40" t="s">
        <v>51</v>
      </c>
      <c r="E37" s="39" t="s">
        <v>12</v>
      </c>
      <c r="F37" s="39">
        <v>3</v>
      </c>
      <c r="G37" s="39">
        <f>4+3</f>
        <v>7</v>
      </c>
      <c r="H37" s="39">
        <v>6</v>
      </c>
      <c r="I37" s="39" t="s">
        <v>178</v>
      </c>
      <c r="J37" s="39" t="s">
        <v>178</v>
      </c>
      <c r="K37" s="39">
        <v>4</v>
      </c>
    </row>
    <row r="38" spans="1:11" ht="109.5" customHeight="1">
      <c r="A38" s="39" t="s">
        <v>219</v>
      </c>
      <c r="B38" s="250" t="s">
        <v>113</v>
      </c>
      <c r="C38" s="275"/>
      <c r="D38" s="40" t="s">
        <v>40</v>
      </c>
      <c r="E38" s="39" t="s">
        <v>12</v>
      </c>
      <c r="F38" s="39">
        <v>1</v>
      </c>
      <c r="G38" s="39">
        <v>3</v>
      </c>
      <c r="H38" s="39">
        <v>1</v>
      </c>
      <c r="I38" s="39" t="s">
        <v>178</v>
      </c>
      <c r="J38" s="39" t="s">
        <v>178</v>
      </c>
      <c r="K38" s="39" t="s">
        <v>178</v>
      </c>
    </row>
    <row r="39" spans="1:11" ht="66" customHeight="1">
      <c r="A39" s="39" t="s">
        <v>220</v>
      </c>
      <c r="B39" s="250" t="s">
        <v>114</v>
      </c>
      <c r="C39" s="275"/>
      <c r="D39" s="40" t="s">
        <v>40</v>
      </c>
      <c r="E39" s="39" t="s">
        <v>12</v>
      </c>
      <c r="F39" s="39">
        <v>1</v>
      </c>
      <c r="G39" s="39">
        <v>1</v>
      </c>
      <c r="H39" s="39">
        <v>1</v>
      </c>
      <c r="I39" s="39" t="s">
        <v>178</v>
      </c>
      <c r="J39" s="39" t="s">
        <v>178</v>
      </c>
      <c r="K39" s="39" t="s">
        <v>178</v>
      </c>
    </row>
    <row r="40" spans="1:11" ht="61.5" customHeight="1">
      <c r="A40" s="39" t="s">
        <v>221</v>
      </c>
      <c r="B40" s="250" t="s">
        <v>162</v>
      </c>
      <c r="C40" s="275"/>
      <c r="D40" s="40" t="s">
        <v>40</v>
      </c>
      <c r="E40" s="39" t="s">
        <v>12</v>
      </c>
      <c r="F40" s="39">
        <v>5</v>
      </c>
      <c r="G40" s="39">
        <f>5</f>
        <v>5</v>
      </c>
      <c r="H40" s="39">
        <v>3</v>
      </c>
      <c r="I40" s="39" t="s">
        <v>178</v>
      </c>
      <c r="J40" s="39" t="s">
        <v>178</v>
      </c>
      <c r="K40" s="39">
        <v>5</v>
      </c>
    </row>
    <row r="41" spans="1:11" ht="82.5" customHeight="1">
      <c r="A41" s="39" t="s">
        <v>222</v>
      </c>
      <c r="B41" s="250" t="s">
        <v>163</v>
      </c>
      <c r="C41" s="275"/>
      <c r="D41" s="40" t="s">
        <v>40</v>
      </c>
      <c r="E41" s="39" t="s">
        <v>12</v>
      </c>
      <c r="F41" s="39">
        <v>168</v>
      </c>
      <c r="G41" s="39">
        <v>515</v>
      </c>
      <c r="H41" s="39">
        <v>50</v>
      </c>
      <c r="I41" s="39" t="s">
        <v>178</v>
      </c>
      <c r="J41" s="39" t="s">
        <v>178</v>
      </c>
      <c r="K41" s="39">
        <v>211</v>
      </c>
    </row>
    <row r="42" spans="1:11" ht="52.5" customHeight="1">
      <c r="A42" s="39" t="s">
        <v>223</v>
      </c>
      <c r="B42" s="250" t="s">
        <v>83</v>
      </c>
      <c r="C42" s="275"/>
      <c r="D42" s="40" t="s">
        <v>92</v>
      </c>
      <c r="E42" s="40" t="s">
        <v>71</v>
      </c>
      <c r="F42" s="40">
        <v>585</v>
      </c>
      <c r="G42" s="40">
        <f>586+9</f>
        <v>595</v>
      </c>
      <c r="H42" s="40">
        <v>387</v>
      </c>
      <c r="I42" s="52">
        <v>387</v>
      </c>
      <c r="J42" s="52">
        <v>387</v>
      </c>
      <c r="K42" s="52">
        <v>387</v>
      </c>
    </row>
    <row r="43" spans="1:11" ht="60.75" customHeight="1">
      <c r="A43" s="287" t="s">
        <v>224</v>
      </c>
      <c r="B43" s="290" t="s">
        <v>164</v>
      </c>
      <c r="C43" s="83" t="s">
        <v>93</v>
      </c>
      <c r="D43" s="40" t="s">
        <v>26</v>
      </c>
      <c r="E43" s="55" t="s">
        <v>12</v>
      </c>
      <c r="F43" s="55">
        <v>36</v>
      </c>
      <c r="G43" s="55">
        <f>41</f>
        <v>41</v>
      </c>
      <c r="H43" s="55" t="s">
        <v>178</v>
      </c>
      <c r="I43" s="55" t="s">
        <v>178</v>
      </c>
      <c r="J43" s="55" t="s">
        <v>178</v>
      </c>
      <c r="K43" s="55" t="s">
        <v>178</v>
      </c>
    </row>
    <row r="44" spans="1:11" ht="66" customHeight="1">
      <c r="A44" s="288"/>
      <c r="B44" s="291"/>
      <c r="C44" s="83" t="s">
        <v>109</v>
      </c>
      <c r="D44" s="40" t="s">
        <v>26</v>
      </c>
      <c r="E44" s="55" t="s">
        <v>12</v>
      </c>
      <c r="F44" s="40">
        <v>12</v>
      </c>
      <c r="G44" s="40">
        <f>17</f>
        <v>17</v>
      </c>
      <c r="H44" s="40" t="s">
        <v>178</v>
      </c>
      <c r="I44" s="40" t="s">
        <v>178</v>
      </c>
      <c r="J44" s="40" t="s">
        <v>178</v>
      </c>
      <c r="K44" s="40" t="s">
        <v>178</v>
      </c>
    </row>
    <row r="45" spans="1:11" ht="69.75" customHeight="1">
      <c r="A45" s="289"/>
      <c r="B45" s="292"/>
      <c r="C45" s="83"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265</v>
      </c>
      <c r="C49" s="275"/>
      <c r="D49" s="40" t="s">
        <v>65</v>
      </c>
      <c r="E49" s="39" t="s">
        <v>12</v>
      </c>
      <c r="F49" s="39">
        <v>10</v>
      </c>
      <c r="G49" s="39">
        <f>8-1</f>
        <v>7</v>
      </c>
      <c r="H49" s="39">
        <v>6</v>
      </c>
      <c r="I49" s="39">
        <v>6</v>
      </c>
      <c r="J49" s="39">
        <v>6</v>
      </c>
      <c r="K49" s="39">
        <v>6</v>
      </c>
    </row>
    <row r="50" spans="1:11" ht="114.75" customHeight="1">
      <c r="A50" s="39" t="s">
        <v>59</v>
      </c>
      <c r="B50" s="250" t="s">
        <v>264</v>
      </c>
      <c r="C50" s="275"/>
      <c r="D50" s="40" t="s">
        <v>262</v>
      </c>
      <c r="E50" s="40" t="s">
        <v>12</v>
      </c>
      <c r="F50" s="69" t="s">
        <v>96</v>
      </c>
      <c r="G50" s="40" t="s">
        <v>194</v>
      </c>
      <c r="H50" s="52">
        <v>1</v>
      </c>
      <c r="I50" s="40">
        <v>2</v>
      </c>
      <c r="J50" s="40">
        <v>2</v>
      </c>
      <c r="K50" s="40">
        <v>2</v>
      </c>
    </row>
    <row r="51" spans="1:11" ht="34.5" customHeight="1">
      <c r="A51" s="67" t="s">
        <v>255</v>
      </c>
      <c r="B51" s="276" t="s">
        <v>256</v>
      </c>
      <c r="C51" s="277"/>
      <c r="D51" s="277"/>
      <c r="E51" s="277"/>
      <c r="F51" s="277"/>
      <c r="G51" s="277"/>
      <c r="H51" s="277"/>
      <c r="I51" s="277"/>
      <c r="J51" s="277"/>
      <c r="K51" s="278"/>
    </row>
    <row r="52" spans="1:11" ht="72"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39">
        <f>10216-26</f>
        <v>10190</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40">
        <v>245</v>
      </c>
      <c r="I56" s="40" t="s">
        <v>178</v>
      </c>
      <c r="J56" s="40" t="s">
        <v>178</v>
      </c>
      <c r="K56" s="40">
        <v>235</v>
      </c>
    </row>
    <row r="57" spans="1:11" ht="54.75" customHeight="1">
      <c r="A57" s="70" t="s">
        <v>232</v>
      </c>
      <c r="B57" s="250" t="s">
        <v>170</v>
      </c>
      <c r="C57" s="278"/>
      <c r="D57" s="40" t="s">
        <v>26</v>
      </c>
      <c r="E57" s="39" t="s">
        <v>12</v>
      </c>
      <c r="F57" s="39">
        <v>106</v>
      </c>
      <c r="G57" s="39">
        <v>114</v>
      </c>
      <c r="H57" s="39">
        <v>114</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105.75" customHeight="1">
      <c r="A60" s="39" t="s">
        <v>72</v>
      </c>
      <c r="B60" s="250" t="s">
        <v>263</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v>2</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17" right="0.39" top="0.17" bottom="0.75" header="0.17" footer="0.3"/>
  <pageSetup paperSize="9" scale="40" orientation="portrait" r:id="rId1"/>
</worksheet>
</file>

<file path=xl/worksheets/sheet8.xml><?xml version="1.0" encoding="utf-8"?>
<worksheet xmlns="http://schemas.openxmlformats.org/spreadsheetml/2006/main" xmlns:r="http://schemas.openxmlformats.org/officeDocument/2006/relationships">
  <dimension ref="A1:K64"/>
  <sheetViews>
    <sheetView topLeftCell="A52" workbookViewId="0">
      <selection activeCell="H57" sqref="H57"/>
    </sheetView>
  </sheetViews>
  <sheetFormatPr defaultRowHeight="15"/>
  <cols>
    <col min="1" max="1" width="8.85546875" style="60" customWidth="1"/>
    <col min="2" max="2" width="56" style="60" customWidth="1"/>
    <col min="3" max="3" width="51" style="60" customWidth="1"/>
    <col min="4" max="4" width="33.28515625" style="60" customWidth="1"/>
    <col min="5" max="5" width="14.42578125" style="60" customWidth="1"/>
    <col min="6" max="6" width="11.42578125" style="60" customWidth="1"/>
    <col min="7" max="7" width="11" style="60" customWidth="1"/>
    <col min="8" max="8" width="11.28515625" style="60" customWidth="1"/>
    <col min="9" max="9" width="12.5703125" style="60" customWidth="1"/>
    <col min="10" max="10" width="12.85546875" style="60" customWidth="1"/>
    <col min="11"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87"/>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88">
        <v>2</v>
      </c>
      <c r="D9" s="88">
        <v>3</v>
      </c>
      <c r="E9" s="88">
        <v>4</v>
      </c>
      <c r="F9" s="88">
        <v>5</v>
      </c>
      <c r="G9" s="88">
        <v>6</v>
      </c>
      <c r="H9" s="88">
        <v>7</v>
      </c>
      <c r="I9" s="88">
        <v>8</v>
      </c>
      <c r="J9" s="88">
        <v>8</v>
      </c>
      <c r="K9" s="88">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39">
        <f>3888</f>
        <v>3888</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55">
        <v>2</v>
      </c>
      <c r="I22" s="55" t="s">
        <v>178</v>
      </c>
      <c r="J22" s="55" t="s">
        <v>178</v>
      </c>
      <c r="K22" s="55">
        <v>3</v>
      </c>
    </row>
    <row r="23" spans="1:11" ht="87" customHeight="1">
      <c r="A23" s="39" t="s">
        <v>203</v>
      </c>
      <c r="B23" s="274" t="s">
        <v>193</v>
      </c>
      <c r="C23" s="275"/>
      <c r="D23" s="40" t="s">
        <v>174</v>
      </c>
      <c r="E23" s="40" t="s">
        <v>82</v>
      </c>
      <c r="F23" s="40">
        <v>3972</v>
      </c>
      <c r="G23" s="40">
        <v>4481</v>
      </c>
      <c r="H23" s="40">
        <v>4502</v>
      </c>
      <c r="I23" s="40">
        <v>4502</v>
      </c>
      <c r="J23" s="40">
        <v>4502</v>
      </c>
      <c r="K23" s="40" t="s">
        <v>178</v>
      </c>
    </row>
    <row r="24" spans="1:11" ht="100.5" customHeight="1">
      <c r="A24" s="39" t="s">
        <v>204</v>
      </c>
      <c r="B24" s="274" t="s">
        <v>187</v>
      </c>
      <c r="C24" s="275"/>
      <c r="D24" s="40" t="s">
        <v>186</v>
      </c>
      <c r="E24" s="40" t="s">
        <v>82</v>
      </c>
      <c r="F24" s="40">
        <v>1</v>
      </c>
      <c r="G24" s="40">
        <v>1</v>
      </c>
      <c r="H24" s="40">
        <v>2</v>
      </c>
      <c r="I24" s="40">
        <v>2</v>
      </c>
      <c r="J24" s="40">
        <v>2</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40">
        <f>260</f>
        <v>260</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38">
        <f>4044</f>
        <v>4044</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39">
        <v>20</v>
      </c>
      <c r="I32" s="39" t="s">
        <v>178</v>
      </c>
      <c r="J32" s="39" t="s">
        <v>178</v>
      </c>
      <c r="K32" s="39">
        <v>20</v>
      </c>
    </row>
    <row r="33" spans="1:11" ht="63" customHeight="1">
      <c r="A33" s="39" t="s">
        <v>214</v>
      </c>
      <c r="B33" s="250" t="s">
        <v>177</v>
      </c>
      <c r="C33" s="275"/>
      <c r="D33" s="40" t="s">
        <v>45</v>
      </c>
      <c r="E33" s="39" t="s">
        <v>12</v>
      </c>
      <c r="F33" s="39">
        <v>6</v>
      </c>
      <c r="G33" s="39">
        <v>7</v>
      </c>
      <c r="H33" s="39">
        <v>6</v>
      </c>
      <c r="I33" s="39" t="s">
        <v>178</v>
      </c>
      <c r="J33" s="39" t="s">
        <v>178</v>
      </c>
      <c r="K33" s="39">
        <v>7</v>
      </c>
    </row>
    <row r="34" spans="1:11" ht="78.75" customHeight="1">
      <c r="A34" s="39" t="s">
        <v>215</v>
      </c>
      <c r="B34" s="250" t="s">
        <v>47</v>
      </c>
      <c r="C34" s="275"/>
      <c r="D34" s="40" t="s">
        <v>26</v>
      </c>
      <c r="E34" s="39" t="s">
        <v>12</v>
      </c>
      <c r="F34" s="39">
        <v>1</v>
      </c>
      <c r="G34" s="39">
        <v>1</v>
      </c>
      <c r="H34" s="39">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v>1</v>
      </c>
      <c r="I36" s="39" t="s">
        <v>178</v>
      </c>
      <c r="J36" s="39" t="s">
        <v>178</v>
      </c>
      <c r="K36" s="39" t="s">
        <v>178</v>
      </c>
    </row>
    <row r="37" spans="1:11" ht="92.25" customHeight="1">
      <c r="A37" s="39" t="s">
        <v>218</v>
      </c>
      <c r="B37" s="250" t="s">
        <v>112</v>
      </c>
      <c r="C37" s="275"/>
      <c r="D37" s="40" t="s">
        <v>51</v>
      </c>
      <c r="E37" s="39" t="s">
        <v>12</v>
      </c>
      <c r="F37" s="39">
        <v>3</v>
      </c>
      <c r="G37" s="39">
        <f>4+3</f>
        <v>7</v>
      </c>
      <c r="H37" s="39">
        <v>6</v>
      </c>
      <c r="I37" s="39" t="s">
        <v>178</v>
      </c>
      <c r="J37" s="39" t="s">
        <v>178</v>
      </c>
      <c r="K37" s="39">
        <v>4</v>
      </c>
    </row>
    <row r="38" spans="1:11" ht="109.5" customHeight="1">
      <c r="A38" s="39" t="s">
        <v>219</v>
      </c>
      <c r="B38" s="250" t="s">
        <v>113</v>
      </c>
      <c r="C38" s="275"/>
      <c r="D38" s="40" t="s">
        <v>40</v>
      </c>
      <c r="E38" s="39" t="s">
        <v>12</v>
      </c>
      <c r="F38" s="39">
        <v>1</v>
      </c>
      <c r="G38" s="39">
        <v>3</v>
      </c>
      <c r="H38" s="39">
        <v>1</v>
      </c>
      <c r="I38" s="39" t="s">
        <v>178</v>
      </c>
      <c r="J38" s="39" t="s">
        <v>178</v>
      </c>
      <c r="K38" s="39" t="s">
        <v>178</v>
      </c>
    </row>
    <row r="39" spans="1:11" ht="66" customHeight="1">
      <c r="A39" s="39" t="s">
        <v>220</v>
      </c>
      <c r="B39" s="250" t="s">
        <v>114</v>
      </c>
      <c r="C39" s="275"/>
      <c r="D39" s="40" t="s">
        <v>40</v>
      </c>
      <c r="E39" s="39" t="s">
        <v>12</v>
      </c>
      <c r="F39" s="39">
        <v>1</v>
      </c>
      <c r="G39" s="39">
        <v>1</v>
      </c>
      <c r="H39" s="39">
        <v>1</v>
      </c>
      <c r="I39" s="39" t="s">
        <v>178</v>
      </c>
      <c r="J39" s="39" t="s">
        <v>178</v>
      </c>
      <c r="K39" s="39" t="s">
        <v>178</v>
      </c>
    </row>
    <row r="40" spans="1:11" ht="61.5" customHeight="1">
      <c r="A40" s="39" t="s">
        <v>221</v>
      </c>
      <c r="B40" s="250" t="s">
        <v>162</v>
      </c>
      <c r="C40" s="275"/>
      <c r="D40" s="40" t="s">
        <v>40</v>
      </c>
      <c r="E40" s="39" t="s">
        <v>12</v>
      </c>
      <c r="F40" s="39">
        <v>5</v>
      </c>
      <c r="G40" s="39">
        <f>5</f>
        <v>5</v>
      </c>
      <c r="H40" s="39">
        <v>3</v>
      </c>
      <c r="I40" s="39" t="s">
        <v>178</v>
      </c>
      <c r="J40" s="39" t="s">
        <v>178</v>
      </c>
      <c r="K40" s="39">
        <v>5</v>
      </c>
    </row>
    <row r="41" spans="1:11" ht="82.5" customHeight="1">
      <c r="A41" s="39" t="s">
        <v>222</v>
      </c>
      <c r="B41" s="250" t="s">
        <v>163</v>
      </c>
      <c r="C41" s="275"/>
      <c r="D41" s="40" t="s">
        <v>40</v>
      </c>
      <c r="E41" s="39" t="s">
        <v>12</v>
      </c>
      <c r="F41" s="39">
        <v>168</v>
      </c>
      <c r="G41" s="39">
        <v>515</v>
      </c>
      <c r="H41" s="39">
        <f>50</f>
        <v>50</v>
      </c>
      <c r="I41" s="39" t="s">
        <v>178</v>
      </c>
      <c r="J41" s="39" t="s">
        <v>178</v>
      </c>
      <c r="K41" s="39">
        <v>211</v>
      </c>
    </row>
    <row r="42" spans="1:11" ht="52.5" customHeight="1">
      <c r="A42" s="39" t="s">
        <v>223</v>
      </c>
      <c r="B42" s="250" t="s">
        <v>83</v>
      </c>
      <c r="C42" s="275"/>
      <c r="D42" s="40" t="s">
        <v>92</v>
      </c>
      <c r="E42" s="40" t="s">
        <v>71</v>
      </c>
      <c r="F42" s="40">
        <v>585</v>
      </c>
      <c r="G42" s="40">
        <f>586+9</f>
        <v>595</v>
      </c>
      <c r="H42" s="40">
        <v>387</v>
      </c>
      <c r="I42" s="40">
        <v>387</v>
      </c>
      <c r="J42" s="40">
        <v>387</v>
      </c>
      <c r="K42" s="40">
        <v>387</v>
      </c>
    </row>
    <row r="43" spans="1:11" ht="60.75" customHeight="1">
      <c r="A43" s="287" t="s">
        <v>224</v>
      </c>
      <c r="B43" s="290" t="s">
        <v>164</v>
      </c>
      <c r="C43" s="86" t="s">
        <v>93</v>
      </c>
      <c r="D43" s="40" t="s">
        <v>26</v>
      </c>
      <c r="E43" s="55" t="s">
        <v>12</v>
      </c>
      <c r="F43" s="55">
        <v>36</v>
      </c>
      <c r="G43" s="55">
        <f>41</f>
        <v>41</v>
      </c>
      <c r="H43" s="55" t="s">
        <v>178</v>
      </c>
      <c r="I43" s="55" t="s">
        <v>178</v>
      </c>
      <c r="J43" s="55" t="s">
        <v>178</v>
      </c>
      <c r="K43" s="55" t="s">
        <v>178</v>
      </c>
    </row>
    <row r="44" spans="1:11" ht="66" customHeight="1">
      <c r="A44" s="288"/>
      <c r="B44" s="291"/>
      <c r="C44" s="86" t="s">
        <v>109</v>
      </c>
      <c r="D44" s="40" t="s">
        <v>26</v>
      </c>
      <c r="E44" s="55" t="s">
        <v>12</v>
      </c>
      <c r="F44" s="40">
        <v>12</v>
      </c>
      <c r="G44" s="40">
        <f>17</f>
        <v>17</v>
      </c>
      <c r="H44" s="40" t="s">
        <v>178</v>
      </c>
      <c r="I44" s="40" t="s">
        <v>178</v>
      </c>
      <c r="J44" s="40" t="s">
        <v>178</v>
      </c>
      <c r="K44" s="40" t="s">
        <v>178</v>
      </c>
    </row>
    <row r="45" spans="1:11" ht="69.75" customHeight="1">
      <c r="A45" s="289"/>
      <c r="B45" s="292"/>
      <c r="C45" s="86"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265</v>
      </c>
      <c r="C49" s="275"/>
      <c r="D49" s="40" t="s">
        <v>65</v>
      </c>
      <c r="E49" s="39" t="s">
        <v>12</v>
      </c>
      <c r="F49" s="39">
        <v>10</v>
      </c>
      <c r="G49" s="39">
        <f>8-1</f>
        <v>7</v>
      </c>
      <c r="H49" s="39">
        <v>6</v>
      </c>
      <c r="I49" s="39">
        <v>6</v>
      </c>
      <c r="J49" s="39">
        <v>6</v>
      </c>
      <c r="K49" s="39">
        <v>6</v>
      </c>
    </row>
    <row r="50" spans="1:11" ht="114.75" customHeight="1">
      <c r="A50" s="39" t="s">
        <v>59</v>
      </c>
      <c r="B50" s="250" t="s">
        <v>264</v>
      </c>
      <c r="C50" s="275"/>
      <c r="D50" s="40" t="s">
        <v>262</v>
      </c>
      <c r="E50" s="40" t="s">
        <v>12</v>
      </c>
      <c r="F50" s="69" t="s">
        <v>96</v>
      </c>
      <c r="G50" s="40" t="s">
        <v>194</v>
      </c>
      <c r="H50" s="52">
        <v>1</v>
      </c>
      <c r="I50" s="40">
        <v>2</v>
      </c>
      <c r="J50" s="40">
        <v>2</v>
      </c>
      <c r="K50" s="40">
        <v>2</v>
      </c>
    </row>
    <row r="51" spans="1:11" ht="34.5" customHeight="1">
      <c r="A51" s="67" t="s">
        <v>255</v>
      </c>
      <c r="B51" s="276" t="s">
        <v>256</v>
      </c>
      <c r="C51" s="277"/>
      <c r="D51" s="277"/>
      <c r="E51" s="277"/>
      <c r="F51" s="277"/>
      <c r="G51" s="277"/>
      <c r="H51" s="277"/>
      <c r="I51" s="277"/>
      <c r="J51" s="277"/>
      <c r="K51" s="278"/>
    </row>
    <row r="52" spans="1:11" ht="72"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39">
        <f>10216-26</f>
        <v>10190</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40">
        <f>245</f>
        <v>245</v>
      </c>
      <c r="I56" s="40" t="s">
        <v>178</v>
      </c>
      <c r="J56" s="40" t="s">
        <v>178</v>
      </c>
      <c r="K56" s="40">
        <v>235</v>
      </c>
    </row>
    <row r="57" spans="1:11" ht="54.75" customHeight="1">
      <c r="A57" s="70" t="s">
        <v>232</v>
      </c>
      <c r="B57" s="250" t="s">
        <v>170</v>
      </c>
      <c r="C57" s="278"/>
      <c r="D57" s="40" t="s">
        <v>26</v>
      </c>
      <c r="E57" s="39" t="s">
        <v>12</v>
      </c>
      <c r="F57" s="39">
        <v>106</v>
      </c>
      <c r="G57" s="39">
        <v>114</v>
      </c>
      <c r="H57" s="39">
        <f>114</f>
        <v>114</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105.75" customHeight="1">
      <c r="A60" s="39" t="s">
        <v>72</v>
      </c>
      <c r="B60" s="250" t="s">
        <v>263</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v>2</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64"/>
  <sheetViews>
    <sheetView view="pageBreakPreview" topLeftCell="A55" zoomScale="60" workbookViewId="0">
      <selection activeCell="A55" sqref="A1:XFD1048576"/>
    </sheetView>
  </sheetViews>
  <sheetFormatPr defaultRowHeight="15"/>
  <cols>
    <col min="1" max="1" width="8.85546875" style="60" customWidth="1"/>
    <col min="2" max="2" width="56" style="60" customWidth="1"/>
    <col min="3" max="3" width="51" style="60" customWidth="1"/>
    <col min="4" max="4" width="33.28515625" style="60" customWidth="1"/>
    <col min="5" max="5" width="14.42578125" style="60" customWidth="1"/>
    <col min="6" max="6" width="11.42578125" style="60" customWidth="1"/>
    <col min="7" max="7" width="11" style="60" customWidth="1"/>
    <col min="8" max="8" width="11.28515625" style="60" customWidth="1"/>
    <col min="9" max="9" width="12.5703125" style="60" customWidth="1"/>
    <col min="10" max="10" width="12.85546875" style="60" customWidth="1"/>
    <col min="11" max="11" width="10.5703125" style="60" customWidth="1"/>
    <col min="12" max="16384" width="9.140625" style="60"/>
  </cols>
  <sheetData>
    <row r="1" spans="1:11">
      <c r="E1" s="263" t="s">
        <v>189</v>
      </c>
      <c r="F1" s="264"/>
      <c r="G1" s="264"/>
      <c r="H1" s="264"/>
      <c r="I1" s="264"/>
      <c r="J1" s="264"/>
    </row>
    <row r="2" spans="1:11">
      <c r="E2" s="264"/>
      <c r="F2" s="264"/>
      <c r="G2" s="264"/>
      <c r="H2" s="264"/>
      <c r="I2" s="264"/>
      <c r="J2" s="264"/>
    </row>
    <row r="3" spans="1:11">
      <c r="E3" s="263" t="s">
        <v>190</v>
      </c>
      <c r="F3" s="263"/>
      <c r="G3" s="263"/>
      <c r="H3" s="263"/>
      <c r="I3" s="263"/>
      <c r="J3" s="90"/>
    </row>
    <row r="4" spans="1:11" ht="58.5" customHeight="1">
      <c r="A4" s="61"/>
      <c r="B4" s="61"/>
      <c r="E4" s="265" t="s">
        <v>188</v>
      </c>
      <c r="F4" s="265"/>
      <c r="G4" s="265"/>
      <c r="H4" s="265"/>
      <c r="I4" s="265"/>
    </row>
    <row r="5" spans="1:11" ht="18.75">
      <c r="A5" s="266" t="s">
        <v>0</v>
      </c>
      <c r="B5" s="266"/>
      <c r="C5" s="266"/>
      <c r="D5" s="266"/>
      <c r="E5" s="266"/>
      <c r="F5" s="266"/>
      <c r="G5" s="266"/>
      <c r="H5" s="266"/>
      <c r="I5" s="266"/>
    </row>
    <row r="6" spans="1:11" ht="13.5" customHeight="1">
      <c r="A6" s="62"/>
      <c r="B6" s="62"/>
      <c r="C6" s="62"/>
      <c r="D6" s="62"/>
      <c r="E6" s="62"/>
      <c r="F6" s="62"/>
      <c r="G6" s="62"/>
      <c r="H6" s="62"/>
      <c r="I6" s="62"/>
      <c r="J6" s="62"/>
      <c r="K6" s="62"/>
    </row>
    <row r="7" spans="1:11" ht="33" customHeight="1">
      <c r="A7" s="267" t="s">
        <v>1</v>
      </c>
      <c r="B7" s="269" t="s">
        <v>2</v>
      </c>
      <c r="C7" s="270"/>
      <c r="D7" s="267" t="s">
        <v>3</v>
      </c>
      <c r="E7" s="267" t="s">
        <v>4</v>
      </c>
      <c r="F7" s="267" t="s">
        <v>5</v>
      </c>
      <c r="G7" s="267" t="s">
        <v>6</v>
      </c>
      <c r="H7" s="267"/>
      <c r="I7" s="267"/>
      <c r="J7" s="273"/>
      <c r="K7" s="273"/>
    </row>
    <row r="8" spans="1:11" ht="15.75">
      <c r="A8" s="268"/>
      <c r="B8" s="271"/>
      <c r="C8" s="272"/>
      <c r="D8" s="267"/>
      <c r="E8" s="267"/>
      <c r="F8" s="267"/>
      <c r="G8" s="63">
        <v>2020</v>
      </c>
      <c r="H8" s="63">
        <v>2021</v>
      </c>
      <c r="I8" s="64">
        <v>2022</v>
      </c>
      <c r="J8" s="64">
        <v>2023</v>
      </c>
      <c r="K8" s="64">
        <v>2024</v>
      </c>
    </row>
    <row r="9" spans="1:11" ht="15.75">
      <c r="A9" s="65">
        <v>1</v>
      </c>
      <c r="B9" s="65"/>
      <c r="C9" s="91">
        <v>2</v>
      </c>
      <c r="D9" s="91">
        <v>3</v>
      </c>
      <c r="E9" s="91">
        <v>4</v>
      </c>
      <c r="F9" s="91">
        <v>5</v>
      </c>
      <c r="G9" s="91">
        <v>6</v>
      </c>
      <c r="H9" s="91">
        <v>7</v>
      </c>
      <c r="I9" s="91">
        <v>8</v>
      </c>
      <c r="J9" s="91">
        <v>8</v>
      </c>
      <c r="K9" s="91">
        <v>8</v>
      </c>
    </row>
    <row r="10" spans="1:11" s="66" customFormat="1" ht="39" customHeight="1">
      <c r="A10" s="267" t="s">
        <v>7</v>
      </c>
      <c r="B10" s="267"/>
      <c r="C10" s="267"/>
      <c r="D10" s="267"/>
      <c r="E10" s="267"/>
      <c r="F10" s="267"/>
      <c r="G10" s="267"/>
      <c r="H10" s="267"/>
      <c r="I10" s="267"/>
      <c r="J10" s="273"/>
      <c r="K10" s="273"/>
    </row>
    <row r="11" spans="1:11" ht="27" customHeight="1">
      <c r="A11" s="67" t="s">
        <v>245</v>
      </c>
      <c r="B11" s="276" t="s">
        <v>246</v>
      </c>
      <c r="C11" s="277"/>
      <c r="D11" s="277"/>
      <c r="E11" s="277"/>
      <c r="F11" s="277"/>
      <c r="G11" s="277"/>
      <c r="H11" s="277"/>
      <c r="I11" s="277"/>
      <c r="J11" s="277"/>
      <c r="K11" s="278"/>
    </row>
    <row r="12" spans="1:11" ht="92.25" customHeight="1">
      <c r="A12" s="39" t="s">
        <v>9</v>
      </c>
      <c r="B12" s="279" t="s">
        <v>10</v>
      </c>
      <c r="C12" s="280"/>
      <c r="D12" s="40" t="s">
        <v>11</v>
      </c>
      <c r="E12" s="39" t="s">
        <v>12</v>
      </c>
      <c r="F12" s="38">
        <v>5774</v>
      </c>
      <c r="G12" s="38">
        <f>5774-1742</f>
        <v>4032</v>
      </c>
      <c r="H12" s="38">
        <v>4354</v>
      </c>
      <c r="I12" s="38" t="s">
        <v>178</v>
      </c>
      <c r="J12" s="38" t="s">
        <v>178</v>
      </c>
      <c r="K12" s="38">
        <v>4354</v>
      </c>
    </row>
    <row r="13" spans="1:11" ht="104.25" customHeight="1">
      <c r="A13" s="39" t="s">
        <v>13</v>
      </c>
      <c r="B13" s="281" t="s">
        <v>240</v>
      </c>
      <c r="C13" s="282"/>
      <c r="D13" s="40" t="s">
        <v>14</v>
      </c>
      <c r="E13" s="39" t="s">
        <v>12</v>
      </c>
      <c r="F13" s="38">
        <v>1720</v>
      </c>
      <c r="G13" s="38">
        <f>1720-874</f>
        <v>846</v>
      </c>
      <c r="H13" s="38" t="s">
        <v>178</v>
      </c>
      <c r="I13" s="38" t="s">
        <v>178</v>
      </c>
      <c r="J13" s="38" t="s">
        <v>178</v>
      </c>
      <c r="K13" s="38" t="s">
        <v>178</v>
      </c>
    </row>
    <row r="14" spans="1:11" ht="78" customHeight="1">
      <c r="A14" s="39" t="s">
        <v>15</v>
      </c>
      <c r="B14" s="250" t="s">
        <v>130</v>
      </c>
      <c r="C14" s="282"/>
      <c r="D14" s="40" t="s">
        <v>16</v>
      </c>
      <c r="E14" s="39" t="s">
        <v>18</v>
      </c>
      <c r="F14" s="39">
        <v>815</v>
      </c>
      <c r="G14" s="39">
        <v>815</v>
      </c>
      <c r="H14" s="39">
        <v>1185</v>
      </c>
      <c r="I14" s="39" t="s">
        <v>178</v>
      </c>
      <c r="J14" s="39" t="s">
        <v>178</v>
      </c>
      <c r="K14" s="39">
        <v>1630</v>
      </c>
    </row>
    <row r="15" spans="1:11" ht="81.75" customHeight="1">
      <c r="A15" s="39" t="s">
        <v>17</v>
      </c>
      <c r="B15" s="274" t="s">
        <v>243</v>
      </c>
      <c r="C15" s="280"/>
      <c r="D15" s="40" t="s">
        <v>11</v>
      </c>
      <c r="E15" s="40" t="s">
        <v>12</v>
      </c>
      <c r="F15" s="40">
        <v>993</v>
      </c>
      <c r="G15" s="40">
        <f>993-783</f>
        <v>210</v>
      </c>
      <c r="H15" s="40" t="s">
        <v>178</v>
      </c>
      <c r="I15" s="40" t="s">
        <v>178</v>
      </c>
      <c r="J15" s="40" t="s">
        <v>178</v>
      </c>
      <c r="K15" s="40">
        <v>830</v>
      </c>
    </row>
    <row r="16" spans="1:11" ht="64.5" customHeight="1">
      <c r="A16" s="39" t="s">
        <v>19</v>
      </c>
      <c r="B16" s="250" t="s">
        <v>197</v>
      </c>
      <c r="C16" s="282"/>
      <c r="D16" s="40" t="s">
        <v>26</v>
      </c>
      <c r="E16" s="39" t="s">
        <v>12</v>
      </c>
      <c r="F16" s="39">
        <v>174</v>
      </c>
      <c r="G16" s="39">
        <v>298</v>
      </c>
      <c r="H16" s="39" t="s">
        <v>178</v>
      </c>
      <c r="I16" s="39" t="s">
        <v>178</v>
      </c>
      <c r="J16" s="39" t="s">
        <v>178</v>
      </c>
      <c r="K16" s="39" t="s">
        <v>178</v>
      </c>
    </row>
    <row r="17" spans="1:11" ht="126" customHeight="1">
      <c r="A17" s="39" t="s">
        <v>149</v>
      </c>
      <c r="B17" s="241" t="s">
        <v>198</v>
      </c>
      <c r="C17" s="242"/>
      <c r="D17" s="40" t="s">
        <v>180</v>
      </c>
      <c r="E17" s="39" t="s">
        <v>82</v>
      </c>
      <c r="F17" s="40">
        <v>4003</v>
      </c>
      <c r="G17" s="39">
        <f>4122-82</f>
        <v>4040</v>
      </c>
      <c r="H17" s="39">
        <f>3888</f>
        <v>3888</v>
      </c>
      <c r="I17" s="39" t="s">
        <v>178</v>
      </c>
      <c r="J17" s="39" t="s">
        <v>178</v>
      </c>
      <c r="K17" s="39">
        <v>4100</v>
      </c>
    </row>
    <row r="18" spans="1:11" ht="87" customHeight="1">
      <c r="A18" s="39" t="s">
        <v>150</v>
      </c>
      <c r="B18" s="250" t="s">
        <v>124</v>
      </c>
      <c r="C18" s="278"/>
      <c r="D18" s="40" t="s">
        <v>181</v>
      </c>
      <c r="E18" s="39" t="s">
        <v>82</v>
      </c>
      <c r="F18" s="40">
        <v>86</v>
      </c>
      <c r="G18" s="39">
        <f>157</f>
        <v>157</v>
      </c>
      <c r="H18" s="68">
        <v>18</v>
      </c>
      <c r="I18" s="68" t="s">
        <v>178</v>
      </c>
      <c r="J18" s="68" t="s">
        <v>178</v>
      </c>
      <c r="K18" s="68" t="s">
        <v>178</v>
      </c>
    </row>
    <row r="19" spans="1:11" ht="87" customHeight="1">
      <c r="A19" s="39" t="s">
        <v>199</v>
      </c>
      <c r="B19" s="250" t="s">
        <v>125</v>
      </c>
      <c r="C19" s="278"/>
      <c r="D19" s="40" t="s">
        <v>182</v>
      </c>
      <c r="E19" s="39" t="s">
        <v>82</v>
      </c>
      <c r="F19" s="40">
        <v>63</v>
      </c>
      <c r="G19" s="39">
        <f>55</f>
        <v>55</v>
      </c>
      <c r="H19" s="68" t="s">
        <v>178</v>
      </c>
      <c r="I19" s="68" t="s">
        <v>178</v>
      </c>
      <c r="J19" s="68" t="s">
        <v>178</v>
      </c>
      <c r="K19" s="68" t="s">
        <v>178</v>
      </c>
    </row>
    <row r="20" spans="1:11" ht="87" customHeight="1">
      <c r="A20" s="39" t="s">
        <v>200</v>
      </c>
      <c r="B20" s="250" t="s">
        <v>126</v>
      </c>
      <c r="C20" s="278"/>
      <c r="D20" s="40" t="s">
        <v>183</v>
      </c>
      <c r="E20" s="39" t="s">
        <v>82</v>
      </c>
      <c r="F20" s="40">
        <v>106</v>
      </c>
      <c r="G20" s="39">
        <f>106</f>
        <v>106</v>
      </c>
      <c r="H20" s="39" t="s">
        <v>178</v>
      </c>
      <c r="I20" s="39" t="s">
        <v>178</v>
      </c>
      <c r="J20" s="39" t="s">
        <v>178</v>
      </c>
      <c r="K20" s="39" t="s">
        <v>178</v>
      </c>
    </row>
    <row r="21" spans="1:11" ht="87" customHeight="1">
      <c r="A21" s="39" t="s">
        <v>201</v>
      </c>
      <c r="B21" s="274" t="s">
        <v>127</v>
      </c>
      <c r="C21" s="275"/>
      <c r="D21" s="40" t="s">
        <v>184</v>
      </c>
      <c r="E21" s="39" t="s">
        <v>82</v>
      </c>
      <c r="F21" s="40">
        <v>77</v>
      </c>
      <c r="G21" s="39">
        <f>56+9</f>
        <v>65</v>
      </c>
      <c r="H21" s="68" t="s">
        <v>178</v>
      </c>
      <c r="I21" s="68" t="s">
        <v>178</v>
      </c>
      <c r="J21" s="68" t="s">
        <v>178</v>
      </c>
      <c r="K21" s="68" t="s">
        <v>178</v>
      </c>
    </row>
    <row r="22" spans="1:11" ht="87" customHeight="1">
      <c r="A22" s="39" t="s">
        <v>202</v>
      </c>
      <c r="B22" s="274" t="s">
        <v>128</v>
      </c>
      <c r="C22" s="275"/>
      <c r="D22" s="40" t="s">
        <v>185</v>
      </c>
      <c r="E22" s="39" t="s">
        <v>82</v>
      </c>
      <c r="F22" s="55">
        <v>3</v>
      </c>
      <c r="G22" s="55">
        <v>4</v>
      </c>
      <c r="H22" s="55">
        <f>2</f>
        <v>2</v>
      </c>
      <c r="I22" s="55" t="s">
        <v>178</v>
      </c>
      <c r="J22" s="55" t="s">
        <v>178</v>
      </c>
      <c r="K22" s="55">
        <v>3</v>
      </c>
    </row>
    <row r="23" spans="1:11" ht="87" customHeight="1">
      <c r="A23" s="39" t="s">
        <v>203</v>
      </c>
      <c r="B23" s="274" t="s">
        <v>193</v>
      </c>
      <c r="C23" s="275"/>
      <c r="D23" s="40" t="s">
        <v>174</v>
      </c>
      <c r="E23" s="40" t="s">
        <v>82</v>
      </c>
      <c r="F23" s="40">
        <v>3972</v>
      </c>
      <c r="G23" s="40">
        <v>4481</v>
      </c>
      <c r="H23" s="40">
        <v>4502</v>
      </c>
      <c r="I23" s="40">
        <v>4502</v>
      </c>
      <c r="J23" s="40">
        <v>4502</v>
      </c>
      <c r="K23" s="40" t="s">
        <v>178</v>
      </c>
    </row>
    <row r="24" spans="1:11" ht="100.5" customHeight="1">
      <c r="A24" s="39" t="s">
        <v>204</v>
      </c>
      <c r="B24" s="274" t="s">
        <v>187</v>
      </c>
      <c r="C24" s="275"/>
      <c r="D24" s="40" t="s">
        <v>186</v>
      </c>
      <c r="E24" s="40" t="s">
        <v>82</v>
      </c>
      <c r="F24" s="40">
        <v>1</v>
      </c>
      <c r="G24" s="40">
        <v>1</v>
      </c>
      <c r="H24" s="40">
        <v>2</v>
      </c>
      <c r="I24" s="40">
        <v>2</v>
      </c>
      <c r="J24" s="40">
        <v>2</v>
      </c>
      <c r="K24" s="40" t="s">
        <v>178</v>
      </c>
    </row>
    <row r="25" spans="1:11" ht="87" customHeight="1">
      <c r="A25" s="39" t="s">
        <v>205</v>
      </c>
      <c r="B25" s="250" t="s">
        <v>206</v>
      </c>
      <c r="C25" s="284"/>
      <c r="D25" s="40" t="s">
        <v>26</v>
      </c>
      <c r="E25" s="39" t="s">
        <v>12</v>
      </c>
      <c r="F25" s="39">
        <v>30</v>
      </c>
      <c r="G25" s="39">
        <f>30-18</f>
        <v>12</v>
      </c>
      <c r="H25" s="39" t="s">
        <v>178</v>
      </c>
      <c r="I25" s="39" t="s">
        <v>178</v>
      </c>
      <c r="J25" s="39" t="s">
        <v>178</v>
      </c>
      <c r="K25" s="39" t="s">
        <v>178</v>
      </c>
    </row>
    <row r="26" spans="1:11" ht="57" customHeight="1">
      <c r="A26" s="67" t="s">
        <v>247</v>
      </c>
      <c r="B26" s="276" t="s">
        <v>248</v>
      </c>
      <c r="C26" s="285"/>
      <c r="D26" s="285"/>
      <c r="E26" s="285"/>
      <c r="F26" s="285"/>
      <c r="G26" s="285"/>
      <c r="H26" s="285"/>
      <c r="I26" s="285"/>
      <c r="J26" s="285"/>
      <c r="K26" s="286"/>
    </row>
    <row r="27" spans="1:11" ht="69.75" customHeight="1">
      <c r="A27" s="39" t="s">
        <v>22</v>
      </c>
      <c r="B27" s="283" t="s">
        <v>176</v>
      </c>
      <c r="C27" s="275"/>
      <c r="D27" s="40" t="s">
        <v>23</v>
      </c>
      <c r="E27" s="40" t="s">
        <v>12</v>
      </c>
      <c r="F27" s="40">
        <v>334</v>
      </c>
      <c r="G27" s="40">
        <f>385-125</f>
        <v>260</v>
      </c>
      <c r="H27" s="52">
        <f>260-68</f>
        <v>192</v>
      </c>
      <c r="I27" s="40" t="s">
        <v>178</v>
      </c>
      <c r="J27" s="40" t="s">
        <v>178</v>
      </c>
      <c r="K27" s="40">
        <v>385</v>
      </c>
    </row>
    <row r="28" spans="1:11" ht="35.25" customHeight="1">
      <c r="A28" s="67" t="s">
        <v>249</v>
      </c>
      <c r="B28" s="276" t="s">
        <v>250</v>
      </c>
      <c r="C28" s="277"/>
      <c r="D28" s="277"/>
      <c r="E28" s="277"/>
      <c r="F28" s="277"/>
      <c r="G28" s="277"/>
      <c r="H28" s="277"/>
      <c r="I28" s="277"/>
      <c r="J28" s="277"/>
      <c r="K28" s="278"/>
    </row>
    <row r="29" spans="1:11" ht="33.75" customHeight="1">
      <c r="A29" s="39" t="s">
        <v>25</v>
      </c>
      <c r="B29" s="283" t="s">
        <v>261</v>
      </c>
      <c r="C29" s="275"/>
      <c r="D29" s="40" t="s">
        <v>31</v>
      </c>
      <c r="E29" s="39" t="s">
        <v>12</v>
      </c>
      <c r="F29" s="38">
        <v>7236</v>
      </c>
      <c r="G29" s="38">
        <v>5591</v>
      </c>
      <c r="H29" s="56">
        <f>4044+409</f>
        <v>4453</v>
      </c>
      <c r="I29" s="38" t="s">
        <v>178</v>
      </c>
      <c r="J29" s="38" t="s">
        <v>178</v>
      </c>
      <c r="K29" s="38">
        <v>6362</v>
      </c>
    </row>
    <row r="30" spans="1:11" ht="135" customHeight="1">
      <c r="A30" s="39" t="s">
        <v>27</v>
      </c>
      <c r="B30" s="250" t="s">
        <v>39</v>
      </c>
      <c r="C30" s="275"/>
      <c r="D30" s="40" t="s">
        <v>40</v>
      </c>
      <c r="E30" s="39" t="s">
        <v>12</v>
      </c>
      <c r="F30" s="39">
        <v>1</v>
      </c>
      <c r="G30" s="39">
        <v>1</v>
      </c>
      <c r="H30" s="39">
        <v>1</v>
      </c>
      <c r="I30" s="39" t="s">
        <v>178</v>
      </c>
      <c r="J30" s="39" t="s">
        <v>178</v>
      </c>
      <c r="K30" s="39">
        <v>1</v>
      </c>
    </row>
    <row r="31" spans="1:11" ht="63" customHeight="1">
      <c r="A31" s="39" t="s">
        <v>212</v>
      </c>
      <c r="B31" s="250" t="s">
        <v>42</v>
      </c>
      <c r="C31" s="275"/>
      <c r="D31" s="40" t="s">
        <v>26</v>
      </c>
      <c r="E31" s="39" t="s">
        <v>12</v>
      </c>
      <c r="F31" s="39">
        <v>203</v>
      </c>
      <c r="G31" s="39">
        <f>215</f>
        <v>215</v>
      </c>
      <c r="H31" s="39" t="s">
        <v>178</v>
      </c>
      <c r="I31" s="39" t="s">
        <v>178</v>
      </c>
      <c r="J31" s="39" t="s">
        <v>178</v>
      </c>
      <c r="K31" s="39" t="s">
        <v>178</v>
      </c>
    </row>
    <row r="32" spans="1:11" ht="52.5" customHeight="1">
      <c r="A32" s="39" t="s">
        <v>213</v>
      </c>
      <c r="B32" s="250" t="s">
        <v>117</v>
      </c>
      <c r="C32" s="275"/>
      <c r="D32" s="40" t="s">
        <v>26</v>
      </c>
      <c r="E32" s="39" t="s">
        <v>12</v>
      </c>
      <c r="F32" s="39">
        <v>18</v>
      </c>
      <c r="G32" s="39">
        <v>20</v>
      </c>
      <c r="H32" s="48">
        <f>20-2</f>
        <v>18</v>
      </c>
      <c r="I32" s="39" t="s">
        <v>178</v>
      </c>
      <c r="J32" s="39" t="s">
        <v>178</v>
      </c>
      <c r="K32" s="39">
        <v>20</v>
      </c>
    </row>
    <row r="33" spans="1:11" ht="63" customHeight="1">
      <c r="A33" s="39" t="s">
        <v>214</v>
      </c>
      <c r="B33" s="250" t="s">
        <v>177</v>
      </c>
      <c r="C33" s="275"/>
      <c r="D33" s="40" t="s">
        <v>45</v>
      </c>
      <c r="E33" s="39" t="s">
        <v>12</v>
      </c>
      <c r="F33" s="39">
        <v>6</v>
      </c>
      <c r="G33" s="39">
        <v>7</v>
      </c>
      <c r="H33" s="48">
        <f>6+2</f>
        <v>8</v>
      </c>
      <c r="I33" s="39" t="s">
        <v>178</v>
      </c>
      <c r="J33" s="39" t="s">
        <v>178</v>
      </c>
      <c r="K33" s="39">
        <v>7</v>
      </c>
    </row>
    <row r="34" spans="1:11" ht="78.75" customHeight="1">
      <c r="A34" s="39" t="s">
        <v>215</v>
      </c>
      <c r="B34" s="250" t="s">
        <v>47</v>
      </c>
      <c r="C34" s="275"/>
      <c r="D34" s="40" t="s">
        <v>26</v>
      </c>
      <c r="E34" s="39" t="s">
        <v>12</v>
      </c>
      <c r="F34" s="39">
        <v>1</v>
      </c>
      <c r="G34" s="39">
        <v>1</v>
      </c>
      <c r="H34" s="39">
        <f>1</f>
        <v>1</v>
      </c>
      <c r="I34" s="39" t="s">
        <v>178</v>
      </c>
      <c r="J34" s="39" t="s">
        <v>178</v>
      </c>
      <c r="K34" s="39">
        <v>1</v>
      </c>
    </row>
    <row r="35" spans="1:11" ht="83.25" customHeight="1">
      <c r="A35" s="39" t="s">
        <v>216</v>
      </c>
      <c r="B35" s="250" t="s">
        <v>241</v>
      </c>
      <c r="C35" s="275"/>
      <c r="D35" s="40" t="s">
        <v>45</v>
      </c>
      <c r="E35" s="39" t="s">
        <v>12</v>
      </c>
      <c r="F35" s="39">
        <v>1</v>
      </c>
      <c r="G35" s="39">
        <v>1</v>
      </c>
      <c r="H35" s="39" t="s">
        <v>178</v>
      </c>
      <c r="I35" s="39" t="s">
        <v>178</v>
      </c>
      <c r="J35" s="39" t="s">
        <v>178</v>
      </c>
      <c r="K35" s="39" t="s">
        <v>178</v>
      </c>
    </row>
    <row r="36" spans="1:11" ht="69.75" customHeight="1">
      <c r="A36" s="39" t="s">
        <v>217</v>
      </c>
      <c r="B36" s="250" t="s">
        <v>111</v>
      </c>
      <c r="C36" s="275"/>
      <c r="D36" s="40" t="s">
        <v>40</v>
      </c>
      <c r="E36" s="39" t="s">
        <v>12</v>
      </c>
      <c r="F36" s="40">
        <v>2</v>
      </c>
      <c r="G36" s="39">
        <v>1</v>
      </c>
      <c r="H36" s="39">
        <v>1</v>
      </c>
      <c r="I36" s="39" t="s">
        <v>178</v>
      </c>
      <c r="J36" s="39" t="s">
        <v>178</v>
      </c>
      <c r="K36" s="39" t="s">
        <v>178</v>
      </c>
    </row>
    <row r="37" spans="1:11" ht="92.25" customHeight="1">
      <c r="A37" s="39" t="s">
        <v>218</v>
      </c>
      <c r="B37" s="250" t="s">
        <v>112</v>
      </c>
      <c r="C37" s="275"/>
      <c r="D37" s="40" t="s">
        <v>51</v>
      </c>
      <c r="E37" s="39" t="s">
        <v>12</v>
      </c>
      <c r="F37" s="39">
        <v>3</v>
      </c>
      <c r="G37" s="39">
        <f>4+3</f>
        <v>7</v>
      </c>
      <c r="H37" s="48">
        <f>6+1</f>
        <v>7</v>
      </c>
      <c r="I37" s="39" t="s">
        <v>178</v>
      </c>
      <c r="J37" s="39" t="s">
        <v>178</v>
      </c>
      <c r="K37" s="39">
        <v>4</v>
      </c>
    </row>
    <row r="38" spans="1:11" ht="109.5" customHeight="1">
      <c r="A38" s="39" t="s">
        <v>219</v>
      </c>
      <c r="B38" s="250" t="s">
        <v>113</v>
      </c>
      <c r="C38" s="275"/>
      <c r="D38" s="40" t="s">
        <v>40</v>
      </c>
      <c r="E38" s="39" t="s">
        <v>12</v>
      </c>
      <c r="F38" s="39">
        <v>1</v>
      </c>
      <c r="G38" s="39">
        <v>3</v>
      </c>
      <c r="H38" s="39">
        <v>1</v>
      </c>
      <c r="I38" s="39" t="s">
        <v>178</v>
      </c>
      <c r="J38" s="39" t="s">
        <v>178</v>
      </c>
      <c r="K38" s="39" t="s">
        <v>178</v>
      </c>
    </row>
    <row r="39" spans="1:11" ht="66" customHeight="1">
      <c r="A39" s="39" t="s">
        <v>220</v>
      </c>
      <c r="B39" s="250" t="s">
        <v>114</v>
      </c>
      <c r="C39" s="275"/>
      <c r="D39" s="40" t="s">
        <v>40</v>
      </c>
      <c r="E39" s="39" t="s">
        <v>12</v>
      </c>
      <c r="F39" s="39">
        <v>1</v>
      </c>
      <c r="G39" s="39">
        <v>1</v>
      </c>
      <c r="H39" s="39">
        <v>1</v>
      </c>
      <c r="I39" s="39" t="s">
        <v>178</v>
      </c>
      <c r="J39" s="39" t="s">
        <v>178</v>
      </c>
      <c r="K39" s="39" t="s">
        <v>178</v>
      </c>
    </row>
    <row r="40" spans="1:11" ht="61.5" customHeight="1">
      <c r="A40" s="39" t="s">
        <v>221</v>
      </c>
      <c r="B40" s="250" t="s">
        <v>162</v>
      </c>
      <c r="C40" s="275"/>
      <c r="D40" s="40" t="s">
        <v>40</v>
      </c>
      <c r="E40" s="39" t="s">
        <v>12</v>
      </c>
      <c r="F40" s="39">
        <v>5</v>
      </c>
      <c r="G40" s="39">
        <f>5</f>
        <v>5</v>
      </c>
      <c r="H40" s="39">
        <v>3</v>
      </c>
      <c r="I40" s="39" t="s">
        <v>178</v>
      </c>
      <c r="J40" s="39" t="s">
        <v>178</v>
      </c>
      <c r="K40" s="39">
        <v>5</v>
      </c>
    </row>
    <row r="41" spans="1:11" ht="82.5" customHeight="1">
      <c r="A41" s="39" t="s">
        <v>222</v>
      </c>
      <c r="B41" s="250" t="s">
        <v>163</v>
      </c>
      <c r="C41" s="275"/>
      <c r="D41" s="40" t="s">
        <v>40</v>
      </c>
      <c r="E41" s="39" t="s">
        <v>12</v>
      </c>
      <c r="F41" s="39">
        <v>168</v>
      </c>
      <c r="G41" s="39">
        <v>515</v>
      </c>
      <c r="H41" s="48">
        <f>50+31</f>
        <v>81</v>
      </c>
      <c r="I41" s="39" t="s">
        <v>178</v>
      </c>
      <c r="J41" s="39" t="s">
        <v>178</v>
      </c>
      <c r="K41" s="39">
        <v>211</v>
      </c>
    </row>
    <row r="42" spans="1:11" ht="52.5" customHeight="1">
      <c r="A42" s="39" t="s">
        <v>223</v>
      </c>
      <c r="B42" s="250" t="s">
        <v>83</v>
      </c>
      <c r="C42" s="275"/>
      <c r="D42" s="40" t="s">
        <v>92</v>
      </c>
      <c r="E42" s="40" t="s">
        <v>71</v>
      </c>
      <c r="F42" s="40">
        <v>585</v>
      </c>
      <c r="G42" s="40">
        <f>586+9</f>
        <v>595</v>
      </c>
      <c r="H42" s="40">
        <v>387</v>
      </c>
      <c r="I42" s="40">
        <v>387</v>
      </c>
      <c r="J42" s="40">
        <v>387</v>
      </c>
      <c r="K42" s="40">
        <v>387</v>
      </c>
    </row>
    <row r="43" spans="1:11" ht="60.75" customHeight="1">
      <c r="A43" s="287" t="s">
        <v>224</v>
      </c>
      <c r="B43" s="290" t="s">
        <v>164</v>
      </c>
      <c r="C43" s="89" t="s">
        <v>93</v>
      </c>
      <c r="D43" s="40" t="s">
        <v>26</v>
      </c>
      <c r="E43" s="55" t="s">
        <v>12</v>
      </c>
      <c r="F43" s="55">
        <v>36</v>
      </c>
      <c r="G43" s="55">
        <f>41</f>
        <v>41</v>
      </c>
      <c r="H43" s="55" t="s">
        <v>178</v>
      </c>
      <c r="I43" s="55" t="s">
        <v>178</v>
      </c>
      <c r="J43" s="55" t="s">
        <v>178</v>
      </c>
      <c r="K43" s="55" t="s">
        <v>178</v>
      </c>
    </row>
    <row r="44" spans="1:11" ht="66" customHeight="1">
      <c r="A44" s="288"/>
      <c r="B44" s="291"/>
      <c r="C44" s="89" t="s">
        <v>109</v>
      </c>
      <c r="D44" s="40" t="s">
        <v>26</v>
      </c>
      <c r="E44" s="55" t="s">
        <v>12</v>
      </c>
      <c r="F44" s="40">
        <v>12</v>
      </c>
      <c r="G44" s="40">
        <f>17</f>
        <v>17</v>
      </c>
      <c r="H44" s="40" t="s">
        <v>178</v>
      </c>
      <c r="I44" s="40" t="s">
        <v>178</v>
      </c>
      <c r="J44" s="40" t="s">
        <v>178</v>
      </c>
      <c r="K44" s="40" t="s">
        <v>178</v>
      </c>
    </row>
    <row r="45" spans="1:11" ht="69.75" customHeight="1">
      <c r="A45" s="289"/>
      <c r="B45" s="292"/>
      <c r="C45" s="89" t="s">
        <v>95</v>
      </c>
      <c r="D45" s="40" t="s">
        <v>26</v>
      </c>
      <c r="E45" s="55" t="s">
        <v>12</v>
      </c>
      <c r="F45" s="40">
        <v>12</v>
      </c>
      <c r="G45" s="40">
        <f>17</f>
        <v>17</v>
      </c>
      <c r="H45" s="40" t="s">
        <v>178</v>
      </c>
      <c r="I45" s="40" t="s">
        <v>178</v>
      </c>
      <c r="J45" s="40" t="s">
        <v>178</v>
      </c>
      <c r="K45" s="40" t="s">
        <v>178</v>
      </c>
    </row>
    <row r="46" spans="1:11" ht="36.75" customHeight="1">
      <c r="A46" s="67" t="s">
        <v>251</v>
      </c>
      <c r="B46" s="276" t="s">
        <v>252</v>
      </c>
      <c r="C46" s="277"/>
      <c r="D46" s="277"/>
      <c r="E46" s="277"/>
      <c r="F46" s="277"/>
      <c r="G46" s="277"/>
      <c r="H46" s="277"/>
      <c r="I46" s="277"/>
      <c r="J46" s="277"/>
      <c r="K46" s="278"/>
    </row>
    <row r="47" spans="1:11" ht="50.25" customHeight="1">
      <c r="A47" s="39" t="s">
        <v>29</v>
      </c>
      <c r="B47" s="250" t="s">
        <v>118</v>
      </c>
      <c r="C47" s="275"/>
      <c r="D47" s="40" t="s">
        <v>45</v>
      </c>
      <c r="E47" s="39" t="s">
        <v>12</v>
      </c>
      <c r="F47" s="39">
        <v>258</v>
      </c>
      <c r="G47" s="39">
        <v>237</v>
      </c>
      <c r="H47" s="39">
        <v>170</v>
      </c>
      <c r="I47" s="39" t="s">
        <v>178</v>
      </c>
      <c r="J47" s="39" t="s">
        <v>178</v>
      </c>
      <c r="K47" s="39">
        <v>237</v>
      </c>
    </row>
    <row r="48" spans="1:11" ht="44.25" customHeight="1">
      <c r="A48" s="67" t="s">
        <v>253</v>
      </c>
      <c r="B48" s="276" t="s">
        <v>254</v>
      </c>
      <c r="C48" s="277"/>
      <c r="D48" s="277"/>
      <c r="E48" s="277"/>
      <c r="F48" s="277"/>
      <c r="G48" s="277"/>
      <c r="H48" s="277"/>
      <c r="I48" s="277"/>
      <c r="J48" s="277"/>
      <c r="K48" s="278"/>
    </row>
    <row r="49" spans="1:11" ht="73.5" customHeight="1">
      <c r="A49" s="39" t="s">
        <v>58</v>
      </c>
      <c r="B49" s="250" t="s">
        <v>265</v>
      </c>
      <c r="C49" s="275"/>
      <c r="D49" s="40" t="s">
        <v>65</v>
      </c>
      <c r="E49" s="39" t="s">
        <v>12</v>
      </c>
      <c r="F49" s="39">
        <v>10</v>
      </c>
      <c r="G49" s="39">
        <f>8-1</f>
        <v>7</v>
      </c>
      <c r="H49" s="39">
        <v>6</v>
      </c>
      <c r="I49" s="39">
        <v>6</v>
      </c>
      <c r="J49" s="39">
        <v>6</v>
      </c>
      <c r="K49" s="39">
        <v>6</v>
      </c>
    </row>
    <row r="50" spans="1:11" ht="114.75" customHeight="1">
      <c r="A50" s="39" t="s">
        <v>59</v>
      </c>
      <c r="B50" s="250" t="s">
        <v>264</v>
      </c>
      <c r="C50" s="275"/>
      <c r="D50" s="40" t="s">
        <v>262</v>
      </c>
      <c r="E50" s="40" t="s">
        <v>12</v>
      </c>
      <c r="F50" s="69" t="s">
        <v>96</v>
      </c>
      <c r="G50" s="40" t="s">
        <v>194</v>
      </c>
      <c r="H50" s="40">
        <v>1</v>
      </c>
      <c r="I50" s="40">
        <v>2</v>
      </c>
      <c r="J50" s="40">
        <v>2</v>
      </c>
      <c r="K50" s="40">
        <v>2</v>
      </c>
    </row>
    <row r="51" spans="1:11" ht="34.5" customHeight="1">
      <c r="A51" s="67" t="s">
        <v>255</v>
      </c>
      <c r="B51" s="276" t="s">
        <v>256</v>
      </c>
      <c r="C51" s="277"/>
      <c r="D51" s="277"/>
      <c r="E51" s="277"/>
      <c r="F51" s="277"/>
      <c r="G51" s="277"/>
      <c r="H51" s="277"/>
      <c r="I51" s="277"/>
      <c r="J51" s="277"/>
      <c r="K51" s="278"/>
    </row>
    <row r="52" spans="1:11" ht="72" customHeight="1">
      <c r="A52" s="39" t="s">
        <v>61</v>
      </c>
      <c r="B52" s="250" t="s">
        <v>110</v>
      </c>
      <c r="C52" s="275"/>
      <c r="D52" s="40" t="s">
        <v>97</v>
      </c>
      <c r="E52" s="40" t="s">
        <v>20</v>
      </c>
      <c r="F52" s="40">
        <v>0.4</v>
      </c>
      <c r="G52" s="40">
        <f>0.4+0.4</f>
        <v>0.8</v>
      </c>
      <c r="H52" s="40">
        <f>0.4+0.4</f>
        <v>0.8</v>
      </c>
      <c r="I52" s="40">
        <f>0.4+0.4</f>
        <v>0.8</v>
      </c>
      <c r="J52" s="40">
        <f>0.4+0.4</f>
        <v>0.8</v>
      </c>
      <c r="K52" s="40">
        <f>0.4+0.4</f>
        <v>0.8</v>
      </c>
    </row>
    <row r="53" spans="1:11" ht="43.5" customHeight="1">
      <c r="A53" s="70" t="s">
        <v>228</v>
      </c>
      <c r="B53" s="293" t="s">
        <v>257</v>
      </c>
      <c r="C53" s="277"/>
      <c r="D53" s="277"/>
      <c r="E53" s="277"/>
      <c r="F53" s="277"/>
      <c r="G53" s="277"/>
      <c r="H53" s="277"/>
      <c r="I53" s="277"/>
      <c r="J53" s="277"/>
      <c r="K53" s="278"/>
    </row>
    <row r="54" spans="1:11" ht="48.75" customHeight="1">
      <c r="A54" s="70" t="s">
        <v>63</v>
      </c>
      <c r="B54" s="274" t="s">
        <v>115</v>
      </c>
      <c r="C54" s="278"/>
      <c r="D54" s="40" t="s">
        <v>26</v>
      </c>
      <c r="E54" s="40" t="s">
        <v>12</v>
      </c>
      <c r="F54" s="39">
        <v>5314</v>
      </c>
      <c r="G54" s="39">
        <f>9876-3465</f>
        <v>6411</v>
      </c>
      <c r="H54" s="48">
        <f>10216-26-972</f>
        <v>9218</v>
      </c>
      <c r="I54" s="39" t="s">
        <v>178</v>
      </c>
      <c r="J54" s="39" t="s">
        <v>178</v>
      </c>
      <c r="K54" s="39">
        <v>10216</v>
      </c>
    </row>
    <row r="55" spans="1:11" ht="34.5" customHeight="1">
      <c r="A55" s="70" t="s">
        <v>230</v>
      </c>
      <c r="B55" s="295" t="s">
        <v>258</v>
      </c>
      <c r="C55" s="277"/>
      <c r="D55" s="277"/>
      <c r="E55" s="277"/>
      <c r="F55" s="277"/>
      <c r="G55" s="277"/>
      <c r="H55" s="277"/>
      <c r="I55" s="277"/>
      <c r="J55" s="277"/>
      <c r="K55" s="278"/>
    </row>
    <row r="56" spans="1:11" ht="53.25" customHeight="1">
      <c r="A56" s="70" t="s">
        <v>69</v>
      </c>
      <c r="B56" s="274" t="s">
        <v>99</v>
      </c>
      <c r="C56" s="278"/>
      <c r="D56" s="40" t="s">
        <v>26</v>
      </c>
      <c r="E56" s="40" t="s">
        <v>12</v>
      </c>
      <c r="F56" s="40">
        <v>222</v>
      </c>
      <c r="G56" s="40">
        <f>235+6</f>
        <v>241</v>
      </c>
      <c r="H56" s="52">
        <v>235</v>
      </c>
      <c r="I56" s="40" t="s">
        <v>178</v>
      </c>
      <c r="J56" s="40" t="s">
        <v>178</v>
      </c>
      <c r="K56" s="40">
        <v>235</v>
      </c>
    </row>
    <row r="57" spans="1:11" ht="54.75" customHeight="1">
      <c r="A57" s="70" t="s">
        <v>232</v>
      </c>
      <c r="B57" s="250" t="s">
        <v>170</v>
      </c>
      <c r="C57" s="278"/>
      <c r="D57" s="40" t="s">
        <v>26</v>
      </c>
      <c r="E57" s="39" t="s">
        <v>12</v>
      </c>
      <c r="F57" s="39">
        <v>106</v>
      </c>
      <c r="G57" s="39">
        <v>114</v>
      </c>
      <c r="H57" s="39">
        <v>114</v>
      </c>
      <c r="I57" s="39" t="s">
        <v>178</v>
      </c>
      <c r="J57" s="39" t="s">
        <v>178</v>
      </c>
      <c r="K57" s="39">
        <v>110</v>
      </c>
    </row>
    <row r="58" spans="1:11" ht="74.25" customHeight="1">
      <c r="A58" s="70" t="s">
        <v>233</v>
      </c>
      <c r="B58" s="250" t="s">
        <v>244</v>
      </c>
      <c r="C58" s="277"/>
      <c r="D58" s="40" t="s">
        <v>16</v>
      </c>
      <c r="E58" s="39" t="s">
        <v>12</v>
      </c>
      <c r="F58" s="39">
        <v>86</v>
      </c>
      <c r="G58" s="39">
        <v>86</v>
      </c>
      <c r="H58" s="39">
        <v>70</v>
      </c>
      <c r="I58" s="39" t="s">
        <v>178</v>
      </c>
      <c r="J58" s="39" t="s">
        <v>178</v>
      </c>
      <c r="K58" s="39">
        <v>86</v>
      </c>
    </row>
    <row r="59" spans="1:11" ht="15.75" customHeight="1">
      <c r="A59" s="71">
        <v>9</v>
      </c>
      <c r="B59" s="295" t="s">
        <v>259</v>
      </c>
      <c r="C59" s="277"/>
      <c r="D59" s="72"/>
      <c r="E59" s="73"/>
      <c r="F59" s="72"/>
      <c r="G59" s="73"/>
      <c r="H59" s="74"/>
      <c r="I59" s="74"/>
      <c r="J59" s="74"/>
      <c r="K59" s="74"/>
    </row>
    <row r="60" spans="1:11" ht="105.75" customHeight="1">
      <c r="A60" s="39" t="s">
        <v>72</v>
      </c>
      <c r="B60" s="250" t="s">
        <v>263</v>
      </c>
      <c r="C60" s="275"/>
      <c r="D60" s="40" t="s">
        <v>70</v>
      </c>
      <c r="E60" s="39" t="s">
        <v>84</v>
      </c>
      <c r="F60" s="40">
        <v>3</v>
      </c>
      <c r="G60" s="40">
        <v>3</v>
      </c>
      <c r="H60" s="75">
        <v>3</v>
      </c>
      <c r="I60" s="75">
        <v>3</v>
      </c>
      <c r="J60" s="75">
        <v>3</v>
      </c>
      <c r="K60" s="75">
        <v>3</v>
      </c>
    </row>
    <row r="61" spans="1:11" ht="43.5" customHeight="1">
      <c r="A61" s="67" t="s">
        <v>73</v>
      </c>
      <c r="B61" s="294" t="s">
        <v>260</v>
      </c>
      <c r="C61" s="256"/>
      <c r="D61" s="256"/>
      <c r="E61" s="256"/>
      <c r="F61" s="256"/>
      <c r="G61" s="256"/>
      <c r="H61" s="256"/>
      <c r="I61" s="256"/>
      <c r="J61" s="256"/>
      <c r="K61" s="257"/>
    </row>
    <row r="62" spans="1:11" ht="123.75" customHeight="1">
      <c r="A62" s="76" t="s">
        <v>238</v>
      </c>
      <c r="B62" s="274" t="s">
        <v>167</v>
      </c>
      <c r="C62" s="275"/>
      <c r="D62" s="40" t="s">
        <v>147</v>
      </c>
      <c r="E62" s="39" t="s">
        <v>12</v>
      </c>
      <c r="F62" s="39">
        <v>540</v>
      </c>
      <c r="G62" s="39">
        <v>41</v>
      </c>
      <c r="H62" s="39">
        <v>2</v>
      </c>
      <c r="I62" s="39" t="s">
        <v>178</v>
      </c>
      <c r="J62" s="39" t="s">
        <v>178</v>
      </c>
      <c r="K62" s="39">
        <v>540</v>
      </c>
    </row>
    <row r="63" spans="1:11" ht="95.25" customHeight="1">
      <c r="A63" s="76" t="s">
        <v>237</v>
      </c>
      <c r="B63" s="274" t="s">
        <v>168</v>
      </c>
      <c r="C63" s="275"/>
      <c r="D63" s="40" t="s">
        <v>147</v>
      </c>
      <c r="E63" s="39" t="s">
        <v>12</v>
      </c>
      <c r="F63" s="39">
        <v>8</v>
      </c>
      <c r="G63" s="39">
        <v>8</v>
      </c>
      <c r="H63" s="39">
        <v>8</v>
      </c>
      <c r="I63" s="39" t="s">
        <v>178</v>
      </c>
      <c r="J63" s="39" t="s">
        <v>178</v>
      </c>
      <c r="K63" s="39">
        <v>8</v>
      </c>
    </row>
    <row r="64" spans="1:11" ht="29.25" customHeight="1">
      <c r="A64" s="77"/>
      <c r="B64" s="78"/>
      <c r="C64" s="79"/>
      <c r="D64" s="79"/>
      <c r="E64" s="79"/>
      <c r="F64" s="79"/>
      <c r="G64" s="79"/>
      <c r="H64" s="79"/>
      <c r="I64" s="79"/>
      <c r="J64" s="79"/>
      <c r="K64" s="79"/>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15.07.2020</vt:lpstr>
      <vt:lpstr>Отчет о совместимости</vt:lpstr>
      <vt:lpstr>06.10.2020 4 изм.</vt:lpstr>
      <vt:lpstr>5 изм.</vt:lpstr>
      <vt:lpstr>2021</vt:lpstr>
      <vt:lpstr>1 изм 2021</vt:lpstr>
      <vt:lpstr>2 изм 2021</vt:lpstr>
      <vt:lpstr>4  изм.</vt:lpstr>
      <vt:lpstr>5 изм</vt:lpstr>
      <vt:lpstr>6 изм. </vt:lpstr>
      <vt:lpstr>7 изм</vt:lpstr>
      <vt:lpstr>2022</vt:lpstr>
      <vt:lpstr>1 изменение</vt:lpstr>
      <vt:lpstr>2 изменение</vt:lpstr>
      <vt:lpstr>3 изменение</vt:lpstr>
      <vt:lpstr>4 изменение</vt:lpstr>
      <vt:lpstr>5 изменение</vt:lpstr>
      <vt:lpstr>6 изменение</vt:lpstr>
      <vt:lpstr>2023</vt: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2023-06-09T07:06:51Z</cp:lastPrinted>
  <dcterms:created xsi:type="dcterms:W3CDTF">2017-12-15T06:16:59Z</dcterms:created>
  <dcterms:modified xsi:type="dcterms:W3CDTF">2023-06-09T07:06:54Z</dcterms:modified>
</cp:coreProperties>
</file>