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240" windowWidth="15180" windowHeight="8805" tabRatio="601"/>
  </bookViews>
  <sheets>
    <sheet name="2014 и 2016гг" sheetId="2" r:id="rId1"/>
    <sheet name="Лист2" sheetId="5" r:id="rId2"/>
  </sheets>
  <definedNames>
    <definedName name="_GoBack" localSheetId="0">'2014 и 2016гг'!#REF!</definedName>
    <definedName name="_xlnm._FilterDatabase" localSheetId="0" hidden="1">'2014 и 2016гг'!$A$4:$V$152</definedName>
    <definedName name="Z_01956A78_C30F_4A6D_AB18_BE68E1E409AD_.wvu.FilterData" localSheetId="0" hidden="1">'2014 и 2016гг'!$B$4:$I$152</definedName>
    <definedName name="Z_01B870DF_9B51_455C_BCC1_805F9FE29A1A_.wvu.FilterData" localSheetId="0" hidden="1">'2014 и 2016гг'!$B$4:$I$152</definedName>
    <definedName name="Z_02A445F9_EB30_4971_AF6A_FB264DA3CAF7_.wvu.FilterData" localSheetId="0" hidden="1">'2014 и 2016гг'!$B$4:$I$152</definedName>
    <definedName name="Z_1017CEEA_AAB6_4391_A84F_D3D92A119D47_.wvu.FilterData" localSheetId="0" hidden="1">'2014 и 2016гг'!$B$4:$I$152</definedName>
    <definedName name="Z_22D221E2_E819_4B50_86C0_1C8C9EE2E7D0_.wvu.FilterData" localSheetId="0" hidden="1">'2014 и 2016гг'!$B$4:$I$152</definedName>
    <definedName name="Z_2D9BA8A9_EAC4_4C42_AE33_EBEC3A688857_.wvu.FilterData" localSheetId="0" hidden="1">'2014 и 2016гг'!$B$4:$I$152</definedName>
    <definedName name="Z_33CBA0B9_C5DA_4397_ACB9_3A99A51248A9_.wvu.FilterData" localSheetId="0" hidden="1">'2014 и 2016гг'!$B$4:$I$152</definedName>
    <definedName name="Z_35334B33_0172_4120_8C4C_AE46E444BD02_.wvu.Cols" localSheetId="0" hidden="1">'2014 и 2016гг'!$A:$A</definedName>
    <definedName name="Z_35334B33_0172_4120_8C4C_AE46E444BD02_.wvu.FilterData" localSheetId="0" hidden="1">'2014 и 2016гг'!$B$4:$I$152</definedName>
    <definedName name="Z_35334B33_0172_4120_8C4C_AE46E444BD02_.wvu.PrintArea" localSheetId="0" hidden="1">'2014 и 2016гг'!$B$1:$H$4</definedName>
    <definedName name="Z_35334B33_0172_4120_8C4C_AE46E444BD02_.wvu.PrintTitles" localSheetId="0" hidden="1">'2014 и 2016гг'!$4:$4</definedName>
    <definedName name="Z_42485AAC_9016_4902_9984_D8B000A3C0BA_.wvu.FilterData" localSheetId="0" hidden="1">'2014 и 2016гг'!$B$4:$I$152</definedName>
    <definedName name="Z_4574D6EC_4C6E_4AE0_BBAC_579BFA2E5222_.wvu.FilterData" localSheetId="0" hidden="1">'2014 и 2016гг'!$B$4:$I$152</definedName>
    <definedName name="Z_4BDE8F7E_E99C_4705_BC41_800C1892277A_.wvu.FilterData" localSheetId="0" hidden="1">'2014 и 2016гг'!$B$4:$I$152</definedName>
    <definedName name="Z_511DDFE9_093E_4D73_A881_6FAC07A23819_.wvu.FilterData" localSheetId="0" hidden="1">'2014 и 2016гг'!$B$4:$I$152</definedName>
    <definedName name="Z_5232074F_42E3_4D31_B84D_45CD41479130_.wvu.FilterData" localSheetId="0" hidden="1">'2014 и 2016гг'!$B$4:$I$152</definedName>
    <definedName name="Z_5CD25935_9E11_4D1E_87D7_C9A247FFE19A_.wvu.Cols" localSheetId="0" hidden="1">'2014 и 2016гг'!$A:$A</definedName>
    <definedName name="Z_5CD25935_9E11_4D1E_87D7_C9A247FFE19A_.wvu.FilterData" localSheetId="0" hidden="1">'2014 и 2016гг'!$B$4:$I$152</definedName>
    <definedName name="Z_5CD25935_9E11_4D1E_87D7_C9A247FFE19A_.wvu.PrintArea" localSheetId="0" hidden="1">'2014 и 2016гг'!$B$1:$H$4</definedName>
    <definedName name="Z_5CD25935_9E11_4D1E_87D7_C9A247FFE19A_.wvu.PrintTitles" localSheetId="0" hidden="1">'2014 и 2016гг'!$4:$4</definedName>
    <definedName name="Z_76B3475F_B2E4_4723_8523_971272954EF1_.wvu.FilterData" localSheetId="0" hidden="1">'2014 и 2016гг'!$B$4:$I$152</definedName>
    <definedName name="Z_7C142A5F_5BBF_46A6_BD29_E4F4CE8D3045_.wvu.FilterData" localSheetId="0" hidden="1">'2014 и 2016гг'!$B$4:$I$152</definedName>
    <definedName name="Z_8025D3C9_48E3_4830_9A1D_B211D2B01CC9_.wvu.Cols" localSheetId="0" hidden="1">'2014 и 2016гг'!$A:$A</definedName>
    <definedName name="Z_8025D3C9_48E3_4830_9A1D_B211D2B01CC9_.wvu.FilterData" localSheetId="0" hidden="1">'2014 и 2016гг'!$B$4:$I$152</definedName>
    <definedName name="Z_8025D3C9_48E3_4830_9A1D_B211D2B01CC9_.wvu.PrintArea" localSheetId="0" hidden="1">'2014 и 2016гг'!$B$1:$I$4</definedName>
    <definedName name="Z_8025D3C9_48E3_4830_9A1D_B211D2B01CC9_.wvu.PrintTitles" localSheetId="0" hidden="1">'2014 и 2016гг'!$4:$4</definedName>
    <definedName name="Z_80CC6171_A3A4_4E47_A57E_A46CF4BD86AA_.wvu.Cols" localSheetId="0" hidden="1">'2014 и 2016гг'!$A:$A</definedName>
    <definedName name="Z_80CC6171_A3A4_4E47_A57E_A46CF4BD86AA_.wvu.FilterData" localSheetId="0" hidden="1">'2014 и 2016гг'!$B$4:$I$152</definedName>
    <definedName name="Z_80CC6171_A3A4_4E47_A57E_A46CF4BD86AA_.wvu.PrintArea" localSheetId="0" hidden="1">'2014 и 2016гг'!$B$1:$H$4</definedName>
    <definedName name="Z_80CC6171_A3A4_4E47_A57E_A46CF4BD86AA_.wvu.PrintTitles" localSheetId="0" hidden="1">'2014 и 2016гг'!$4:$4</definedName>
    <definedName name="Z_816F5BDB_041F_4535_8A8D_570947B4DEA6_.wvu.FilterData" localSheetId="0" hidden="1">'2014 и 2016гг'!$B$4:$I$152</definedName>
    <definedName name="Z_88BAA436_A99C_4284_AB64_2E44D3B35059_.wvu.FilterData" localSheetId="0" hidden="1">'2014 и 2016гг'!$B$4:$I$152</definedName>
    <definedName name="Z_902FE9BE_74C3_4EE7_B55E_940EDA4BA33A_.wvu.FilterData" localSheetId="0" hidden="1">'2014 и 2016гг'!$B$4:$I$152</definedName>
    <definedName name="Z_A8C3B75E_E26D_42CB_81BF_51A0AEE858D9_.wvu.FilterData" localSheetId="0" hidden="1">'2014 и 2016гг'!$B$4:$I$152</definedName>
    <definedName name="Z_AC18B0AE_9B85_4283_A23B_84ED55DF44E0_.wvu.FilterData" localSheetId="0" hidden="1">'2014 и 2016гг'!$B$4:$I$152</definedName>
    <definedName name="Z_AF89B2B4_FDD6_4F7A_8B10_793D70383CA3_.wvu.FilterData" localSheetId="0" hidden="1">'2014 и 2016гг'!$B$4:$I$152</definedName>
    <definedName name="Z_CDD19145_0711_4C50_A76A_1A81DAF7AD26_.wvu.Cols" localSheetId="0" hidden="1">'2014 и 2016гг'!$A:$A</definedName>
    <definedName name="Z_CDD19145_0711_4C50_A76A_1A81DAF7AD26_.wvu.FilterData" localSheetId="0" hidden="1">'2014 и 2016гг'!$B$4:$I$152</definedName>
    <definedName name="Z_CDD19145_0711_4C50_A76A_1A81DAF7AD26_.wvu.PrintArea" localSheetId="0" hidden="1">'2014 и 2016гг'!$B$1:$H$4</definedName>
    <definedName name="Z_CDD19145_0711_4C50_A76A_1A81DAF7AD26_.wvu.PrintTitles" localSheetId="0" hidden="1">'2014 и 2016гг'!$4:$4</definedName>
    <definedName name="Z_CDD19145_0711_4C50_A76A_1A81DAF7AD26_.wvu.Rows" localSheetId="0" hidden="1">'2014 и 2016гг'!#REF!,'2014 и 2016гг'!#REF!</definedName>
    <definedName name="Z_D072545B_292F_4E9F_B314_D8549E577BDA_.wvu.FilterData" localSheetId="0" hidden="1">'2014 и 2016гг'!$B$4:$I$152</definedName>
    <definedName name="Z_D46B0118_190B_4726_9170_01784579671C_.wvu.FilterData" localSheetId="0" hidden="1">'2014 и 2016гг'!$B$4:$I$152</definedName>
    <definedName name="Z_E72F3C6F_C13E_4C1E_A923_3BA8471A61A0_.wvu.FilterData" localSheetId="0" hidden="1">'2014 и 2016гг'!$B$4:$I$152</definedName>
    <definedName name="Z_EBF4E2A3_3DC7_46F0_9A46_118480FE3972_.wvu.Cols" localSheetId="0" hidden="1">'2014 и 2016гг'!$A:$A</definedName>
    <definedName name="Z_EBF4E2A3_3DC7_46F0_9A46_118480FE3972_.wvu.FilterData" localSheetId="0" hidden="1">'2014 и 2016гг'!$B$4:$I$152</definedName>
    <definedName name="Z_EBF4E2A3_3DC7_46F0_9A46_118480FE3972_.wvu.PrintArea" localSheetId="0" hidden="1">'2014 и 2016гг'!$B$1:$H$4</definedName>
    <definedName name="Z_EBF4E2A3_3DC7_46F0_9A46_118480FE3972_.wvu.PrintTitles" localSheetId="0" hidden="1">'2014 и 2016гг'!$4:$4</definedName>
    <definedName name="Z_F2D62945_ACE4_403F_8064_D80F81363D1F_.wvu.FilterData" localSheetId="0" hidden="1">'2014 и 2016гг'!$B$4:$I$152</definedName>
    <definedName name="_xlnm.Print_Titles" localSheetId="0">'2014 и 2016гг'!$4:$4</definedName>
    <definedName name="_xlnm.Print_Area" localSheetId="0">'2014 и 2016гг'!$B$1:$V$156</definedName>
  </definedNames>
  <calcPr calcId="125725" refMode="R1C1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T39" i="2"/>
  <c r="U23"/>
  <c r="T11"/>
  <c r="U15"/>
  <c r="T15"/>
  <c r="T61"/>
  <c r="U53" l="1"/>
  <c r="U136"/>
  <c r="U135" s="1"/>
  <c r="U134" s="1"/>
  <c r="U80"/>
  <c r="U79" s="1"/>
  <c r="U75" s="1"/>
  <c r="U74" s="1"/>
  <c r="T59"/>
  <c r="T58" s="1"/>
  <c r="U27"/>
  <c r="U26" s="1"/>
  <c r="U25" s="1"/>
  <c r="U24" s="1"/>
  <c r="U152"/>
  <c r="U151" s="1"/>
  <c r="U150" s="1"/>
  <c r="U149" s="1"/>
  <c r="U147"/>
  <c r="U146" s="1"/>
  <c r="U145" s="1"/>
  <c r="U132"/>
  <c r="U131" s="1"/>
  <c r="U130" s="1"/>
  <c r="U119"/>
  <c r="U118" s="1"/>
  <c r="U117" s="1"/>
  <c r="U109"/>
  <c r="U108" s="1"/>
  <c r="U106"/>
  <c r="U105" s="1"/>
  <c r="U72"/>
  <c r="U71" s="1"/>
  <c r="U70" s="1"/>
  <c r="U68"/>
  <c r="U67" s="1"/>
  <c r="U66" s="1"/>
  <c r="U64"/>
  <c r="U63" s="1"/>
  <c r="U59"/>
  <c r="U58" s="1"/>
  <c r="U52"/>
  <c r="U51" s="1"/>
  <c r="U49"/>
  <c r="U48" s="1"/>
  <c r="U22"/>
  <c r="U21" s="1"/>
  <c r="U20" s="1"/>
  <c r="U17"/>
  <c r="U10"/>
  <c r="U9" s="1"/>
  <c r="U8" s="1"/>
  <c r="T141"/>
  <c r="T140" s="1"/>
  <c r="T139" s="1"/>
  <c r="T138" s="1"/>
  <c r="C139"/>
  <c r="C140" s="1"/>
  <c r="C141" s="1"/>
  <c r="C142" s="1"/>
  <c r="T100"/>
  <c r="T99" s="1"/>
  <c r="T97"/>
  <c r="T96" s="1"/>
  <c r="T93"/>
  <c r="T92" s="1"/>
  <c r="T91" s="1"/>
  <c r="T77"/>
  <c r="T76" s="1"/>
  <c r="T75" s="1"/>
  <c r="T88"/>
  <c r="T87" s="1"/>
  <c r="T85"/>
  <c r="T84" s="1"/>
  <c r="T83" s="1"/>
  <c r="C74"/>
  <c r="C75" s="1"/>
  <c r="C76" s="1"/>
  <c r="C77" s="1"/>
  <c r="C82" s="1"/>
  <c r="C83" s="1"/>
  <c r="C84" s="1"/>
  <c r="C85" s="1"/>
  <c r="C87" s="1"/>
  <c r="C88" s="1"/>
  <c r="C89" s="1"/>
  <c r="T55"/>
  <c r="T54" s="1"/>
  <c r="T53"/>
  <c r="U129" l="1"/>
  <c r="T95"/>
  <c r="U57"/>
  <c r="T74"/>
  <c r="U47"/>
  <c r="U46" s="1"/>
  <c r="U45" s="1"/>
  <c r="U14"/>
  <c r="U13" s="1"/>
  <c r="U7" s="1"/>
  <c r="U6" s="1"/>
  <c r="U104"/>
  <c r="U103" s="1"/>
  <c r="U102" s="1"/>
  <c r="U144"/>
  <c r="U143" s="1"/>
  <c r="T82"/>
  <c r="T90"/>
  <c r="C78"/>
  <c r="C86"/>
  <c r="T42" l="1"/>
  <c r="T41" s="1"/>
  <c r="T40" s="1"/>
  <c r="T38"/>
  <c r="T37" s="1"/>
  <c r="T33"/>
  <c r="T32" s="1"/>
  <c r="T31" s="1"/>
  <c r="T30" s="1"/>
  <c r="T27"/>
  <c r="T26" s="1"/>
  <c r="T25" s="1"/>
  <c r="T24" s="1"/>
  <c r="T18"/>
  <c r="T19"/>
  <c r="T36" l="1"/>
  <c r="T151" l="1"/>
  <c r="T150" s="1"/>
  <c r="T149" s="1"/>
  <c r="T147"/>
  <c r="T146" s="1"/>
  <c r="T145" s="1"/>
  <c r="T132"/>
  <c r="T131" s="1"/>
  <c r="T130" s="1"/>
  <c r="T129" s="1"/>
  <c r="T119"/>
  <c r="T118" s="1"/>
  <c r="T117" s="1"/>
  <c r="T109"/>
  <c r="T108" s="1"/>
  <c r="T106"/>
  <c r="T105" s="1"/>
  <c r="T72"/>
  <c r="T71" s="1"/>
  <c r="T70" s="1"/>
  <c r="T64"/>
  <c r="T63" s="1"/>
  <c r="T52"/>
  <c r="T51" s="1"/>
  <c r="T49"/>
  <c r="T48" s="1"/>
  <c r="T22"/>
  <c r="T21" s="1"/>
  <c r="T20" s="1"/>
  <c r="T47" l="1"/>
  <c r="T144"/>
  <c r="T143" s="1"/>
  <c r="T57"/>
  <c r="T104"/>
  <c r="T103" s="1"/>
  <c r="T102" s="1"/>
  <c r="T46" l="1"/>
  <c r="T45" s="1"/>
  <c r="V65"/>
  <c r="V64" s="1"/>
  <c r="V63" s="1"/>
  <c r="V152"/>
  <c r="R151"/>
  <c r="R150" s="1"/>
  <c r="R149" s="1"/>
  <c r="S147"/>
  <c r="S146" s="1"/>
  <c r="R147"/>
  <c r="R146" s="1"/>
  <c r="V132"/>
  <c r="S132"/>
  <c r="S131" s="1"/>
  <c r="S130" s="1"/>
  <c r="S129" s="1"/>
  <c r="R132"/>
  <c r="R131" s="1"/>
  <c r="R130" s="1"/>
  <c r="R129" s="1"/>
  <c r="S127"/>
  <c r="R127"/>
  <c r="S125"/>
  <c r="R125"/>
  <c r="S123"/>
  <c r="S122" s="1"/>
  <c r="R123"/>
  <c r="R122" s="1"/>
  <c r="S119"/>
  <c r="S118" s="1"/>
  <c r="S117" s="1"/>
  <c r="R119"/>
  <c r="R118" s="1"/>
  <c r="R117" s="1"/>
  <c r="S115"/>
  <c r="S114" s="1"/>
  <c r="S113" s="1"/>
  <c r="R115"/>
  <c r="R114" s="1"/>
  <c r="R113" s="1"/>
  <c r="V109"/>
  <c r="S109"/>
  <c r="R109"/>
  <c r="R108" s="1"/>
  <c r="S108"/>
  <c r="V106"/>
  <c r="S106"/>
  <c r="R106"/>
  <c r="R105" s="1"/>
  <c r="S105"/>
  <c r="S104" s="1"/>
  <c r="S103" s="1"/>
  <c r="S102" s="1"/>
  <c r="V72"/>
  <c r="R72"/>
  <c r="R71" s="1"/>
  <c r="R70" s="1"/>
  <c r="V68"/>
  <c r="R68"/>
  <c r="R67" s="1"/>
  <c r="R66" s="1"/>
  <c r="S64"/>
  <c r="S63" s="1"/>
  <c r="R64"/>
  <c r="R63" s="1"/>
  <c r="S59"/>
  <c r="S58" s="1"/>
  <c r="R59"/>
  <c r="R58" s="1"/>
  <c r="S52"/>
  <c r="S51" s="1"/>
  <c r="R52"/>
  <c r="R51" s="1"/>
  <c r="S49"/>
  <c r="S48" s="1"/>
  <c r="R49"/>
  <c r="R48" s="1"/>
  <c r="V22"/>
  <c r="R22"/>
  <c r="R21" s="1"/>
  <c r="R20" s="1"/>
  <c r="S17"/>
  <c r="S14" s="1"/>
  <c r="S13" s="1"/>
  <c r="R17"/>
  <c r="R14" s="1"/>
  <c r="R13" s="1"/>
  <c r="S10"/>
  <c r="S9" s="1"/>
  <c r="S8" s="1"/>
  <c r="R10"/>
  <c r="R9" s="1"/>
  <c r="R8" s="1"/>
  <c r="P152"/>
  <c r="P151" s="1"/>
  <c r="P150" s="1"/>
  <c r="P149" s="1"/>
  <c r="N151"/>
  <c r="N150" s="1"/>
  <c r="N149" s="1"/>
  <c r="Q147"/>
  <c r="Q146" s="1"/>
  <c r="O147"/>
  <c r="O146" s="1"/>
  <c r="N147"/>
  <c r="N146" s="1"/>
  <c r="Q132"/>
  <c r="P132"/>
  <c r="O132"/>
  <c r="N132"/>
  <c r="Q131"/>
  <c r="P131"/>
  <c r="O131"/>
  <c r="N131"/>
  <c r="N130" s="1"/>
  <c r="N129" s="1"/>
  <c r="Q130"/>
  <c r="P130"/>
  <c r="O130"/>
  <c r="Q129"/>
  <c r="P129"/>
  <c r="O129"/>
  <c r="O127"/>
  <c r="N127"/>
  <c r="O125"/>
  <c r="N125"/>
  <c r="O123"/>
  <c r="O122" s="1"/>
  <c r="N123"/>
  <c r="N122" s="1"/>
  <c r="Q119"/>
  <c r="Q118" s="1"/>
  <c r="Q117" s="1"/>
  <c r="O119"/>
  <c r="O118" s="1"/>
  <c r="O117" s="1"/>
  <c r="N119"/>
  <c r="N118" s="1"/>
  <c r="N117" s="1"/>
  <c r="O115"/>
  <c r="O114" s="1"/>
  <c r="O113" s="1"/>
  <c r="N115"/>
  <c r="N114" s="1"/>
  <c r="N113" s="1"/>
  <c r="Q109"/>
  <c r="P109"/>
  <c r="P108" s="1"/>
  <c r="P104" s="1"/>
  <c r="P103" s="1"/>
  <c r="P102" s="1"/>
  <c r="O109"/>
  <c r="N109"/>
  <c r="Q108"/>
  <c r="O108"/>
  <c r="N108"/>
  <c r="Q106"/>
  <c r="P106"/>
  <c r="O106"/>
  <c r="N106"/>
  <c r="Q105"/>
  <c r="P105"/>
  <c r="O105"/>
  <c r="N105"/>
  <c r="Q104"/>
  <c r="Q103" s="1"/>
  <c r="Q102" s="1"/>
  <c r="O104"/>
  <c r="N104"/>
  <c r="O103"/>
  <c r="N103"/>
  <c r="O102"/>
  <c r="N102"/>
  <c r="P72"/>
  <c r="P71" s="1"/>
  <c r="P70" s="1"/>
  <c r="N72"/>
  <c r="N71" s="1"/>
  <c r="N70" s="1"/>
  <c r="P68"/>
  <c r="P67" s="1"/>
  <c r="P66" s="1"/>
  <c r="N68"/>
  <c r="N67" s="1"/>
  <c r="N66" s="1"/>
  <c r="Q64"/>
  <c r="P64"/>
  <c r="O64"/>
  <c r="N64"/>
  <c r="Q63"/>
  <c r="P63"/>
  <c r="O63"/>
  <c r="N63"/>
  <c r="Q59"/>
  <c r="Q58" s="1"/>
  <c r="Q57" s="1"/>
  <c r="O59"/>
  <c r="O58" s="1"/>
  <c r="N59"/>
  <c r="N58" s="1"/>
  <c r="P53"/>
  <c r="V53" s="1"/>
  <c r="Q52"/>
  <c r="Q51" s="1"/>
  <c r="O52"/>
  <c r="O51" s="1"/>
  <c r="N52"/>
  <c r="N51" s="1"/>
  <c r="P50"/>
  <c r="P49" s="1"/>
  <c r="P48" s="1"/>
  <c r="Q49"/>
  <c r="Q48" s="1"/>
  <c r="O49"/>
  <c r="O48" s="1"/>
  <c r="N49"/>
  <c r="N48" s="1"/>
  <c r="P22"/>
  <c r="P21" s="1"/>
  <c r="P20" s="1"/>
  <c r="N22"/>
  <c r="N21" s="1"/>
  <c r="N20" s="1"/>
  <c r="O17"/>
  <c r="O14" s="1"/>
  <c r="O13" s="1"/>
  <c r="N17"/>
  <c r="N14" s="1"/>
  <c r="N13" s="1"/>
  <c r="O10"/>
  <c r="O9" s="1"/>
  <c r="O8" s="1"/>
  <c r="N10"/>
  <c r="N9" s="1"/>
  <c r="N8" s="1"/>
  <c r="L120"/>
  <c r="P120" s="1"/>
  <c r="M124"/>
  <c r="M123" s="1"/>
  <c r="M122" s="1"/>
  <c r="L124"/>
  <c r="P124" s="1"/>
  <c r="M128"/>
  <c r="L128"/>
  <c r="L127" s="1"/>
  <c r="K127"/>
  <c r="K125"/>
  <c r="M126" s="1"/>
  <c r="M125" s="1"/>
  <c r="K123"/>
  <c r="K122" s="1"/>
  <c r="J127"/>
  <c r="J125"/>
  <c r="L126" s="1"/>
  <c r="L125" s="1"/>
  <c r="J123"/>
  <c r="J122" s="1"/>
  <c r="M116"/>
  <c r="Q116" s="1"/>
  <c r="L116"/>
  <c r="P116" s="1"/>
  <c r="J18"/>
  <c r="J59"/>
  <c r="J58" s="1"/>
  <c r="I10"/>
  <c r="I9" s="1"/>
  <c r="I8" s="1"/>
  <c r="K10"/>
  <c r="K9" s="1"/>
  <c r="K8" s="1"/>
  <c r="M18"/>
  <c r="Q18" s="1"/>
  <c r="T17" s="1"/>
  <c r="J19"/>
  <c r="J12"/>
  <c r="J11"/>
  <c r="M12"/>
  <c r="Q12" s="1"/>
  <c r="M11"/>
  <c r="Q11" s="1"/>
  <c r="J151"/>
  <c r="J150" s="1"/>
  <c r="J149" s="1"/>
  <c r="J147"/>
  <c r="J146" s="1"/>
  <c r="K147"/>
  <c r="K146" s="1"/>
  <c r="K132"/>
  <c r="K131" s="1"/>
  <c r="K130" s="1"/>
  <c r="K129" s="1"/>
  <c r="J132"/>
  <c r="J131" s="1"/>
  <c r="J130" s="1"/>
  <c r="J129" s="1"/>
  <c r="K119"/>
  <c r="K118" s="1"/>
  <c r="K117" s="1"/>
  <c r="J119"/>
  <c r="J118" s="1"/>
  <c r="J117" s="1"/>
  <c r="K115"/>
  <c r="K114" s="1"/>
  <c r="K113" s="1"/>
  <c r="J115"/>
  <c r="J114" s="1"/>
  <c r="J113" s="1"/>
  <c r="K109"/>
  <c r="K108" s="1"/>
  <c r="J109"/>
  <c r="J108" s="1"/>
  <c r="K106"/>
  <c r="K105" s="1"/>
  <c r="J106"/>
  <c r="J105" s="1"/>
  <c r="J104" s="1"/>
  <c r="J103" s="1"/>
  <c r="J72"/>
  <c r="J71" s="1"/>
  <c r="J70" s="1"/>
  <c r="J68"/>
  <c r="J67" s="1"/>
  <c r="J66" s="1"/>
  <c r="K64"/>
  <c r="K63" s="1"/>
  <c r="J64"/>
  <c r="J63" s="1"/>
  <c r="K59"/>
  <c r="K58" s="1"/>
  <c r="K52"/>
  <c r="K51" s="1"/>
  <c r="J52"/>
  <c r="J51" s="1"/>
  <c r="K49"/>
  <c r="K48" s="1"/>
  <c r="J49"/>
  <c r="J48" s="1"/>
  <c r="J22"/>
  <c r="J21" s="1"/>
  <c r="J20" s="1"/>
  <c r="K17"/>
  <c r="K14" s="1"/>
  <c r="K13" s="1"/>
  <c r="L152"/>
  <c r="L151" s="1"/>
  <c r="L150" s="1"/>
  <c r="L149" s="1"/>
  <c r="M147"/>
  <c r="M146" s="1"/>
  <c r="M132"/>
  <c r="M131" s="1"/>
  <c r="M130" s="1"/>
  <c r="M129" s="1"/>
  <c r="L132"/>
  <c r="L131" s="1"/>
  <c r="L130" s="1"/>
  <c r="L129" s="1"/>
  <c r="M119"/>
  <c r="M118" s="1"/>
  <c r="M117" s="1"/>
  <c r="M109"/>
  <c r="M108" s="1"/>
  <c r="L109"/>
  <c r="L108" s="1"/>
  <c r="M106"/>
  <c r="M105" s="1"/>
  <c r="L106"/>
  <c r="L105" s="1"/>
  <c r="L104" s="1"/>
  <c r="L103" s="1"/>
  <c r="L72"/>
  <c r="L71" s="1"/>
  <c r="L70" s="1"/>
  <c r="L68"/>
  <c r="L67" s="1"/>
  <c r="L66" s="1"/>
  <c r="M64"/>
  <c r="M63" s="1"/>
  <c r="L64"/>
  <c r="L63" s="1"/>
  <c r="M59"/>
  <c r="M58" s="1"/>
  <c r="L53"/>
  <c r="L52" s="1"/>
  <c r="L51" s="1"/>
  <c r="M52"/>
  <c r="M51" s="1"/>
  <c r="L50"/>
  <c r="L49" s="1"/>
  <c r="L48" s="1"/>
  <c r="L47" s="1"/>
  <c r="M49"/>
  <c r="M48" s="1"/>
  <c r="L22"/>
  <c r="L21" s="1"/>
  <c r="L20" s="1"/>
  <c r="H11"/>
  <c r="L11" s="1"/>
  <c r="H152"/>
  <c r="H151" s="1"/>
  <c r="H150" s="1"/>
  <c r="H149" s="1"/>
  <c r="H148"/>
  <c r="L148" s="1"/>
  <c r="L147" s="1"/>
  <c r="L146" s="1"/>
  <c r="H60"/>
  <c r="L60" s="1"/>
  <c r="L59" s="1"/>
  <c r="L58" s="1"/>
  <c r="H50"/>
  <c r="H49" s="1"/>
  <c r="H48" s="1"/>
  <c r="H19"/>
  <c r="L19" s="1"/>
  <c r="P19" s="1"/>
  <c r="V19" s="1"/>
  <c r="H18"/>
  <c r="L18" s="1"/>
  <c r="H12"/>
  <c r="H53"/>
  <c r="H52" s="1"/>
  <c r="H51" s="1"/>
  <c r="I59"/>
  <c r="I58" s="1"/>
  <c r="H68"/>
  <c r="H67" s="1"/>
  <c r="H66" s="1"/>
  <c r="H72"/>
  <c r="H71" s="1"/>
  <c r="H70" s="1"/>
  <c r="C67"/>
  <c r="C69" s="1"/>
  <c r="H22"/>
  <c r="H21" s="1"/>
  <c r="H20" s="1"/>
  <c r="I17"/>
  <c r="I14" s="1"/>
  <c r="I13" s="1"/>
  <c r="C23"/>
  <c r="C24" s="1"/>
  <c r="C25" s="1"/>
  <c r="C26" s="1"/>
  <c r="C27" s="1"/>
  <c r="C28" s="1"/>
  <c r="C7"/>
  <c r="C8" s="1"/>
  <c r="C9" s="1"/>
  <c r="C10" s="1"/>
  <c r="C47"/>
  <c r="C48" s="1"/>
  <c r="C49" s="1"/>
  <c r="I49"/>
  <c r="I48" s="1"/>
  <c r="I52"/>
  <c r="I51" s="1"/>
  <c r="H64"/>
  <c r="H63" s="1"/>
  <c r="I64"/>
  <c r="I63" s="1"/>
  <c r="H106"/>
  <c r="H105" s="1"/>
  <c r="I106"/>
  <c r="I105" s="1"/>
  <c r="H109"/>
  <c r="H108" s="1"/>
  <c r="I109"/>
  <c r="I108" s="1"/>
  <c r="H115"/>
  <c r="H114" s="1"/>
  <c r="H113" s="1"/>
  <c r="I115"/>
  <c r="I114" s="1"/>
  <c r="I113" s="1"/>
  <c r="H119"/>
  <c r="H118" s="1"/>
  <c r="H117" s="1"/>
  <c r="I119"/>
  <c r="I118" s="1"/>
  <c r="I117" s="1"/>
  <c r="H132"/>
  <c r="H131" s="1"/>
  <c r="H130" s="1"/>
  <c r="H129" s="1"/>
  <c r="I132"/>
  <c r="I131" s="1"/>
  <c r="I130" s="1"/>
  <c r="I129" s="1"/>
  <c r="I147"/>
  <c r="I146" s="1"/>
  <c r="C22"/>
  <c r="J121"/>
  <c r="M10"/>
  <c r="M9" s="1"/>
  <c r="M8" s="1"/>
  <c r="M115" l="1"/>
  <c r="M114" s="1"/>
  <c r="M113" s="1"/>
  <c r="H17"/>
  <c r="H14" s="1"/>
  <c r="H13" s="1"/>
  <c r="M57"/>
  <c r="T115"/>
  <c r="T114" s="1"/>
  <c r="T113" s="1"/>
  <c r="U115"/>
  <c r="U114" s="1"/>
  <c r="U113" s="1"/>
  <c r="C30"/>
  <c r="C31" s="1"/>
  <c r="C36" s="1"/>
  <c r="C37" s="1"/>
  <c r="C38" s="1"/>
  <c r="C39" s="1"/>
  <c r="C40" s="1"/>
  <c r="C41" s="1"/>
  <c r="C42" s="1"/>
  <c r="C43" s="1"/>
  <c r="C44" s="1"/>
  <c r="C29"/>
  <c r="V151"/>
  <c r="V150" s="1"/>
  <c r="T14"/>
  <c r="T13" s="1"/>
  <c r="V67"/>
  <c r="V71"/>
  <c r="V131"/>
  <c r="T10"/>
  <c r="T9" s="1"/>
  <c r="T8" s="1"/>
  <c r="V52"/>
  <c r="V21"/>
  <c r="V105"/>
  <c r="V108"/>
  <c r="J57"/>
  <c r="M145"/>
  <c r="M144" s="1"/>
  <c r="R104"/>
  <c r="R103" s="1"/>
  <c r="R102" s="1"/>
  <c r="K121"/>
  <c r="K112" s="1"/>
  <c r="K111" s="1"/>
  <c r="L12"/>
  <c r="P12" s="1"/>
  <c r="V12" s="1"/>
  <c r="M17"/>
  <c r="M14" s="1"/>
  <c r="M13" s="1"/>
  <c r="L115"/>
  <c r="L114" s="1"/>
  <c r="L113" s="1"/>
  <c r="L119"/>
  <c r="L118" s="1"/>
  <c r="L117" s="1"/>
  <c r="S57"/>
  <c r="O57"/>
  <c r="O46" s="1"/>
  <c r="O45" s="1"/>
  <c r="M47"/>
  <c r="M46" s="1"/>
  <c r="M45" s="1"/>
  <c r="J47"/>
  <c r="J46" s="1"/>
  <c r="O47"/>
  <c r="S145"/>
  <c r="S144" s="1"/>
  <c r="S143" s="1"/>
  <c r="K47"/>
  <c r="K46" s="1"/>
  <c r="K45" s="1"/>
  <c r="P52"/>
  <c r="P51" s="1"/>
  <c r="P47" s="1"/>
  <c r="L123"/>
  <c r="L122" s="1"/>
  <c r="M7"/>
  <c r="M6" s="1"/>
  <c r="Q47"/>
  <c r="Q46" s="1"/>
  <c r="K145"/>
  <c r="K144" s="1"/>
  <c r="K143" s="1"/>
  <c r="R121"/>
  <c r="P11"/>
  <c r="V11" s="1"/>
  <c r="L10"/>
  <c r="L9" s="1"/>
  <c r="L8" s="1"/>
  <c r="L7" s="1"/>
  <c r="J17"/>
  <c r="J14" s="1"/>
  <c r="J13" s="1"/>
  <c r="R145"/>
  <c r="S121"/>
  <c r="J10"/>
  <c r="J9" s="1"/>
  <c r="J8" s="1"/>
  <c r="H104"/>
  <c r="H103" s="1"/>
  <c r="H102" s="1"/>
  <c r="H147"/>
  <c r="H146" s="1"/>
  <c r="J145"/>
  <c r="J144" s="1"/>
  <c r="J143" s="1"/>
  <c r="S47"/>
  <c r="P18"/>
  <c r="V18" s="1"/>
  <c r="L17"/>
  <c r="L14" s="1"/>
  <c r="L13" s="1"/>
  <c r="I112"/>
  <c r="Q115"/>
  <c r="Q114" s="1"/>
  <c r="Q113" s="1"/>
  <c r="P119"/>
  <c r="P118" s="1"/>
  <c r="P117" s="1"/>
  <c r="V120"/>
  <c r="Q10"/>
  <c r="Q9" s="1"/>
  <c r="Q8" s="1"/>
  <c r="Q17"/>
  <c r="Q14" s="1"/>
  <c r="Q13" s="1"/>
  <c r="P123"/>
  <c r="P122" s="1"/>
  <c r="V124"/>
  <c r="L57"/>
  <c r="L46" s="1"/>
  <c r="Q145"/>
  <c r="Q144" s="1"/>
  <c r="I47"/>
  <c r="Q126"/>
  <c r="Q125" s="1"/>
  <c r="P128"/>
  <c r="S7"/>
  <c r="S112"/>
  <c r="V50"/>
  <c r="M127"/>
  <c r="M121" s="1"/>
  <c r="Q128"/>
  <c r="K57"/>
  <c r="K104"/>
  <c r="K103" s="1"/>
  <c r="K102" s="1"/>
  <c r="O7"/>
  <c r="O6" s="1"/>
  <c r="N57"/>
  <c r="P126"/>
  <c r="P125" s="1"/>
  <c r="V126" s="1"/>
  <c r="P148"/>
  <c r="P115"/>
  <c r="P114" s="1"/>
  <c r="P113" s="1"/>
  <c r="V116"/>
  <c r="J112"/>
  <c r="J111" s="1"/>
  <c r="I7"/>
  <c r="L102"/>
  <c r="N47"/>
  <c r="N46" s="1"/>
  <c r="N45" s="1"/>
  <c r="P60"/>
  <c r="Q124"/>
  <c r="R7"/>
  <c r="R6" s="1"/>
  <c r="R112"/>
  <c r="O145"/>
  <c r="O144" s="1"/>
  <c r="R144"/>
  <c r="R143" s="1"/>
  <c r="R57"/>
  <c r="R47"/>
  <c r="I145"/>
  <c r="I144" s="1"/>
  <c r="N145"/>
  <c r="N144" s="1"/>
  <c r="N143" s="1"/>
  <c r="N121"/>
  <c r="N112" s="1"/>
  <c r="N111" s="1"/>
  <c r="N7"/>
  <c r="N6" s="1"/>
  <c r="O121"/>
  <c r="O112" s="1"/>
  <c r="K7"/>
  <c r="K6" s="1"/>
  <c r="I57"/>
  <c r="I46" s="1"/>
  <c r="M104"/>
  <c r="M103" s="1"/>
  <c r="M102" s="1"/>
  <c r="J102"/>
  <c r="L121"/>
  <c r="H47"/>
  <c r="C11"/>
  <c r="C12" s="1"/>
  <c r="C13"/>
  <c r="C50"/>
  <c r="C51"/>
  <c r="C52" s="1"/>
  <c r="C53" s="1"/>
  <c r="I104"/>
  <c r="I103" s="1"/>
  <c r="L145"/>
  <c r="L144" s="1"/>
  <c r="L143" s="1"/>
  <c r="H145"/>
  <c r="H144" s="1"/>
  <c r="H143" s="1"/>
  <c r="I111"/>
  <c r="H112"/>
  <c r="H111" s="1"/>
  <c r="H10"/>
  <c r="H9" s="1"/>
  <c r="H8" s="1"/>
  <c r="H7" s="1"/>
  <c r="H59"/>
  <c r="H58" s="1"/>
  <c r="H57" s="1"/>
  <c r="M112" l="1"/>
  <c r="M111" s="1"/>
  <c r="Q7"/>
  <c r="C32"/>
  <c r="C33" s="1"/>
  <c r="C34" s="1"/>
  <c r="C35" s="1"/>
  <c r="P17"/>
  <c r="P14" s="1"/>
  <c r="P13" s="1"/>
  <c r="L112"/>
  <c r="L111" s="1"/>
  <c r="P10"/>
  <c r="P9" s="1"/>
  <c r="P8" s="1"/>
  <c r="T124"/>
  <c r="T123" s="1"/>
  <c r="T122" s="1"/>
  <c r="U123"/>
  <c r="U122" s="1"/>
  <c r="T128"/>
  <c r="T127" s="1"/>
  <c r="U127"/>
  <c r="T126"/>
  <c r="T125" s="1"/>
  <c r="U125"/>
  <c r="T121"/>
  <c r="T112" s="1"/>
  <c r="T111" s="1"/>
  <c r="C66"/>
  <c r="C68" s="1"/>
  <c r="C54"/>
  <c r="C55" s="1"/>
  <c r="S46"/>
  <c r="S45" s="1"/>
  <c r="T7"/>
  <c r="T6" s="1"/>
  <c r="T5" s="1"/>
  <c r="R46"/>
  <c r="R45" s="1"/>
  <c r="V125"/>
  <c r="V17"/>
  <c r="V10"/>
  <c r="V149"/>
  <c r="V130"/>
  <c r="V70"/>
  <c r="V66"/>
  <c r="V115"/>
  <c r="V49"/>
  <c r="V123"/>
  <c r="V119"/>
  <c r="V104"/>
  <c r="V20"/>
  <c r="V51"/>
  <c r="Q45"/>
  <c r="S6"/>
  <c r="R111"/>
  <c r="I6"/>
  <c r="H46"/>
  <c r="O143"/>
  <c r="S111"/>
  <c r="J7"/>
  <c r="J6" s="1"/>
  <c r="L45"/>
  <c r="P7"/>
  <c r="Q127"/>
  <c r="H6"/>
  <c r="J45"/>
  <c r="Q6"/>
  <c r="P127"/>
  <c r="P121" s="1"/>
  <c r="P112" s="1"/>
  <c r="P111" s="1"/>
  <c r="V128"/>
  <c r="M143"/>
  <c r="V60"/>
  <c r="P59"/>
  <c r="P58" s="1"/>
  <c r="P57" s="1"/>
  <c r="P46" s="1"/>
  <c r="P45" s="1"/>
  <c r="Q143"/>
  <c r="P147"/>
  <c r="P146" s="1"/>
  <c r="V148"/>
  <c r="Q123"/>
  <c r="Q122" s="1"/>
  <c r="H45"/>
  <c r="N5"/>
  <c r="I143"/>
  <c r="O111"/>
  <c r="I45"/>
  <c r="L6"/>
  <c r="K5"/>
  <c r="I102"/>
  <c r="C14"/>
  <c r="C17" s="1"/>
  <c r="C18" s="1"/>
  <c r="C19"/>
  <c r="R5" l="1"/>
  <c r="O5"/>
  <c r="U121"/>
  <c r="U112" s="1"/>
  <c r="U111" s="1"/>
  <c r="U5" s="1"/>
  <c r="J5"/>
  <c r="C56"/>
  <c r="C90"/>
  <c r="C91" s="1"/>
  <c r="C92" s="1"/>
  <c r="C93" s="1"/>
  <c r="L5"/>
  <c r="S5"/>
  <c r="V147"/>
  <c r="V59"/>
  <c r="V127"/>
  <c r="V103"/>
  <c r="V118"/>
  <c r="V122"/>
  <c r="V48"/>
  <c r="V114"/>
  <c r="V129"/>
  <c r="V9"/>
  <c r="V14"/>
  <c r="P6"/>
  <c r="H5"/>
  <c r="Q121"/>
  <c r="Q112" s="1"/>
  <c r="I5"/>
  <c r="M5"/>
  <c r="P145"/>
  <c r="P144" s="1"/>
  <c r="P143" s="1"/>
  <c r="P5" l="1"/>
  <c r="C95"/>
  <c r="C96" s="1"/>
  <c r="C97" s="1"/>
  <c r="C94"/>
  <c r="V13"/>
  <c r="V8"/>
  <c r="V113"/>
  <c r="V47"/>
  <c r="V117"/>
  <c r="V102"/>
  <c r="V121"/>
  <c r="V58"/>
  <c r="V146"/>
  <c r="Q111"/>
  <c r="Q5" s="1"/>
  <c r="C99" l="1"/>
  <c r="C100" s="1"/>
  <c r="C101" s="1"/>
  <c r="C98"/>
  <c r="V145"/>
  <c r="V57"/>
  <c r="V112"/>
  <c r="V7"/>
  <c r="V6" l="1"/>
  <c r="V111"/>
  <c r="V46"/>
  <c r="V144"/>
  <c r="V143" l="1"/>
  <c r="V45"/>
  <c r="V5" l="1"/>
</calcChain>
</file>

<file path=xl/sharedStrings.xml><?xml version="1.0" encoding="utf-8"?>
<sst xmlns="http://schemas.openxmlformats.org/spreadsheetml/2006/main" count="651" uniqueCount="128">
  <si>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</si>
  <si>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</si>
  <si>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</si>
  <si>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</si>
  <si>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</si>
  <si>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>ПР</t>
  </si>
  <si>
    <t>01</t>
  </si>
  <si>
    <t>Мероприятия в установленной сфере деятельности</t>
  </si>
  <si>
    <t>Закупка товаров, работ и услуг для государственных (муниципальных) нужд</t>
  </si>
  <si>
    <t>Непрограммное направление расходов</t>
  </si>
  <si>
    <t>990 00 00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</si>
  <si>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</si>
  <si>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</si>
  <si>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</si>
  <si>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</t>
  </si>
  <si>
    <t>Муниципальная программа «Обеспечение пожарной безопасности на объектах муниципальной собственности городского округа Тольятти на 2014-2016гг.»</t>
  </si>
  <si>
    <t>100 00 00</t>
  </si>
  <si>
    <t>100 04 00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</si>
  <si>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</si>
  <si>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</si>
  <si>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социальной политики</t>
  </si>
  <si>
    <t>10</t>
  </si>
  <si>
    <t>09</t>
  </si>
  <si>
    <t>07</t>
  </si>
  <si>
    <t>Субсидии автономным учреждениям</t>
  </si>
  <si>
    <t>400</t>
  </si>
  <si>
    <t>620</t>
  </si>
  <si>
    <t>070 00 00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</si>
  <si>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</si>
  <si>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</si>
  <si>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</si>
  <si>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Департамент образования мэрии городского округа Тольятти</t>
  </si>
  <si>
    <t>Дошкольное образование</t>
  </si>
  <si>
    <t>Муниципальная программа «Дети городского округа Тольятти» на 2014-2016 годы</t>
  </si>
  <si>
    <t>070 02 00</t>
  </si>
  <si>
    <t>Дошкольные образовательные организации</t>
  </si>
  <si>
    <t>070 02 26</t>
  </si>
  <si>
    <t>070 04 00</t>
  </si>
  <si>
    <t>Мероприятия в сфере дошкольного образования</t>
  </si>
  <si>
    <t>070 04 26</t>
  </si>
  <si>
    <t>Общеобразовательные организации</t>
  </si>
  <si>
    <t>070 02 27</t>
  </si>
  <si>
    <t>070 02 28</t>
  </si>
  <si>
    <t>Мероприятия в общеобразовательных организациях</t>
  </si>
  <si>
    <t>070 04 27</t>
  </si>
  <si>
    <t>070 04 28</t>
  </si>
  <si>
    <t>Молодежная политика и оздоровление детей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</si>
  <si>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</si>
  <si>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</si>
  <si>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070 02 30</t>
  </si>
  <si>
    <t>Мероприятия в организациях, осуществляющих обеспечение образовательной деятельности</t>
  </si>
  <si>
    <t>070 04 30</t>
  </si>
  <si>
    <t>100 04 30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</si>
  <si>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2014-2016 годы</t>
  </si>
  <si>
    <t>050 00 00</t>
  </si>
  <si>
    <t>050 04 00</t>
  </si>
  <si>
    <t>050 04 27</t>
  </si>
  <si>
    <t>210 00 00</t>
  </si>
  <si>
    <t>210 04 00</t>
  </si>
  <si>
    <t>Сумма (тыс.руб.)</t>
  </si>
  <si>
    <t>913</t>
  </si>
  <si>
    <t xml:space="preserve">Уплата налогов, сборов и иных платежей                    </t>
  </si>
  <si>
    <t>Расходы на выплаты персоналу казенных учреждений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</si>
  <si>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</si>
  <si>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</si>
  <si>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</si>
  <si>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630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</si>
  <si>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</si>
  <si>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</si>
  <si>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</si>
  <si>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070 10 00</t>
  </si>
  <si>
    <t>070 10 26</t>
  </si>
  <si>
    <t>Субсидии некоммерческим организациям в сфере дошкольного образования</t>
  </si>
  <si>
    <t>Субсидии юридическим лицам в сфере общего образования</t>
  </si>
  <si>
    <t>070 10 27</t>
  </si>
  <si>
    <t>Субсидии некоммерческим организациям  в сфере общего образования</t>
  </si>
  <si>
    <t>070 06 00</t>
  </si>
  <si>
    <t>070 06 27</t>
  </si>
  <si>
    <t>050 06 00</t>
  </si>
  <si>
    <t xml:space="preserve">050 06 27 </t>
  </si>
  <si>
    <t>Финансовое обеспечение деятельности казенных учреждений</t>
  </si>
  <si>
    <t>Иные закупки товаров, работ и услуг для обеспечения государственных (муниципальных нужд)</t>
  </si>
  <si>
    <t>Финансовое обеспечение деятельности бюджетных и автономных  учреждений</t>
  </si>
  <si>
    <t>Изменения</t>
  </si>
  <si>
    <t>070 12 00</t>
  </si>
  <si>
    <t>070 12 30</t>
  </si>
  <si>
    <t>тыс.руб.</t>
  </si>
  <si>
    <t>Капитальные вложения в объекты недвижимого имущества государственной (муниципальной) собственности</t>
  </si>
  <si>
    <t>100 04 26</t>
  </si>
  <si>
    <t>Муниципальная программа «Об энергосбережении и повышении энергетической эффективности в городском округе Тольятти на 2014-2016гг.»</t>
  </si>
  <si>
    <t>210 04 26</t>
  </si>
  <si>
    <t xml:space="preserve">Расшифровка бюджетных ассигнований по Департаменту образования мэрии </t>
  </si>
  <si>
    <t xml:space="preserve"> 2016 год</t>
  </si>
  <si>
    <t>Рз</t>
  </si>
  <si>
    <t>Субсидии не в рамках программных расходов</t>
  </si>
  <si>
    <t>990 03 00</t>
  </si>
  <si>
    <t>Субсидии некоммерческим организациям (за исключением субсидий муниципальным учреждениям) на финансовое обеспечение (возмещение) затрат, связанных с обеспечением  дошкольного образования</t>
  </si>
  <si>
    <t>990 03 01</t>
  </si>
  <si>
    <t>Выплаты компенсационного характера</t>
  </si>
  <si>
    <t>990 05 00</t>
  </si>
  <si>
    <t>Выплаты компенсационного характера в сфере дошкольного образования</t>
  </si>
  <si>
    <t>990 05 26</t>
  </si>
  <si>
    <t>Организации, осуществляющие профессиональную ориентацию и подготовку обучающихся</t>
  </si>
  <si>
    <t>070 02 29</t>
  </si>
  <si>
    <t>100 04 27</t>
  </si>
  <si>
    <t>210 04 27</t>
  </si>
  <si>
    <t>210 04 28</t>
  </si>
  <si>
    <t>610</t>
  </si>
  <si>
    <t>Субсидии некоммерческим организациям (за исключением субсидий муниципальным учреждениям), осуществляющим реализацию основных общеобразовательных программ дошкольного и (или) общего образования на финансовое обеспечение (возмещение) нормативных затрат на оплату коммунальных услуг</t>
  </si>
  <si>
    <t>990 03 02</t>
  </si>
  <si>
    <t>Выплаты компенсационного характера в общеобразовательных организациях</t>
  </si>
  <si>
    <t>990 05 27</t>
  </si>
  <si>
    <t>Выплаты компенсационного характера в сфере дополнительного образования</t>
  </si>
  <si>
    <t>990 05 28</t>
  </si>
  <si>
    <t>Выплаты компенсационного характера в организациях, осуществляющих обеспечение образовательной деятельности</t>
  </si>
  <si>
    <t>990 05 30</t>
  </si>
  <si>
    <t>100 04 28</t>
  </si>
  <si>
    <t>100 12 00</t>
  </si>
  <si>
    <t>100 12 30</t>
  </si>
  <si>
    <t>200</t>
  </si>
  <si>
    <t>Иные закупки товаров, работ и услуг для обеспечения государственных (муниципальных) нужд</t>
  </si>
  <si>
    <t>240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</si>
  <si>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</si>
  <si>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</si>
  <si>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Кассовое исполнение 2014 года *</t>
  </si>
  <si>
    <t>2015 год*</t>
  </si>
  <si>
    <t>*  С учетом стимулирующих субсидий в рамках муниципальных программ и непрограммных направлений деятельности</t>
  </si>
  <si>
    <t>Утвержденный бюджет по Решению Думы городского округа № 732 от 20.05.2015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</si>
</sst>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Fill="1" applyAlignment="1"/>
    <xf numFmtId="0" fontId="0" fillId="0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164" fontId="2" fillId="2" borderId="0" xfId="0" applyNumberFormat="1" applyFont="1" applyFill="1" applyAlignment="1"/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 wrapText="1"/>
    </xf>
    <xf numFmtId="3" fontId="2" fillId="2" borderId="1" xfId="3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wrapText="1"/>
    </xf>
    <xf numFmtId="3" fontId="4" fillId="2" borderId="1" xfId="3" applyNumberFormat="1" applyFont="1" applyFill="1" applyBorder="1" applyAlignment="1">
      <alignment horizontal="center"/>
    </xf>
    <xf numFmtId="3" fontId="5" fillId="2" borderId="1" xfId="3" applyNumberFormat="1" applyFont="1" applyFill="1" applyBorder="1" applyAlignment="1">
      <alignment horizontal="center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/>
    <xf numFmtId="3" fontId="8" fillId="2" borderId="1" xfId="0" applyNumberFormat="1" applyFont="1" applyFill="1" applyBorder="1" applyAlignment="1">
      <alignment horizontal="center"/>
    </xf>
    <xf numFmtId="3" fontId="2" fillId="2" borderId="0" xfId="0" applyNumberFormat="1" applyFont="1" applyFill="1" applyAlignment="1">
      <alignment horizontal="center"/>
    </xf>
    <xf numFmtId="3" fontId="8" fillId="2" borderId="0" xfId="0" applyNumberFormat="1" applyFont="1" applyFill="1" applyAlignment="1">
      <alignment horizontal="center"/>
    </xf>
    <xf numFmtId="0" fontId="0" fillId="2" borderId="0" xfId="0" applyFont="1" applyFill="1"/>
    <xf numFmtId="0" fontId="0" fillId="2" borderId="0" xfId="0" applyFill="1"/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7" fillId="0" borderId="0" xfId="0" applyNumberFormat="1" applyFont="1" applyFill="1" applyBorder="1" applyAlignment="1">
      <alignment horizontal="center" vertical="center" wrapText="1"/>
    </xf>
    <xf numFmtId="3" fontId="4" fillId="2" borderId="3" xfId="3" applyNumberFormat="1" applyFont="1" applyFill="1" applyBorder="1" applyAlignment="1">
      <alignment horizontal="center"/>
    </xf>
    <xf numFmtId="0" fontId="2" fillId="0" borderId="2" xfId="0" applyFont="1" applyFill="1" applyBorder="1" applyAlignment="1"/>
    <xf numFmtId="3" fontId="2" fillId="2" borderId="4" xfId="3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wrapText="1"/>
    </xf>
    <xf numFmtId="3" fontId="2" fillId="2" borderId="4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3" xfId="3" applyNumberFormat="1" applyFont="1" applyFill="1" applyBorder="1" applyAlignment="1">
      <alignment horizontal="center"/>
    </xf>
    <xf numFmtId="3" fontId="5" fillId="0" borderId="1" xfId="3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wrapText="1"/>
    </xf>
    <xf numFmtId="0" fontId="2" fillId="0" borderId="7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Процентный" xfId="2" builtinId="5"/>
    <cellStyle name="Финансовый [0]" xfId="3" builtinId="6"/>
    <cellStyle name="Финансовый [0]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P154"/>
  <sheetViews>
    <sheetView showZeros="0" tabSelected="1" view="pageBreakPreview" topLeftCell="B1" zoomScale="79" zoomScaleNormal="76" zoomScaleSheetLayoutView="79" workbookViewId="0">
      <selection activeCell="B1" sqref="B1:V1"/>
    </sheetView>
  </sheetViews>
  <sheetFormatPr defaultRowHeight="16.5"/>
  <cols>
    <col min="1" max="1" width="10.85546875" style="1" hidden="1" customWidth="1"/>
    <col min="2" max="2" width="59.42578125" style="23" customWidth="1"/>
    <col min="3" max="3" width="8.7109375" style="3" customWidth="1"/>
    <col min="4" max="4" width="8.28515625" style="4" customWidth="1"/>
    <col min="5" max="5" width="8.140625" style="4" customWidth="1"/>
    <col min="6" max="6" width="12" style="5" customWidth="1"/>
    <col min="7" max="7" width="8.28515625" style="3" customWidth="1"/>
    <col min="8" max="8" width="13.140625" style="31" hidden="1" customWidth="1"/>
    <col min="9" max="9" width="12.42578125" style="32" hidden="1" customWidth="1"/>
    <col min="10" max="10" width="12.140625" style="34" hidden="1" customWidth="1"/>
    <col min="11" max="11" width="12.42578125" style="33" hidden="1" customWidth="1"/>
    <col min="12" max="12" width="16.140625" style="33" hidden="1" customWidth="1"/>
    <col min="13" max="13" width="17.28515625" style="33" hidden="1" customWidth="1"/>
    <col min="14" max="14" width="9.7109375" style="33" hidden="1" customWidth="1"/>
    <col min="15" max="15" width="10.140625" style="33" hidden="1" customWidth="1"/>
    <col min="16" max="16" width="11" style="33" hidden="1" customWidth="1"/>
    <col min="17" max="17" width="8.42578125" style="33" hidden="1" customWidth="1"/>
    <col min="18" max="19" width="0.140625" style="33" hidden="1" customWidth="1"/>
    <col min="20" max="20" width="14.42578125" style="33" customWidth="1"/>
    <col min="21" max="21" width="18.7109375" style="2" customWidth="1"/>
    <col min="22" max="22" width="20.5703125" style="2" customWidth="1"/>
    <col min="23" max="16384" width="9.140625" style="2"/>
  </cols>
  <sheetData>
    <row r="1" spans="1:68" s="39" customFormat="1" ht="50.25" customHeight="1">
      <c r="A1" s="11"/>
      <c r="B1" s="64" t="s">
        <v>91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68" s="39" customFormat="1" ht="25.5" customHeight="1">
      <c r="A2" s="11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8"/>
      <c r="V2" s="40" t="s">
        <v>86</v>
      </c>
    </row>
    <row r="3" spans="1:68" ht="80.25" customHeight="1">
      <c r="A3" s="11"/>
      <c r="B3" s="66" t="s">
        <v>1</v>
      </c>
      <c r="C3" s="67" t="s">
        <v>4</v>
      </c>
      <c r="D3" s="67" t="s">
        <v>93</v>
      </c>
      <c r="E3" s="67" t="s">
        <v>5</v>
      </c>
      <c r="F3" s="67" t="s">
        <v>2</v>
      </c>
      <c r="G3" s="67" t="s">
        <v>3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70" t="s">
        <v>124</v>
      </c>
      <c r="U3" s="65" t="s">
        <v>127</v>
      </c>
      <c r="V3" s="65"/>
    </row>
    <row r="4" spans="1:68" ht="36.75" customHeight="1">
      <c r="A4" s="47" t="s">
        <v>4</v>
      </c>
      <c r="B4" s="66"/>
      <c r="C4" s="67"/>
      <c r="D4" s="67"/>
      <c r="E4" s="67"/>
      <c r="F4" s="67"/>
      <c r="G4" s="67"/>
      <c r="H4" s="68" t="s">
        <v>59</v>
      </c>
      <c r="I4" s="60"/>
      <c r="J4" s="61" t="s">
        <v>83</v>
      </c>
      <c r="K4" s="62"/>
      <c r="L4" s="60" t="s">
        <v>59</v>
      </c>
      <c r="M4" s="60"/>
      <c r="N4" s="61" t="s">
        <v>83</v>
      </c>
      <c r="O4" s="62"/>
      <c r="P4" s="60" t="s">
        <v>59</v>
      </c>
      <c r="Q4" s="60"/>
      <c r="R4" s="61" t="s">
        <v>83</v>
      </c>
      <c r="S4" s="69"/>
      <c r="T4" s="70"/>
      <c r="U4" s="53" t="s">
        <v>125</v>
      </c>
      <c r="V4" s="35" t="s">
        <v>92</v>
      </c>
    </row>
    <row r="5" spans="1:68" ht="40.5">
      <c r="A5" s="29"/>
      <c r="B5" s="21" t="s">
        <v>31</v>
      </c>
      <c r="C5" s="27">
        <v>913</v>
      </c>
      <c r="D5" s="12"/>
      <c r="E5" s="12"/>
      <c r="F5" s="28"/>
      <c r="G5" s="12"/>
      <c r="H5" s="17" t="e">
        <f t="shared" ref="H5:V5" si="0">H6+H45+H102+H111+H143</f>
        <v>#REF!</v>
      </c>
      <c r="I5" s="17" t="e">
        <f t="shared" si="0"/>
        <v>#REF!</v>
      </c>
      <c r="J5" s="17" t="e">
        <f t="shared" si="0"/>
        <v>#REF!</v>
      </c>
      <c r="K5" s="17" t="e">
        <f t="shared" si="0"/>
        <v>#REF!</v>
      </c>
      <c r="L5" s="17" t="e">
        <f t="shared" si="0"/>
        <v>#REF!</v>
      </c>
      <c r="M5" s="17" t="e">
        <f t="shared" si="0"/>
        <v>#REF!</v>
      </c>
      <c r="N5" s="17" t="e">
        <f t="shared" si="0"/>
        <v>#REF!</v>
      </c>
      <c r="O5" s="17" t="e">
        <f t="shared" si="0"/>
        <v>#REF!</v>
      </c>
      <c r="P5" s="17" t="e">
        <f t="shared" si="0"/>
        <v>#REF!</v>
      </c>
      <c r="Q5" s="17" t="e">
        <f t="shared" si="0"/>
        <v>#REF!</v>
      </c>
      <c r="R5" s="17" t="e">
        <f t="shared" si="0"/>
        <v>#REF!</v>
      </c>
      <c r="S5" s="17" t="e">
        <f t="shared" si="0"/>
        <v>#REF!</v>
      </c>
      <c r="T5" s="41">
        <f t="shared" si="0"/>
        <v>2231970.7000000002</v>
      </c>
      <c r="U5" s="54">
        <f t="shared" si="0"/>
        <v>2213140</v>
      </c>
      <c r="V5" s="41">
        <f t="shared" si="0"/>
        <v>2153023</v>
      </c>
    </row>
    <row r="6" spans="1:68" ht="19.5" customHeight="1">
      <c r="A6" s="29"/>
      <c r="B6" s="22" t="s">
        <v>32</v>
      </c>
      <c r="C6" s="18">
        <v>913</v>
      </c>
      <c r="D6" s="6" t="s">
        <v>23</v>
      </c>
      <c r="E6" s="6" t="s">
        <v>6</v>
      </c>
      <c r="F6" s="7"/>
      <c r="G6" s="6"/>
      <c r="H6" s="18" t="e">
        <f>H7+#REF!</f>
        <v>#REF!</v>
      </c>
      <c r="I6" s="18" t="e">
        <f>I7+#REF!</f>
        <v>#REF!</v>
      </c>
      <c r="J6" s="18" t="e">
        <f>J7+#REF!</f>
        <v>#REF!</v>
      </c>
      <c r="K6" s="18" t="e">
        <f>K7+#REF!</f>
        <v>#REF!</v>
      </c>
      <c r="L6" s="18" t="e">
        <f>L7+#REF!</f>
        <v>#REF!</v>
      </c>
      <c r="M6" s="18" t="e">
        <f>M7+#REF!</f>
        <v>#REF!</v>
      </c>
      <c r="N6" s="18" t="e">
        <f>N7+#REF!</f>
        <v>#REF!</v>
      </c>
      <c r="O6" s="18" t="e">
        <f>O7+#REF!</f>
        <v>#REF!</v>
      </c>
      <c r="P6" s="18" t="e">
        <f>P7+#REF!</f>
        <v>#REF!</v>
      </c>
      <c r="Q6" s="18" t="e">
        <f>Q7+#REF!</f>
        <v>#REF!</v>
      </c>
      <c r="R6" s="18" t="e">
        <f>R7+#REF!</f>
        <v>#REF!</v>
      </c>
      <c r="S6" s="18" t="e">
        <f>S7+#REF!</f>
        <v>#REF!</v>
      </c>
      <c r="T6" s="18">
        <f>T7+T24+T30+T36</f>
        <v>971261.7</v>
      </c>
      <c r="U6" s="55">
        <f>U7+U24</f>
        <v>944470</v>
      </c>
      <c r="V6" s="18">
        <f>V7</f>
        <v>933519</v>
      </c>
    </row>
    <row r="7" spans="1:68" ht="33">
      <c r="A7" s="29"/>
      <c r="B7" s="20" t="s">
        <v>33</v>
      </c>
      <c r="C7" s="8">
        <f t="shared" ref="C7:C12" si="1">C6</f>
        <v>913</v>
      </c>
      <c r="D7" s="8" t="s">
        <v>23</v>
      </c>
      <c r="E7" s="8" t="s">
        <v>6</v>
      </c>
      <c r="F7" s="10" t="s">
        <v>27</v>
      </c>
      <c r="G7" s="8"/>
      <c r="H7" s="15">
        <f>H8+H13+H20</f>
        <v>933519</v>
      </c>
      <c r="I7" s="15">
        <f>I8+I13</f>
        <v>0</v>
      </c>
      <c r="J7" s="15">
        <f>J8+J13+J20</f>
        <v>0</v>
      </c>
      <c r="K7" s="15">
        <f>K8+K13</f>
        <v>0</v>
      </c>
      <c r="L7" s="15">
        <f>L8+L13+L20</f>
        <v>933519</v>
      </c>
      <c r="M7" s="15">
        <f>M8+M13</f>
        <v>0</v>
      </c>
      <c r="N7" s="15">
        <f>N8+N13+N20</f>
        <v>0</v>
      </c>
      <c r="O7" s="15">
        <f>O8+O13</f>
        <v>0</v>
      </c>
      <c r="P7" s="15">
        <f>P8+P13+P20</f>
        <v>933519</v>
      </c>
      <c r="Q7" s="15">
        <f>Q8+Q13</f>
        <v>0</v>
      </c>
      <c r="R7" s="15">
        <f>R8+R13+R20</f>
        <v>0</v>
      </c>
      <c r="S7" s="15">
        <f>S8+S13</f>
        <v>0</v>
      </c>
      <c r="T7" s="15">
        <f>T8+T13+T20</f>
        <v>603528.69999999995</v>
      </c>
      <c r="U7" s="50">
        <f>U8+U13+U20</f>
        <v>940559</v>
      </c>
      <c r="V7" s="15">
        <f>V8+V13+V20</f>
        <v>933519</v>
      </c>
    </row>
    <row r="8" spans="1:68" ht="33">
      <c r="A8" s="29"/>
      <c r="B8" s="20" t="s">
        <v>82</v>
      </c>
      <c r="C8" s="8">
        <f t="shared" si="1"/>
        <v>913</v>
      </c>
      <c r="D8" s="8" t="s">
        <v>23</v>
      </c>
      <c r="E8" s="8" t="s">
        <v>6</v>
      </c>
      <c r="F8" s="10" t="s">
        <v>34</v>
      </c>
      <c r="G8" s="8"/>
      <c r="H8" s="15">
        <f t="shared" ref="H8:K9" si="2">H9</f>
        <v>616546</v>
      </c>
      <c r="I8" s="15">
        <f t="shared" si="2"/>
        <v>0</v>
      </c>
      <c r="J8" s="15">
        <f t="shared" si="2"/>
        <v>0</v>
      </c>
      <c r="K8" s="15">
        <f t="shared" si="2"/>
        <v>0</v>
      </c>
      <c r="L8" s="15">
        <f>L9</f>
        <v>616546</v>
      </c>
      <c r="M8" s="15">
        <f>M9</f>
        <v>0</v>
      </c>
      <c r="N8" s="15">
        <f t="shared" ref="N8:O9" si="3">N9</f>
        <v>0</v>
      </c>
      <c r="O8" s="15">
        <f t="shared" si="3"/>
        <v>0</v>
      </c>
      <c r="P8" s="15">
        <f>P9</f>
        <v>616546</v>
      </c>
      <c r="Q8" s="15">
        <f>Q9</f>
        <v>0</v>
      </c>
      <c r="R8" s="15">
        <f t="shared" ref="R8:S9" si="4">R9</f>
        <v>0</v>
      </c>
      <c r="S8" s="15">
        <f t="shared" si="4"/>
        <v>0</v>
      </c>
      <c r="T8" s="15">
        <f t="shared" ref="T8:V9" si="5">T9</f>
        <v>583580</v>
      </c>
      <c r="U8" s="50">
        <f t="shared" si="5"/>
        <v>616546</v>
      </c>
      <c r="V8" s="15">
        <f t="shared" si="5"/>
        <v>616546</v>
      </c>
    </row>
    <row r="9" spans="1:68">
      <c r="A9" s="29"/>
      <c r="B9" s="20" t="s">
        <v>35</v>
      </c>
      <c r="C9" s="8">
        <f t="shared" si="1"/>
        <v>913</v>
      </c>
      <c r="D9" s="8" t="s">
        <v>23</v>
      </c>
      <c r="E9" s="8" t="s">
        <v>6</v>
      </c>
      <c r="F9" s="10" t="s">
        <v>36</v>
      </c>
      <c r="G9" s="8"/>
      <c r="H9" s="15">
        <f t="shared" si="2"/>
        <v>616546</v>
      </c>
      <c r="I9" s="15">
        <f t="shared" si="2"/>
        <v>0</v>
      </c>
      <c r="J9" s="15">
        <f t="shared" si="2"/>
        <v>0</v>
      </c>
      <c r="K9" s="15">
        <f t="shared" si="2"/>
        <v>0</v>
      </c>
      <c r="L9" s="15">
        <f>L10</f>
        <v>616546</v>
      </c>
      <c r="M9" s="15">
        <f>M10</f>
        <v>0</v>
      </c>
      <c r="N9" s="15">
        <f t="shared" si="3"/>
        <v>0</v>
      </c>
      <c r="O9" s="15">
        <f t="shared" si="3"/>
        <v>0</v>
      </c>
      <c r="P9" s="15">
        <f>P10</f>
        <v>616546</v>
      </c>
      <c r="Q9" s="15">
        <f>Q10</f>
        <v>0</v>
      </c>
      <c r="R9" s="15">
        <f t="shared" si="4"/>
        <v>0</v>
      </c>
      <c r="S9" s="15">
        <f t="shared" si="4"/>
        <v>0</v>
      </c>
      <c r="T9" s="15">
        <f t="shared" si="5"/>
        <v>583580</v>
      </c>
      <c r="U9" s="50">
        <f t="shared" si="5"/>
        <v>616546</v>
      </c>
      <c r="V9" s="15">
        <f t="shared" si="5"/>
        <v>616546</v>
      </c>
    </row>
    <row r="10" spans="1:68" ht="33">
      <c r="A10" s="29"/>
      <c r="B10" s="20" t="s">
        <v>18</v>
      </c>
      <c r="C10" s="8">
        <f t="shared" si="1"/>
        <v>913</v>
      </c>
      <c r="D10" s="8" t="s">
        <v>23</v>
      </c>
      <c r="E10" s="8" t="s">
        <v>6</v>
      </c>
      <c r="F10" s="10" t="s">
        <v>36</v>
      </c>
      <c r="G10" s="8" t="s">
        <v>19</v>
      </c>
      <c r="H10" s="14">
        <f t="shared" ref="H10:M10" si="6">H11+H12</f>
        <v>616546</v>
      </c>
      <c r="I10" s="14">
        <f t="shared" si="6"/>
        <v>0</v>
      </c>
      <c r="J10" s="14">
        <f t="shared" si="6"/>
        <v>0</v>
      </c>
      <c r="K10" s="14">
        <f t="shared" si="6"/>
        <v>0</v>
      </c>
      <c r="L10" s="14">
        <f t="shared" si="6"/>
        <v>616546</v>
      </c>
      <c r="M10" s="14">
        <f t="shared" si="6"/>
        <v>0</v>
      </c>
      <c r="N10" s="14">
        <f t="shared" ref="N10:Q10" si="7">N11+N12</f>
        <v>0</v>
      </c>
      <c r="O10" s="14">
        <f t="shared" si="7"/>
        <v>0</v>
      </c>
      <c r="P10" s="14">
        <f t="shared" si="7"/>
        <v>616546</v>
      </c>
      <c r="Q10" s="14">
        <f t="shared" si="7"/>
        <v>0</v>
      </c>
      <c r="R10" s="14">
        <f t="shared" ref="R10:V10" si="8">R11+R12</f>
        <v>0</v>
      </c>
      <c r="S10" s="14">
        <f t="shared" si="8"/>
        <v>0</v>
      </c>
      <c r="T10" s="14">
        <f t="shared" ref="T10:U10" si="9">T11+T12</f>
        <v>583580</v>
      </c>
      <c r="U10" s="51">
        <f t="shared" si="9"/>
        <v>616546</v>
      </c>
      <c r="V10" s="14">
        <f t="shared" si="8"/>
        <v>616546</v>
      </c>
    </row>
    <row r="11" spans="1:68">
      <c r="A11" s="29"/>
      <c r="B11" s="26" t="s">
        <v>63</v>
      </c>
      <c r="C11" s="8">
        <f t="shared" si="1"/>
        <v>913</v>
      </c>
      <c r="D11" s="8" t="s">
        <v>23</v>
      </c>
      <c r="E11" s="8" t="s">
        <v>6</v>
      </c>
      <c r="F11" s="10" t="s">
        <v>36</v>
      </c>
      <c r="G11" s="9">
        <v>610</v>
      </c>
      <c r="H11" s="14">
        <f>509432+59747</f>
        <v>569179</v>
      </c>
      <c r="I11" s="30"/>
      <c r="J11" s="14">
        <f>-12663-375-341</f>
        <v>-13379</v>
      </c>
      <c r="K11" s="30"/>
      <c r="L11" s="14">
        <f>H11+J11</f>
        <v>555800</v>
      </c>
      <c r="M11" s="30">
        <f>K11+I11</f>
        <v>0</v>
      </c>
      <c r="N11" s="14"/>
      <c r="O11" s="30"/>
      <c r="P11" s="14">
        <f>L11+N11</f>
        <v>555800</v>
      </c>
      <c r="Q11" s="30">
        <f>O11+M11</f>
        <v>0</v>
      </c>
      <c r="R11" s="14"/>
      <c r="S11" s="30"/>
      <c r="T11" s="14">
        <f>541735+782</f>
        <v>542517</v>
      </c>
      <c r="U11" s="51">
        <v>555800</v>
      </c>
      <c r="V11" s="14">
        <f>P11+R11</f>
        <v>555800</v>
      </c>
    </row>
    <row r="12" spans="1:68">
      <c r="A12" s="29"/>
      <c r="B12" s="26" t="s">
        <v>24</v>
      </c>
      <c r="C12" s="8">
        <f t="shared" si="1"/>
        <v>913</v>
      </c>
      <c r="D12" s="8" t="s">
        <v>23</v>
      </c>
      <c r="E12" s="8" t="s">
        <v>6</v>
      </c>
      <c r="F12" s="10" t="s">
        <v>36</v>
      </c>
      <c r="G12" s="9">
        <v>620</v>
      </c>
      <c r="H12" s="14">
        <f>44160+2557+650</f>
        <v>47367</v>
      </c>
      <c r="I12" s="30"/>
      <c r="J12" s="14">
        <f>12663+375+341</f>
        <v>13379</v>
      </c>
      <c r="K12" s="30"/>
      <c r="L12" s="14">
        <f>H12+J12</f>
        <v>60746</v>
      </c>
      <c r="M12" s="30">
        <f>K12+I12</f>
        <v>0</v>
      </c>
      <c r="N12" s="14"/>
      <c r="O12" s="30"/>
      <c r="P12" s="14">
        <f>L12+N12</f>
        <v>60746</v>
      </c>
      <c r="Q12" s="30">
        <f>O12+M12</f>
        <v>0</v>
      </c>
      <c r="R12" s="14"/>
      <c r="S12" s="30"/>
      <c r="T12" s="14">
        <v>41063</v>
      </c>
      <c r="U12" s="51">
        <v>60746</v>
      </c>
      <c r="V12" s="14">
        <f>P12+R12</f>
        <v>60746</v>
      </c>
    </row>
    <row r="13" spans="1:68">
      <c r="A13" s="29"/>
      <c r="B13" s="20" t="s">
        <v>7</v>
      </c>
      <c r="C13" s="8">
        <f>C10</f>
        <v>913</v>
      </c>
      <c r="D13" s="8" t="s">
        <v>23</v>
      </c>
      <c r="E13" s="8" t="s">
        <v>6</v>
      </c>
      <c r="F13" s="16" t="s">
        <v>37</v>
      </c>
      <c r="G13" s="8"/>
      <c r="H13" s="15">
        <f t="shared" ref="H13:V13" si="10">H14</f>
        <v>1896</v>
      </c>
      <c r="I13" s="15">
        <f t="shared" si="10"/>
        <v>0</v>
      </c>
      <c r="J13" s="15">
        <f t="shared" si="10"/>
        <v>0</v>
      </c>
      <c r="K13" s="15">
        <f t="shared" si="10"/>
        <v>0</v>
      </c>
      <c r="L13" s="15">
        <f t="shared" si="10"/>
        <v>1896</v>
      </c>
      <c r="M13" s="15">
        <f t="shared" si="10"/>
        <v>0</v>
      </c>
      <c r="N13" s="15">
        <f t="shared" si="10"/>
        <v>0</v>
      </c>
      <c r="O13" s="15">
        <f t="shared" si="10"/>
        <v>0</v>
      </c>
      <c r="P13" s="15">
        <f t="shared" si="10"/>
        <v>1896</v>
      </c>
      <c r="Q13" s="15">
        <f t="shared" si="10"/>
        <v>0</v>
      </c>
      <c r="R13" s="15">
        <f t="shared" si="10"/>
        <v>0</v>
      </c>
      <c r="S13" s="15">
        <f t="shared" si="10"/>
        <v>0</v>
      </c>
      <c r="T13" s="15">
        <f t="shared" si="10"/>
        <v>19948.7</v>
      </c>
      <c r="U13" s="50">
        <f t="shared" si="10"/>
        <v>23767</v>
      </c>
      <c r="V13" s="15">
        <f t="shared" si="10"/>
        <v>1896</v>
      </c>
    </row>
    <row r="14" spans="1:68">
      <c r="A14" s="29"/>
      <c r="B14" s="20" t="s">
        <v>38</v>
      </c>
      <c r="C14" s="8">
        <f>C13</f>
        <v>913</v>
      </c>
      <c r="D14" s="8" t="s">
        <v>23</v>
      </c>
      <c r="E14" s="8" t="s">
        <v>6</v>
      </c>
      <c r="F14" s="16" t="s">
        <v>39</v>
      </c>
      <c r="G14" s="8"/>
      <c r="H14" s="15">
        <f t="shared" ref="H14:S14" si="11">H17</f>
        <v>1896</v>
      </c>
      <c r="I14" s="15">
        <f t="shared" si="11"/>
        <v>0</v>
      </c>
      <c r="J14" s="15">
        <f t="shared" si="11"/>
        <v>0</v>
      </c>
      <c r="K14" s="15">
        <f t="shared" si="11"/>
        <v>0</v>
      </c>
      <c r="L14" s="15">
        <f t="shared" si="11"/>
        <v>1896</v>
      </c>
      <c r="M14" s="15">
        <f t="shared" si="11"/>
        <v>0</v>
      </c>
      <c r="N14" s="15">
        <f t="shared" si="11"/>
        <v>0</v>
      </c>
      <c r="O14" s="15">
        <f t="shared" si="11"/>
        <v>0</v>
      </c>
      <c r="P14" s="15">
        <f t="shared" si="11"/>
        <v>1896</v>
      </c>
      <c r="Q14" s="15">
        <f t="shared" si="11"/>
        <v>0</v>
      </c>
      <c r="R14" s="15">
        <f t="shared" si="11"/>
        <v>0</v>
      </c>
      <c r="S14" s="15">
        <f t="shared" si="11"/>
        <v>0</v>
      </c>
      <c r="T14" s="15">
        <f>T17+T15</f>
        <v>19948.7</v>
      </c>
      <c r="U14" s="50">
        <f>U17+U15</f>
        <v>23767</v>
      </c>
      <c r="V14" s="15">
        <f>V17</f>
        <v>1896</v>
      </c>
    </row>
    <row r="15" spans="1:68" ht="49.5">
      <c r="A15" s="29"/>
      <c r="B15" s="20" t="s">
        <v>87</v>
      </c>
      <c r="C15" s="8">
        <v>913</v>
      </c>
      <c r="D15" s="8" t="s">
        <v>23</v>
      </c>
      <c r="E15" s="8" t="s">
        <v>6</v>
      </c>
      <c r="F15" s="16" t="s">
        <v>39</v>
      </c>
      <c r="G15" s="8" t="s">
        <v>25</v>
      </c>
      <c r="H15" s="15"/>
      <c r="I15" s="15"/>
      <c r="J15" s="15"/>
      <c r="K15" s="15"/>
      <c r="L15" s="15"/>
      <c r="M15" s="15">
        <v>15601</v>
      </c>
      <c r="N15" s="15">
        <v>0</v>
      </c>
      <c r="O15" s="15">
        <v>-5127</v>
      </c>
      <c r="P15" s="15"/>
      <c r="Q15" s="15"/>
      <c r="R15" s="15"/>
      <c r="S15" s="15">
        <v>10474</v>
      </c>
      <c r="T15" s="15">
        <f>T16</f>
        <v>10652</v>
      </c>
      <c r="U15" s="15">
        <f>U16</f>
        <v>16929</v>
      </c>
      <c r="V15" s="15"/>
      <c r="X15" s="2">
        <v>14562</v>
      </c>
      <c r="Y15" s="2">
        <v>0</v>
      </c>
      <c r="AD15" s="2">
        <v>14562</v>
      </c>
      <c r="AE15" s="2">
        <v>0</v>
      </c>
      <c r="AJ15" s="2">
        <v>14562</v>
      </c>
      <c r="AK15" s="2">
        <v>0</v>
      </c>
      <c r="AP15" s="2">
        <v>14562</v>
      </c>
      <c r="AQ15" s="2">
        <v>0</v>
      </c>
      <c r="AV15" s="2">
        <v>14562</v>
      </c>
      <c r="AW15" s="2">
        <v>0</v>
      </c>
      <c r="BB15" s="2">
        <v>14562</v>
      </c>
      <c r="BC15" s="2">
        <v>0</v>
      </c>
      <c r="BH15" s="2">
        <v>14562</v>
      </c>
      <c r="BI15" s="2">
        <v>0</v>
      </c>
      <c r="BN15" s="2">
        <v>14562</v>
      </c>
      <c r="BO15" s="2">
        <v>0</v>
      </c>
      <c r="BP15" s="2">
        <v>10652</v>
      </c>
    </row>
    <row r="16" spans="1:68" ht="115.5">
      <c r="A16" s="29"/>
      <c r="B16" s="58" t="s">
        <v>123</v>
      </c>
      <c r="C16" s="8">
        <v>913</v>
      </c>
      <c r="D16" s="8" t="s">
        <v>23</v>
      </c>
      <c r="E16" s="8" t="s">
        <v>6</v>
      </c>
      <c r="F16" s="16" t="s">
        <v>39</v>
      </c>
      <c r="G16" s="8" t="s">
        <v>122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>
        <v>10652</v>
      </c>
      <c r="U16" s="50">
        <v>16929</v>
      </c>
      <c r="V16" s="15"/>
    </row>
    <row r="17" spans="1:22" ht="33">
      <c r="A17" s="29"/>
      <c r="B17" s="20" t="s">
        <v>18</v>
      </c>
      <c r="C17" s="8">
        <f>C14</f>
        <v>913</v>
      </c>
      <c r="D17" s="8" t="s">
        <v>23</v>
      </c>
      <c r="E17" s="8" t="s">
        <v>6</v>
      </c>
      <c r="F17" s="16" t="s">
        <v>39</v>
      </c>
      <c r="G17" s="8" t="s">
        <v>19</v>
      </c>
      <c r="H17" s="14">
        <f t="shared" ref="H17:M17" si="12">H18++H19</f>
        <v>1896</v>
      </c>
      <c r="I17" s="14">
        <f t="shared" si="12"/>
        <v>0</v>
      </c>
      <c r="J17" s="14">
        <f t="shared" si="12"/>
        <v>0</v>
      </c>
      <c r="K17" s="14">
        <f t="shared" si="12"/>
        <v>0</v>
      </c>
      <c r="L17" s="14">
        <f t="shared" si="12"/>
        <v>1896</v>
      </c>
      <c r="M17" s="14">
        <f t="shared" si="12"/>
        <v>0</v>
      </c>
      <c r="N17" s="14">
        <f t="shared" ref="N17:Q17" si="13">N18++N19</f>
        <v>0</v>
      </c>
      <c r="O17" s="14">
        <f t="shared" si="13"/>
        <v>0</v>
      </c>
      <c r="P17" s="14">
        <f t="shared" si="13"/>
        <v>1896</v>
      </c>
      <c r="Q17" s="14">
        <f t="shared" si="13"/>
        <v>0</v>
      </c>
      <c r="R17" s="14">
        <f t="shared" ref="R17:V17" si="14">R18++R19</f>
        <v>0</v>
      </c>
      <c r="S17" s="14">
        <f t="shared" si="14"/>
        <v>0</v>
      </c>
      <c r="T17" s="14">
        <f t="shared" ref="T17:U17" si="15">T18++T19</f>
        <v>9296.7000000000007</v>
      </c>
      <c r="U17" s="51">
        <f t="shared" si="15"/>
        <v>6838</v>
      </c>
      <c r="V17" s="14">
        <f t="shared" si="14"/>
        <v>1896</v>
      </c>
    </row>
    <row r="18" spans="1:22">
      <c r="A18" s="29"/>
      <c r="B18" s="26" t="s">
        <v>63</v>
      </c>
      <c r="C18" s="8">
        <f>C17</f>
        <v>913</v>
      </c>
      <c r="D18" s="8" t="s">
        <v>23</v>
      </c>
      <c r="E18" s="8" t="s">
        <v>6</v>
      </c>
      <c r="F18" s="16" t="s">
        <v>39</v>
      </c>
      <c r="G18" s="9">
        <v>610</v>
      </c>
      <c r="H18" s="14">
        <f>40084-421+20468-58367</f>
        <v>1764</v>
      </c>
      <c r="I18" s="30"/>
      <c r="J18" s="14">
        <f>-32</f>
        <v>-32</v>
      </c>
      <c r="K18" s="30"/>
      <c r="L18" s="14">
        <f>H18+J18</f>
        <v>1732</v>
      </c>
      <c r="M18" s="30">
        <f>K18+I18</f>
        <v>0</v>
      </c>
      <c r="N18" s="14"/>
      <c r="O18" s="30"/>
      <c r="P18" s="14">
        <f>L18+N18</f>
        <v>1732</v>
      </c>
      <c r="Q18" s="30">
        <f>O18+M18</f>
        <v>0</v>
      </c>
      <c r="R18" s="14"/>
      <c r="S18" s="30"/>
      <c r="T18" s="14">
        <f>1335.7+372+6014+75</f>
        <v>7796.7</v>
      </c>
      <c r="U18" s="51">
        <v>5620</v>
      </c>
      <c r="V18" s="14">
        <f>P18+R18</f>
        <v>1732</v>
      </c>
    </row>
    <row r="19" spans="1:22">
      <c r="A19" s="29"/>
      <c r="B19" s="26" t="s">
        <v>24</v>
      </c>
      <c r="C19" s="8">
        <f>C13</f>
        <v>913</v>
      </c>
      <c r="D19" s="8" t="s">
        <v>23</v>
      </c>
      <c r="E19" s="8" t="s">
        <v>6</v>
      </c>
      <c r="F19" s="16" t="s">
        <v>39</v>
      </c>
      <c r="G19" s="9">
        <v>620</v>
      </c>
      <c r="H19" s="14">
        <f>421+361-650</f>
        <v>132</v>
      </c>
      <c r="I19" s="30"/>
      <c r="J19" s="14">
        <f>32</f>
        <v>32</v>
      </c>
      <c r="K19" s="30"/>
      <c r="L19" s="14">
        <f>H19+J19</f>
        <v>164</v>
      </c>
      <c r="M19" s="30"/>
      <c r="N19" s="14"/>
      <c r="O19" s="30"/>
      <c r="P19" s="14">
        <f>L19+N19</f>
        <v>164</v>
      </c>
      <c r="Q19" s="30"/>
      <c r="R19" s="14"/>
      <c r="S19" s="30"/>
      <c r="T19" s="14">
        <f>1500</f>
        <v>1500</v>
      </c>
      <c r="U19" s="51">
        <v>1218</v>
      </c>
      <c r="V19" s="14">
        <f>P19+R19</f>
        <v>164</v>
      </c>
    </row>
    <row r="20" spans="1:22">
      <c r="A20" s="29"/>
      <c r="B20" s="20" t="s">
        <v>68</v>
      </c>
      <c r="C20" s="8" t="s">
        <v>60</v>
      </c>
      <c r="D20" s="8" t="s">
        <v>23</v>
      </c>
      <c r="E20" s="8" t="s">
        <v>6</v>
      </c>
      <c r="F20" s="16" t="s">
        <v>70</v>
      </c>
      <c r="G20" s="8"/>
      <c r="H20" s="14">
        <f>H21</f>
        <v>315077</v>
      </c>
      <c r="I20" s="30"/>
      <c r="J20" s="14">
        <f>J21</f>
        <v>0</v>
      </c>
      <c r="K20" s="30"/>
      <c r="L20" s="14">
        <f>L21</f>
        <v>315077</v>
      </c>
      <c r="M20" s="30"/>
      <c r="N20" s="14">
        <f>N21</f>
        <v>0</v>
      </c>
      <c r="O20" s="30"/>
      <c r="P20" s="14">
        <f>P21</f>
        <v>315077</v>
      </c>
      <c r="Q20" s="30"/>
      <c r="R20" s="14">
        <f>R21</f>
        <v>0</v>
      </c>
      <c r="S20" s="30"/>
      <c r="T20" s="14">
        <f t="shared" ref="T20:V22" si="16">T21</f>
        <v>0</v>
      </c>
      <c r="U20" s="51">
        <f t="shared" si="16"/>
        <v>300246</v>
      </c>
      <c r="V20" s="14">
        <f t="shared" si="16"/>
        <v>315077</v>
      </c>
    </row>
    <row r="21" spans="1:22" ht="33">
      <c r="A21" s="29"/>
      <c r="B21" s="20" t="s">
        <v>72</v>
      </c>
      <c r="C21" s="8" t="s">
        <v>60</v>
      </c>
      <c r="D21" s="8" t="s">
        <v>23</v>
      </c>
      <c r="E21" s="8" t="s">
        <v>6</v>
      </c>
      <c r="F21" s="16" t="s">
        <v>71</v>
      </c>
      <c r="G21" s="8"/>
      <c r="H21" s="14">
        <f>H22</f>
        <v>315077</v>
      </c>
      <c r="I21" s="30"/>
      <c r="J21" s="14">
        <f>J22</f>
        <v>0</v>
      </c>
      <c r="K21" s="30"/>
      <c r="L21" s="14">
        <f>L22</f>
        <v>315077</v>
      </c>
      <c r="M21" s="30"/>
      <c r="N21" s="14">
        <f>N22</f>
        <v>0</v>
      </c>
      <c r="O21" s="30"/>
      <c r="P21" s="14">
        <f>P22</f>
        <v>315077</v>
      </c>
      <c r="Q21" s="30"/>
      <c r="R21" s="14">
        <f>R22</f>
        <v>0</v>
      </c>
      <c r="S21" s="30"/>
      <c r="T21" s="14">
        <f t="shared" si="16"/>
        <v>0</v>
      </c>
      <c r="U21" s="51">
        <f t="shared" si="16"/>
        <v>300246</v>
      </c>
      <c r="V21" s="14">
        <f t="shared" si="16"/>
        <v>315077</v>
      </c>
    </row>
    <row r="22" spans="1:22" ht="33">
      <c r="A22" s="29"/>
      <c r="B22" s="20" t="s">
        <v>18</v>
      </c>
      <c r="C22" s="8" t="str">
        <f>C20</f>
        <v>913</v>
      </c>
      <c r="D22" s="8" t="s">
        <v>23</v>
      </c>
      <c r="E22" s="8" t="s">
        <v>6</v>
      </c>
      <c r="F22" s="16" t="s">
        <v>71</v>
      </c>
      <c r="G22" s="8" t="s">
        <v>19</v>
      </c>
      <c r="H22" s="14">
        <f>H23</f>
        <v>315077</v>
      </c>
      <c r="I22" s="30"/>
      <c r="J22" s="14">
        <f>J23</f>
        <v>0</v>
      </c>
      <c r="K22" s="30"/>
      <c r="L22" s="14">
        <f>L23</f>
        <v>315077</v>
      </c>
      <c r="M22" s="30"/>
      <c r="N22" s="14">
        <f>N23</f>
        <v>0</v>
      </c>
      <c r="O22" s="30"/>
      <c r="P22" s="14">
        <f>P23</f>
        <v>315077</v>
      </c>
      <c r="Q22" s="30"/>
      <c r="R22" s="14">
        <f>R23</f>
        <v>0</v>
      </c>
      <c r="S22" s="30"/>
      <c r="T22" s="14">
        <f t="shared" si="16"/>
        <v>0</v>
      </c>
      <c r="U22" s="51">
        <f t="shared" si="16"/>
        <v>300246</v>
      </c>
      <c r="V22" s="14">
        <f t="shared" si="16"/>
        <v>315077</v>
      </c>
    </row>
    <row r="23" spans="1:22" ht="49.5">
      <c r="A23" s="29"/>
      <c r="B23" s="20" t="s">
        <v>67</v>
      </c>
      <c r="C23" s="8" t="str">
        <f>C21</f>
        <v>913</v>
      </c>
      <c r="D23" s="8" t="s">
        <v>23</v>
      </c>
      <c r="E23" s="8" t="s">
        <v>6</v>
      </c>
      <c r="F23" s="16" t="s">
        <v>71</v>
      </c>
      <c r="G23" s="9">
        <v>630</v>
      </c>
      <c r="H23" s="14">
        <v>315077</v>
      </c>
      <c r="I23" s="30"/>
      <c r="J23" s="14"/>
      <c r="K23" s="30"/>
      <c r="L23" s="14">
        <v>315077</v>
      </c>
      <c r="M23" s="30"/>
      <c r="N23" s="14"/>
      <c r="O23" s="30"/>
      <c r="P23" s="14">
        <v>315077</v>
      </c>
      <c r="Q23" s="30"/>
      <c r="R23" s="14"/>
      <c r="S23" s="30"/>
      <c r="T23" s="14"/>
      <c r="U23" s="51">
        <f>300246</f>
        <v>300246</v>
      </c>
      <c r="V23" s="14">
        <v>315077</v>
      </c>
    </row>
    <row r="24" spans="1:22" ht="66">
      <c r="A24" s="42"/>
      <c r="B24" s="44" t="s">
        <v>15</v>
      </c>
      <c r="C24" s="45" t="str">
        <f t="shared" ref="C24:C35" si="17">C23</f>
        <v>913</v>
      </c>
      <c r="D24" s="45" t="s">
        <v>23</v>
      </c>
      <c r="E24" s="45" t="s">
        <v>6</v>
      </c>
      <c r="F24" s="46" t="s">
        <v>16</v>
      </c>
      <c r="G24" s="45"/>
      <c r="H24" s="14"/>
      <c r="I24" s="30"/>
      <c r="J24" s="14"/>
      <c r="K24" s="30"/>
      <c r="L24" s="14"/>
      <c r="M24" s="30"/>
      <c r="N24" s="14"/>
      <c r="O24" s="30"/>
      <c r="P24" s="14"/>
      <c r="Q24" s="30"/>
      <c r="R24" s="14"/>
      <c r="S24" s="30"/>
      <c r="T24" s="14">
        <f t="shared" ref="T24:U26" si="18">T25</f>
        <v>7913</v>
      </c>
      <c r="U24" s="51">
        <f t="shared" si="18"/>
        <v>3911</v>
      </c>
      <c r="V24" s="14"/>
    </row>
    <row r="25" spans="1:22">
      <c r="A25" s="42"/>
      <c r="B25" s="44" t="s">
        <v>7</v>
      </c>
      <c r="C25" s="45" t="str">
        <f t="shared" si="17"/>
        <v>913</v>
      </c>
      <c r="D25" s="45" t="s">
        <v>23</v>
      </c>
      <c r="E25" s="45" t="s">
        <v>6</v>
      </c>
      <c r="F25" s="46" t="s">
        <v>17</v>
      </c>
      <c r="G25" s="45"/>
      <c r="H25" s="14"/>
      <c r="I25" s="30"/>
      <c r="J25" s="14"/>
      <c r="K25" s="30"/>
      <c r="L25" s="14"/>
      <c r="M25" s="30"/>
      <c r="N25" s="14"/>
      <c r="O25" s="30"/>
      <c r="P25" s="14"/>
      <c r="Q25" s="30"/>
      <c r="R25" s="14"/>
      <c r="S25" s="30"/>
      <c r="T25" s="14">
        <f t="shared" si="18"/>
        <v>7913</v>
      </c>
      <c r="U25" s="51">
        <f t="shared" si="18"/>
        <v>3911</v>
      </c>
      <c r="V25" s="14"/>
    </row>
    <row r="26" spans="1:22">
      <c r="A26" s="42"/>
      <c r="B26" s="44" t="s">
        <v>38</v>
      </c>
      <c r="C26" s="45" t="str">
        <f t="shared" si="17"/>
        <v>913</v>
      </c>
      <c r="D26" s="45" t="s">
        <v>23</v>
      </c>
      <c r="E26" s="45" t="s">
        <v>6</v>
      </c>
      <c r="F26" s="46" t="s">
        <v>88</v>
      </c>
      <c r="G26" s="45"/>
      <c r="H26" s="14"/>
      <c r="I26" s="30"/>
      <c r="J26" s="14"/>
      <c r="K26" s="30"/>
      <c r="L26" s="14"/>
      <c r="M26" s="30"/>
      <c r="N26" s="14"/>
      <c r="O26" s="30"/>
      <c r="P26" s="14"/>
      <c r="Q26" s="30"/>
      <c r="R26" s="14"/>
      <c r="S26" s="30"/>
      <c r="T26" s="14">
        <f t="shared" si="18"/>
        <v>7913</v>
      </c>
      <c r="U26" s="51">
        <f t="shared" si="18"/>
        <v>3911</v>
      </c>
      <c r="V26" s="14"/>
    </row>
    <row r="27" spans="1:22" ht="33">
      <c r="A27" s="42"/>
      <c r="B27" s="44" t="s">
        <v>18</v>
      </c>
      <c r="C27" s="45" t="str">
        <f t="shared" si="17"/>
        <v>913</v>
      </c>
      <c r="D27" s="45" t="s">
        <v>23</v>
      </c>
      <c r="E27" s="45" t="s">
        <v>6</v>
      </c>
      <c r="F27" s="46" t="s">
        <v>88</v>
      </c>
      <c r="G27" s="45" t="s">
        <v>19</v>
      </c>
      <c r="H27" s="14"/>
      <c r="I27" s="30"/>
      <c r="J27" s="14"/>
      <c r="K27" s="30"/>
      <c r="L27" s="14"/>
      <c r="M27" s="30"/>
      <c r="N27" s="14"/>
      <c r="O27" s="30"/>
      <c r="P27" s="14"/>
      <c r="Q27" s="30"/>
      <c r="R27" s="14"/>
      <c r="S27" s="30"/>
      <c r="T27" s="14">
        <f>T28</f>
        <v>7913</v>
      </c>
      <c r="U27" s="51">
        <f>U28+U29</f>
        <v>3911</v>
      </c>
      <c r="V27" s="14"/>
    </row>
    <row r="28" spans="1:22">
      <c r="A28" s="42"/>
      <c r="B28" s="26" t="s">
        <v>63</v>
      </c>
      <c r="C28" s="45" t="str">
        <f t="shared" si="17"/>
        <v>913</v>
      </c>
      <c r="D28" s="45" t="s">
        <v>23</v>
      </c>
      <c r="E28" s="45" t="s">
        <v>6</v>
      </c>
      <c r="F28" s="46" t="s">
        <v>88</v>
      </c>
      <c r="G28" s="43">
        <v>610</v>
      </c>
      <c r="H28" s="14"/>
      <c r="I28" s="30"/>
      <c r="J28" s="14"/>
      <c r="K28" s="30"/>
      <c r="L28" s="14"/>
      <c r="M28" s="30"/>
      <c r="N28" s="14"/>
      <c r="O28" s="30"/>
      <c r="P28" s="14"/>
      <c r="Q28" s="30"/>
      <c r="R28" s="14"/>
      <c r="S28" s="30"/>
      <c r="T28" s="14">
        <v>7913</v>
      </c>
      <c r="U28" s="51">
        <v>3558</v>
      </c>
      <c r="V28" s="14"/>
    </row>
    <row r="29" spans="1:22">
      <c r="A29" s="42"/>
      <c r="B29" s="26" t="s">
        <v>24</v>
      </c>
      <c r="C29" s="45" t="str">
        <f t="shared" si="17"/>
        <v>913</v>
      </c>
      <c r="D29" s="45" t="s">
        <v>23</v>
      </c>
      <c r="E29" s="45" t="s">
        <v>6</v>
      </c>
      <c r="F29" s="46" t="s">
        <v>88</v>
      </c>
      <c r="G29" s="43">
        <v>620</v>
      </c>
      <c r="H29" s="14"/>
      <c r="I29" s="30"/>
      <c r="J29" s="14"/>
      <c r="K29" s="30"/>
      <c r="L29" s="14"/>
      <c r="M29" s="30"/>
      <c r="N29" s="14"/>
      <c r="O29" s="30"/>
      <c r="P29" s="14"/>
      <c r="Q29" s="30"/>
      <c r="R29" s="14"/>
      <c r="S29" s="30"/>
      <c r="T29" s="14"/>
      <c r="U29" s="51">
        <v>353</v>
      </c>
      <c r="V29" s="14"/>
    </row>
    <row r="30" spans="1:22" ht="49.5">
      <c r="A30" s="42"/>
      <c r="B30" s="44" t="s">
        <v>89</v>
      </c>
      <c r="C30" s="45" t="str">
        <f>C28</f>
        <v>913</v>
      </c>
      <c r="D30" s="45" t="s">
        <v>23</v>
      </c>
      <c r="E30" s="45" t="s">
        <v>6</v>
      </c>
      <c r="F30" s="46" t="s">
        <v>57</v>
      </c>
      <c r="G30" s="45"/>
      <c r="H30" s="14"/>
      <c r="I30" s="30"/>
      <c r="J30" s="14"/>
      <c r="K30" s="30"/>
      <c r="L30" s="14"/>
      <c r="M30" s="30"/>
      <c r="N30" s="14"/>
      <c r="O30" s="30"/>
      <c r="P30" s="14"/>
      <c r="Q30" s="30"/>
      <c r="R30" s="14"/>
      <c r="S30" s="30"/>
      <c r="T30" s="14">
        <f>T31</f>
        <v>670</v>
      </c>
      <c r="U30" s="51"/>
      <c r="V30" s="14"/>
    </row>
    <row r="31" spans="1:22">
      <c r="A31" s="42"/>
      <c r="B31" s="44" t="s">
        <v>7</v>
      </c>
      <c r="C31" s="45" t="str">
        <f t="shared" si="17"/>
        <v>913</v>
      </c>
      <c r="D31" s="45" t="s">
        <v>23</v>
      </c>
      <c r="E31" s="45" t="s">
        <v>6</v>
      </c>
      <c r="F31" s="46" t="s">
        <v>58</v>
      </c>
      <c r="G31" s="45"/>
      <c r="H31" s="14"/>
      <c r="I31" s="30"/>
      <c r="J31" s="14"/>
      <c r="K31" s="30"/>
      <c r="L31" s="14"/>
      <c r="M31" s="30"/>
      <c r="N31" s="14"/>
      <c r="O31" s="30"/>
      <c r="P31" s="14"/>
      <c r="Q31" s="30"/>
      <c r="R31" s="14"/>
      <c r="S31" s="30"/>
      <c r="T31" s="14">
        <f>T32</f>
        <v>670</v>
      </c>
      <c r="U31" s="51"/>
      <c r="V31" s="14"/>
    </row>
    <row r="32" spans="1:22">
      <c r="A32" s="42"/>
      <c r="B32" s="44" t="s">
        <v>38</v>
      </c>
      <c r="C32" s="45" t="str">
        <f t="shared" si="17"/>
        <v>913</v>
      </c>
      <c r="D32" s="45" t="s">
        <v>23</v>
      </c>
      <c r="E32" s="45" t="s">
        <v>6</v>
      </c>
      <c r="F32" s="46" t="s">
        <v>90</v>
      </c>
      <c r="G32" s="45"/>
      <c r="H32" s="14"/>
      <c r="I32" s="30"/>
      <c r="J32" s="14"/>
      <c r="K32" s="30"/>
      <c r="L32" s="14"/>
      <c r="M32" s="30"/>
      <c r="N32" s="14"/>
      <c r="O32" s="30"/>
      <c r="P32" s="14"/>
      <c r="Q32" s="30"/>
      <c r="R32" s="14"/>
      <c r="S32" s="30"/>
      <c r="T32" s="14">
        <f>T33</f>
        <v>670</v>
      </c>
      <c r="U32" s="51"/>
      <c r="V32" s="14"/>
    </row>
    <row r="33" spans="1:24" ht="33">
      <c r="A33" s="42"/>
      <c r="B33" s="44" t="s">
        <v>18</v>
      </c>
      <c r="C33" s="45" t="str">
        <f t="shared" si="17"/>
        <v>913</v>
      </c>
      <c r="D33" s="45" t="s">
        <v>23</v>
      </c>
      <c r="E33" s="45" t="s">
        <v>6</v>
      </c>
      <c r="F33" s="46" t="s">
        <v>90</v>
      </c>
      <c r="G33" s="45" t="s">
        <v>19</v>
      </c>
      <c r="H33" s="14"/>
      <c r="I33" s="30"/>
      <c r="J33" s="14"/>
      <c r="K33" s="30"/>
      <c r="L33" s="14"/>
      <c r="M33" s="30"/>
      <c r="N33" s="14"/>
      <c r="O33" s="30"/>
      <c r="P33" s="14"/>
      <c r="Q33" s="30"/>
      <c r="R33" s="14"/>
      <c r="S33" s="30"/>
      <c r="T33" s="14">
        <f>T34+T35</f>
        <v>670</v>
      </c>
      <c r="U33" s="51"/>
      <c r="V33" s="14"/>
    </row>
    <row r="34" spans="1:24">
      <c r="A34" s="42"/>
      <c r="B34" s="26" t="s">
        <v>63</v>
      </c>
      <c r="C34" s="45" t="str">
        <f t="shared" si="17"/>
        <v>913</v>
      </c>
      <c r="D34" s="45" t="s">
        <v>23</v>
      </c>
      <c r="E34" s="45" t="s">
        <v>6</v>
      </c>
      <c r="F34" s="46" t="s">
        <v>90</v>
      </c>
      <c r="G34" s="43">
        <v>610</v>
      </c>
      <c r="H34" s="14"/>
      <c r="I34" s="30"/>
      <c r="J34" s="14"/>
      <c r="K34" s="30"/>
      <c r="L34" s="14"/>
      <c r="M34" s="30"/>
      <c r="N34" s="14"/>
      <c r="O34" s="30"/>
      <c r="P34" s="14"/>
      <c r="Q34" s="30"/>
      <c r="R34" s="14"/>
      <c r="S34" s="30"/>
      <c r="T34" s="14">
        <v>600</v>
      </c>
      <c r="U34" s="51"/>
      <c r="V34" s="14"/>
    </row>
    <row r="35" spans="1:24">
      <c r="A35" s="42"/>
      <c r="B35" s="26" t="s">
        <v>24</v>
      </c>
      <c r="C35" s="45" t="str">
        <f t="shared" si="17"/>
        <v>913</v>
      </c>
      <c r="D35" s="45" t="s">
        <v>23</v>
      </c>
      <c r="E35" s="45" t="s">
        <v>6</v>
      </c>
      <c r="F35" s="46" t="s">
        <v>90</v>
      </c>
      <c r="G35" s="43">
        <v>620</v>
      </c>
      <c r="H35" s="14"/>
      <c r="I35" s="30"/>
      <c r="J35" s="14"/>
      <c r="K35" s="30"/>
      <c r="L35" s="14"/>
      <c r="M35" s="30"/>
      <c r="N35" s="14"/>
      <c r="O35" s="30"/>
      <c r="P35" s="14"/>
      <c r="Q35" s="30"/>
      <c r="R35" s="14"/>
      <c r="S35" s="30"/>
      <c r="T35" s="14">
        <v>70</v>
      </c>
      <c r="U35" s="51"/>
      <c r="V35" s="14"/>
    </row>
    <row r="36" spans="1:24">
      <c r="A36" s="42"/>
      <c r="B36" s="44" t="s">
        <v>9</v>
      </c>
      <c r="C36" s="45" t="str">
        <f>C31</f>
        <v>913</v>
      </c>
      <c r="D36" s="45" t="s">
        <v>23</v>
      </c>
      <c r="E36" s="45" t="s">
        <v>6</v>
      </c>
      <c r="F36" s="46" t="s">
        <v>10</v>
      </c>
      <c r="G36" s="48"/>
      <c r="H36" s="14"/>
      <c r="I36" s="30"/>
      <c r="J36" s="14"/>
      <c r="K36" s="30"/>
      <c r="L36" s="14"/>
      <c r="M36" s="30"/>
      <c r="N36" s="14"/>
      <c r="O36" s="30"/>
      <c r="P36" s="14"/>
      <c r="Q36" s="30"/>
      <c r="R36" s="14"/>
      <c r="S36" s="30"/>
      <c r="T36" s="14">
        <f>T37+T40</f>
        <v>359150</v>
      </c>
      <c r="U36" s="51"/>
      <c r="V36" s="14"/>
    </row>
    <row r="37" spans="1:24">
      <c r="A37" s="42"/>
      <c r="B37" s="44" t="s">
        <v>94</v>
      </c>
      <c r="C37" s="45" t="str">
        <f t="shared" ref="C37:C44" si="19">C36</f>
        <v>913</v>
      </c>
      <c r="D37" s="45" t="s">
        <v>23</v>
      </c>
      <c r="E37" s="45" t="s">
        <v>6</v>
      </c>
      <c r="F37" s="46" t="s">
        <v>95</v>
      </c>
      <c r="G37" s="48"/>
      <c r="H37" s="14"/>
      <c r="I37" s="30"/>
      <c r="J37" s="14"/>
      <c r="K37" s="30"/>
      <c r="L37" s="14"/>
      <c r="M37" s="30"/>
      <c r="N37" s="14"/>
      <c r="O37" s="30"/>
      <c r="P37" s="14"/>
      <c r="Q37" s="30"/>
      <c r="R37" s="14"/>
      <c r="S37" s="30"/>
      <c r="T37" s="14">
        <f>T38</f>
        <v>357712</v>
      </c>
      <c r="U37" s="51"/>
      <c r="V37" s="14"/>
    </row>
    <row r="38" spans="1:24" ht="21" customHeight="1">
      <c r="A38" s="42"/>
      <c r="B38" s="59" t="s">
        <v>11</v>
      </c>
      <c r="C38" s="45" t="str">
        <f t="shared" si="19"/>
        <v>913</v>
      </c>
      <c r="D38" s="45" t="s">
        <v>23</v>
      </c>
      <c r="E38" s="45" t="s">
        <v>6</v>
      </c>
      <c r="F38" s="46" t="s">
        <v>97</v>
      </c>
      <c r="G38" s="48" t="s">
        <v>12</v>
      </c>
      <c r="H38" s="14"/>
      <c r="I38" s="30"/>
      <c r="J38" s="14"/>
      <c r="K38" s="30"/>
      <c r="L38" s="14"/>
      <c r="M38" s="30"/>
      <c r="N38" s="14"/>
      <c r="O38" s="30"/>
      <c r="P38" s="14"/>
      <c r="Q38" s="30"/>
      <c r="R38" s="14"/>
      <c r="S38" s="30"/>
      <c r="T38" s="14">
        <f>T39</f>
        <v>357712</v>
      </c>
      <c r="U38" s="51"/>
      <c r="V38" s="14"/>
      <c r="X38" s="44"/>
    </row>
    <row r="39" spans="1:24" ht="86.25" customHeight="1">
      <c r="A39" s="42"/>
      <c r="B39" s="44" t="s">
        <v>96</v>
      </c>
      <c r="C39" s="45" t="str">
        <f t="shared" si="19"/>
        <v>913</v>
      </c>
      <c r="D39" s="45" t="s">
        <v>23</v>
      </c>
      <c r="E39" s="45" t="s">
        <v>6</v>
      </c>
      <c r="F39" s="46" t="s">
        <v>97</v>
      </c>
      <c r="G39" s="48" t="s">
        <v>65</v>
      </c>
      <c r="H39" s="14"/>
      <c r="I39" s="30"/>
      <c r="J39" s="14"/>
      <c r="K39" s="30"/>
      <c r="L39" s="14"/>
      <c r="M39" s="30"/>
      <c r="N39" s="14"/>
      <c r="O39" s="30"/>
      <c r="P39" s="14"/>
      <c r="Q39" s="30"/>
      <c r="R39" s="14"/>
      <c r="S39" s="30"/>
      <c r="T39" s="14">
        <f>304324+53388</f>
        <v>357712</v>
      </c>
      <c r="U39" s="51"/>
      <c r="V39" s="14"/>
    </row>
    <row r="40" spans="1:24">
      <c r="A40" s="42"/>
      <c r="B40" s="44" t="s">
        <v>98</v>
      </c>
      <c r="C40" s="45" t="str">
        <f t="shared" si="19"/>
        <v>913</v>
      </c>
      <c r="D40" s="45" t="s">
        <v>23</v>
      </c>
      <c r="E40" s="45" t="s">
        <v>6</v>
      </c>
      <c r="F40" s="46" t="s">
        <v>99</v>
      </c>
      <c r="G40" s="48"/>
      <c r="H40" s="14"/>
      <c r="I40" s="30"/>
      <c r="J40" s="14"/>
      <c r="K40" s="30"/>
      <c r="L40" s="14"/>
      <c r="M40" s="30"/>
      <c r="N40" s="14"/>
      <c r="O40" s="30"/>
      <c r="P40" s="14"/>
      <c r="Q40" s="30"/>
      <c r="R40" s="14"/>
      <c r="S40" s="30"/>
      <c r="T40" s="14">
        <f>T41</f>
        <v>1438</v>
      </c>
      <c r="U40" s="51"/>
      <c r="V40" s="14"/>
    </row>
    <row r="41" spans="1:24" ht="33">
      <c r="A41" s="42"/>
      <c r="B41" s="44" t="s">
        <v>100</v>
      </c>
      <c r="C41" s="45" t="str">
        <f t="shared" si="19"/>
        <v>913</v>
      </c>
      <c r="D41" s="45" t="s">
        <v>23</v>
      </c>
      <c r="E41" s="45" t="s">
        <v>6</v>
      </c>
      <c r="F41" s="46" t="s">
        <v>101</v>
      </c>
      <c r="G41" s="49"/>
      <c r="H41" s="14"/>
      <c r="I41" s="30"/>
      <c r="J41" s="14"/>
      <c r="K41" s="30"/>
      <c r="L41" s="14"/>
      <c r="M41" s="30"/>
      <c r="N41" s="14"/>
      <c r="O41" s="30"/>
      <c r="P41" s="14"/>
      <c r="Q41" s="30"/>
      <c r="R41" s="14"/>
      <c r="S41" s="30"/>
      <c r="T41" s="14">
        <f>T42</f>
        <v>1438</v>
      </c>
      <c r="U41" s="51"/>
      <c r="V41" s="14"/>
    </row>
    <row r="42" spans="1:24" ht="33">
      <c r="A42" s="42"/>
      <c r="B42" s="44" t="s">
        <v>18</v>
      </c>
      <c r="C42" s="45" t="str">
        <f t="shared" si="19"/>
        <v>913</v>
      </c>
      <c r="D42" s="45" t="s">
        <v>23</v>
      </c>
      <c r="E42" s="45" t="s">
        <v>6</v>
      </c>
      <c r="F42" s="46" t="s">
        <v>101</v>
      </c>
      <c r="G42" s="49">
        <v>600</v>
      </c>
      <c r="H42" s="14"/>
      <c r="I42" s="30"/>
      <c r="J42" s="14"/>
      <c r="K42" s="30"/>
      <c r="L42" s="14"/>
      <c r="M42" s="30"/>
      <c r="N42" s="14"/>
      <c r="O42" s="30"/>
      <c r="P42" s="14"/>
      <c r="Q42" s="30"/>
      <c r="R42" s="14"/>
      <c r="S42" s="30"/>
      <c r="T42" s="14">
        <f>T43+T44</f>
        <v>1438</v>
      </c>
      <c r="U42" s="51"/>
      <c r="V42" s="14"/>
    </row>
    <row r="43" spans="1:24">
      <c r="A43" s="42"/>
      <c r="B43" s="26" t="s">
        <v>63</v>
      </c>
      <c r="C43" s="45" t="str">
        <f t="shared" si="19"/>
        <v>913</v>
      </c>
      <c r="D43" s="45" t="s">
        <v>23</v>
      </c>
      <c r="E43" s="45" t="s">
        <v>6</v>
      </c>
      <c r="F43" s="46" t="s">
        <v>101</v>
      </c>
      <c r="G43" s="43">
        <v>610</v>
      </c>
      <c r="H43" s="14"/>
      <c r="I43" s="30"/>
      <c r="J43" s="14"/>
      <c r="K43" s="30"/>
      <c r="L43" s="14"/>
      <c r="M43" s="30"/>
      <c r="N43" s="14"/>
      <c r="O43" s="30"/>
      <c r="P43" s="14"/>
      <c r="Q43" s="30"/>
      <c r="R43" s="14"/>
      <c r="S43" s="30"/>
      <c r="T43" s="14">
        <v>1343</v>
      </c>
      <c r="U43" s="51"/>
      <c r="V43" s="14"/>
    </row>
    <row r="44" spans="1:24">
      <c r="A44" s="42"/>
      <c r="B44" s="26" t="s">
        <v>24</v>
      </c>
      <c r="C44" s="45" t="str">
        <f t="shared" si="19"/>
        <v>913</v>
      </c>
      <c r="D44" s="45" t="s">
        <v>23</v>
      </c>
      <c r="E44" s="45" t="s">
        <v>6</v>
      </c>
      <c r="F44" s="46" t="s">
        <v>101</v>
      </c>
      <c r="G44" s="43">
        <v>620</v>
      </c>
      <c r="H44" s="14"/>
      <c r="I44" s="30"/>
      <c r="J44" s="14"/>
      <c r="K44" s="30"/>
      <c r="L44" s="14"/>
      <c r="M44" s="30"/>
      <c r="N44" s="14"/>
      <c r="O44" s="30"/>
      <c r="P44" s="14"/>
      <c r="Q44" s="30"/>
      <c r="R44" s="14"/>
      <c r="S44" s="30"/>
      <c r="T44" s="14">
        <v>95</v>
      </c>
      <c r="U44" s="51"/>
      <c r="V44" s="14"/>
    </row>
    <row r="45" spans="1:24" ht="18.75">
      <c r="A45" s="29"/>
      <c r="B45" s="22" t="s">
        <v>28</v>
      </c>
      <c r="C45" s="24" t="s">
        <v>60</v>
      </c>
      <c r="D45" s="6" t="s">
        <v>23</v>
      </c>
      <c r="E45" s="6" t="s">
        <v>14</v>
      </c>
      <c r="F45" s="7"/>
      <c r="G45" s="6"/>
      <c r="H45" s="18" t="e">
        <f>H46+#REF!</f>
        <v>#REF!</v>
      </c>
      <c r="I45" s="18" t="e">
        <f>I46+#REF!</f>
        <v>#REF!</v>
      </c>
      <c r="J45" s="18" t="e">
        <f>J46+#REF!</f>
        <v>#REF!</v>
      </c>
      <c r="K45" s="18" t="e">
        <f>K46+#REF!</f>
        <v>#REF!</v>
      </c>
      <c r="L45" s="18" t="e">
        <f>L46+#REF!</f>
        <v>#REF!</v>
      </c>
      <c r="M45" s="18" t="e">
        <f>M46+#REF!</f>
        <v>#REF!</v>
      </c>
      <c r="N45" s="18" t="e">
        <f>N46+#REF!</f>
        <v>#REF!</v>
      </c>
      <c r="O45" s="18" t="e">
        <f>O46+#REF!</f>
        <v>#REF!</v>
      </c>
      <c r="P45" s="18" t="e">
        <f>P46+#REF!</f>
        <v>#REF!</v>
      </c>
      <c r="Q45" s="18" t="e">
        <f>Q46+#REF!</f>
        <v>#REF!</v>
      </c>
      <c r="R45" s="18" t="e">
        <f>R46+#REF!</f>
        <v>#REF!</v>
      </c>
      <c r="S45" s="18" t="e">
        <f>S46+#REF!</f>
        <v>#REF!</v>
      </c>
      <c r="T45" s="18">
        <f>T46+T74+T82+T90</f>
        <v>1100276</v>
      </c>
      <c r="U45" s="55">
        <f>U46+U74</f>
        <v>1109417</v>
      </c>
      <c r="V45" s="18">
        <f>V46</f>
        <v>1059882</v>
      </c>
    </row>
    <row r="46" spans="1:24" ht="33">
      <c r="A46" s="29"/>
      <c r="B46" s="20" t="s">
        <v>33</v>
      </c>
      <c r="C46" s="8">
        <v>913</v>
      </c>
      <c r="D46" s="8" t="s">
        <v>23</v>
      </c>
      <c r="E46" s="8" t="s">
        <v>14</v>
      </c>
      <c r="F46" s="10" t="s">
        <v>27</v>
      </c>
      <c r="G46" s="8"/>
      <c r="H46" s="15">
        <f>H47+H57+H66+H70</f>
        <v>1088670</v>
      </c>
      <c r="I46" s="15">
        <f>I47+I57</f>
        <v>0</v>
      </c>
      <c r="J46" s="15">
        <f>J47+J57+J66+J70</f>
        <v>0</v>
      </c>
      <c r="K46" s="15">
        <f>K47+K57</f>
        <v>0</v>
      </c>
      <c r="L46" s="15">
        <f>L47+L57+L66+L70</f>
        <v>1088670</v>
      </c>
      <c r="M46" s="15">
        <f>M47+M57</f>
        <v>0</v>
      </c>
      <c r="N46" s="15">
        <f>N47+N57+N66+N70</f>
        <v>0</v>
      </c>
      <c r="O46" s="15">
        <f>O47+O57</f>
        <v>0</v>
      </c>
      <c r="P46" s="15">
        <f>P47+P57+P66+P70</f>
        <v>1088670</v>
      </c>
      <c r="Q46" s="15">
        <f>Q47+Q57</f>
        <v>0</v>
      </c>
      <c r="R46" s="15">
        <f>R47+R57+R66+R70</f>
        <v>-28788</v>
      </c>
      <c r="S46" s="15">
        <f>S47+S57</f>
        <v>0</v>
      </c>
      <c r="T46" s="15">
        <f>T47+T57+T66+T70</f>
        <v>1089355</v>
      </c>
      <c r="U46" s="50">
        <f>U47+U57+U66+U70</f>
        <v>1107698</v>
      </c>
      <c r="V46" s="15">
        <f>V47+V57+V66+V70</f>
        <v>1059882</v>
      </c>
    </row>
    <row r="47" spans="1:24" ht="33">
      <c r="A47" s="29"/>
      <c r="B47" s="20" t="s">
        <v>82</v>
      </c>
      <c r="C47" s="8">
        <f>C46</f>
        <v>913</v>
      </c>
      <c r="D47" s="8" t="s">
        <v>23</v>
      </c>
      <c r="E47" s="8" t="s">
        <v>14</v>
      </c>
      <c r="F47" s="10" t="s">
        <v>34</v>
      </c>
      <c r="G47" s="8"/>
      <c r="H47" s="15">
        <f t="shared" ref="H47:M47" si="20">H48+H51</f>
        <v>1057061</v>
      </c>
      <c r="I47" s="15">
        <f t="shared" si="20"/>
        <v>0</v>
      </c>
      <c r="J47" s="15">
        <f t="shared" si="20"/>
        <v>0</v>
      </c>
      <c r="K47" s="15">
        <f t="shared" si="20"/>
        <v>0</v>
      </c>
      <c r="L47" s="15">
        <f t="shared" si="20"/>
        <v>1057061</v>
      </c>
      <c r="M47" s="15">
        <f t="shared" si="20"/>
        <v>0</v>
      </c>
      <c r="N47" s="15">
        <f t="shared" ref="N47:Q47" si="21">N48+N51</f>
        <v>0</v>
      </c>
      <c r="O47" s="15">
        <f t="shared" si="21"/>
        <v>0</v>
      </c>
      <c r="P47" s="15">
        <f t="shared" si="21"/>
        <v>1057061</v>
      </c>
      <c r="Q47" s="15">
        <f t="shared" si="21"/>
        <v>0</v>
      </c>
      <c r="R47" s="15">
        <f t="shared" ref="R47:V47" si="22">R48+R51</f>
        <v>-28788</v>
      </c>
      <c r="S47" s="15">
        <f t="shared" si="22"/>
        <v>0</v>
      </c>
      <c r="T47" s="15">
        <f>T48+T51+T54</f>
        <v>1048526</v>
      </c>
      <c r="U47" s="50">
        <f t="shared" ref="U47" si="23">U48+U51</f>
        <v>1048194</v>
      </c>
      <c r="V47" s="15">
        <f t="shared" si="22"/>
        <v>1028273</v>
      </c>
    </row>
    <row r="48" spans="1:24">
      <c r="A48" s="29"/>
      <c r="B48" s="20" t="s">
        <v>40</v>
      </c>
      <c r="C48" s="8">
        <f>C47</f>
        <v>913</v>
      </c>
      <c r="D48" s="8" t="s">
        <v>23</v>
      </c>
      <c r="E48" s="8" t="s">
        <v>14</v>
      </c>
      <c r="F48" s="10" t="s">
        <v>41</v>
      </c>
      <c r="G48" s="8"/>
      <c r="H48" s="15">
        <f t="shared" ref="H48:V49" si="24">H49</f>
        <v>693469</v>
      </c>
      <c r="I48" s="15">
        <f t="shared" si="24"/>
        <v>0</v>
      </c>
      <c r="J48" s="15">
        <f t="shared" si="24"/>
        <v>0</v>
      </c>
      <c r="K48" s="15">
        <f t="shared" si="24"/>
        <v>0</v>
      </c>
      <c r="L48" s="15">
        <f t="shared" si="24"/>
        <v>693469</v>
      </c>
      <c r="M48" s="15">
        <f t="shared" si="24"/>
        <v>0</v>
      </c>
      <c r="N48" s="15">
        <f t="shared" si="24"/>
        <v>0</v>
      </c>
      <c r="O48" s="15">
        <f t="shared" si="24"/>
        <v>0</v>
      </c>
      <c r="P48" s="15">
        <f t="shared" si="24"/>
        <v>693469</v>
      </c>
      <c r="Q48" s="15">
        <f t="shared" si="24"/>
        <v>0</v>
      </c>
      <c r="R48" s="15">
        <f t="shared" si="24"/>
        <v>1852</v>
      </c>
      <c r="S48" s="15">
        <f t="shared" si="24"/>
        <v>0</v>
      </c>
      <c r="T48" s="15">
        <f t="shared" si="24"/>
        <v>696121</v>
      </c>
      <c r="U48" s="50">
        <f t="shared" si="24"/>
        <v>704901</v>
      </c>
      <c r="V48" s="15">
        <f t="shared" si="24"/>
        <v>695321</v>
      </c>
    </row>
    <row r="49" spans="1:23" ht="33">
      <c r="A49" s="29"/>
      <c r="B49" s="20" t="s">
        <v>18</v>
      </c>
      <c r="C49" s="8">
        <f>C48</f>
        <v>913</v>
      </c>
      <c r="D49" s="8" t="s">
        <v>23</v>
      </c>
      <c r="E49" s="8" t="s">
        <v>14</v>
      </c>
      <c r="F49" s="10" t="s">
        <v>41</v>
      </c>
      <c r="G49" s="8" t="s">
        <v>19</v>
      </c>
      <c r="H49" s="14">
        <f t="shared" si="24"/>
        <v>693469</v>
      </c>
      <c r="I49" s="14">
        <f t="shared" si="24"/>
        <v>0</v>
      </c>
      <c r="J49" s="14">
        <f t="shared" si="24"/>
        <v>0</v>
      </c>
      <c r="K49" s="14">
        <f t="shared" si="24"/>
        <v>0</v>
      </c>
      <c r="L49" s="14">
        <f t="shared" si="24"/>
        <v>693469</v>
      </c>
      <c r="M49" s="14">
        <f t="shared" si="24"/>
        <v>0</v>
      </c>
      <c r="N49" s="14">
        <f t="shared" si="24"/>
        <v>0</v>
      </c>
      <c r="O49" s="14">
        <f t="shared" si="24"/>
        <v>0</v>
      </c>
      <c r="P49" s="14">
        <f t="shared" si="24"/>
        <v>693469</v>
      </c>
      <c r="Q49" s="14">
        <f t="shared" si="24"/>
        <v>0</v>
      </c>
      <c r="R49" s="14">
        <f t="shared" si="24"/>
        <v>1852</v>
      </c>
      <c r="S49" s="14">
        <f t="shared" si="24"/>
        <v>0</v>
      </c>
      <c r="T49" s="14">
        <f t="shared" si="24"/>
        <v>696121</v>
      </c>
      <c r="U49" s="51">
        <f t="shared" si="24"/>
        <v>704901</v>
      </c>
      <c r="V49" s="14">
        <f t="shared" si="24"/>
        <v>695321</v>
      </c>
    </row>
    <row r="50" spans="1:23">
      <c r="A50" s="29"/>
      <c r="B50" s="26" t="s">
        <v>63</v>
      </c>
      <c r="C50" s="8">
        <f>C49</f>
        <v>913</v>
      </c>
      <c r="D50" s="8" t="s">
        <v>23</v>
      </c>
      <c r="E50" s="8" t="s">
        <v>14</v>
      </c>
      <c r="F50" s="10" t="s">
        <v>41</v>
      </c>
      <c r="G50" s="9">
        <v>610</v>
      </c>
      <c r="H50" s="14">
        <f>689432+4037</f>
        <v>693469</v>
      </c>
      <c r="I50" s="30"/>
      <c r="J50" s="14"/>
      <c r="K50" s="30"/>
      <c r="L50" s="14">
        <f>689432+4037</f>
        <v>693469</v>
      </c>
      <c r="M50" s="30"/>
      <c r="N50" s="14"/>
      <c r="O50" s="30"/>
      <c r="P50" s="14">
        <f>689432+4037</f>
        <v>693469</v>
      </c>
      <c r="Q50" s="30"/>
      <c r="R50" s="14">
        <v>1852</v>
      </c>
      <c r="S50" s="30"/>
      <c r="T50" s="14">
        <v>696121</v>
      </c>
      <c r="U50" s="51">
        <v>704901</v>
      </c>
      <c r="V50" s="14">
        <f>R50+P50</f>
        <v>695321</v>
      </c>
    </row>
    <row r="51" spans="1:23">
      <c r="A51" s="29"/>
      <c r="B51" s="20" t="s">
        <v>29</v>
      </c>
      <c r="C51" s="8">
        <f>C49</f>
        <v>913</v>
      </c>
      <c r="D51" s="8" t="s">
        <v>23</v>
      </c>
      <c r="E51" s="8" t="s">
        <v>14</v>
      </c>
      <c r="F51" s="10" t="s">
        <v>42</v>
      </c>
      <c r="G51" s="8"/>
      <c r="H51" s="15">
        <f t="shared" ref="H51:V55" si="25">H52</f>
        <v>363592</v>
      </c>
      <c r="I51" s="15">
        <f t="shared" si="25"/>
        <v>0</v>
      </c>
      <c r="J51" s="15">
        <f t="shared" si="25"/>
        <v>0</v>
      </c>
      <c r="K51" s="15">
        <f t="shared" si="25"/>
        <v>0</v>
      </c>
      <c r="L51" s="15">
        <f t="shared" si="25"/>
        <v>363592</v>
      </c>
      <c r="M51" s="15">
        <f t="shared" si="25"/>
        <v>0</v>
      </c>
      <c r="N51" s="15">
        <f t="shared" si="25"/>
        <v>0</v>
      </c>
      <c r="O51" s="15">
        <f t="shared" si="25"/>
        <v>0</v>
      </c>
      <c r="P51" s="15">
        <f t="shared" si="25"/>
        <v>363592</v>
      </c>
      <c r="Q51" s="15">
        <f t="shared" si="25"/>
        <v>0</v>
      </c>
      <c r="R51" s="15">
        <f t="shared" si="25"/>
        <v>-30640</v>
      </c>
      <c r="S51" s="15">
        <f t="shared" si="25"/>
        <v>0</v>
      </c>
      <c r="T51" s="15">
        <f t="shared" si="25"/>
        <v>344477</v>
      </c>
      <c r="U51" s="50">
        <f t="shared" si="25"/>
        <v>343293</v>
      </c>
      <c r="V51" s="15">
        <f t="shared" si="25"/>
        <v>332952</v>
      </c>
    </row>
    <row r="52" spans="1:23" ht="33">
      <c r="A52" s="29"/>
      <c r="B52" s="20" t="s">
        <v>18</v>
      </c>
      <c r="C52" s="8">
        <f>C51</f>
        <v>913</v>
      </c>
      <c r="D52" s="8" t="s">
        <v>23</v>
      </c>
      <c r="E52" s="8" t="s">
        <v>14</v>
      </c>
      <c r="F52" s="10" t="s">
        <v>42</v>
      </c>
      <c r="G52" s="8" t="s">
        <v>19</v>
      </c>
      <c r="H52" s="14">
        <f t="shared" si="25"/>
        <v>363592</v>
      </c>
      <c r="I52" s="14">
        <f t="shared" si="25"/>
        <v>0</v>
      </c>
      <c r="J52" s="14">
        <f t="shared" si="25"/>
        <v>0</v>
      </c>
      <c r="K52" s="14">
        <f t="shared" si="25"/>
        <v>0</v>
      </c>
      <c r="L52" s="14">
        <f t="shared" si="25"/>
        <v>363592</v>
      </c>
      <c r="M52" s="14">
        <f t="shared" si="25"/>
        <v>0</v>
      </c>
      <c r="N52" s="14">
        <f t="shared" si="25"/>
        <v>0</v>
      </c>
      <c r="O52" s="14">
        <f t="shared" si="25"/>
        <v>0</v>
      </c>
      <c r="P52" s="14">
        <f t="shared" si="25"/>
        <v>363592</v>
      </c>
      <c r="Q52" s="14">
        <f t="shared" si="25"/>
        <v>0</v>
      </c>
      <c r="R52" s="14">
        <f t="shared" si="25"/>
        <v>-30640</v>
      </c>
      <c r="S52" s="14">
        <f t="shared" si="25"/>
        <v>0</v>
      </c>
      <c r="T52" s="14">
        <f t="shared" si="25"/>
        <v>344477</v>
      </c>
      <c r="U52" s="51">
        <f t="shared" si="25"/>
        <v>343293</v>
      </c>
      <c r="V52" s="14">
        <f t="shared" si="25"/>
        <v>332952</v>
      </c>
    </row>
    <row r="53" spans="1:23">
      <c r="A53" s="29"/>
      <c r="B53" s="26" t="s">
        <v>63</v>
      </c>
      <c r="C53" s="8">
        <f>C52</f>
        <v>913</v>
      </c>
      <c r="D53" s="8" t="s">
        <v>23</v>
      </c>
      <c r="E53" s="8" t="s">
        <v>14</v>
      </c>
      <c r="F53" s="10" t="s">
        <v>42</v>
      </c>
      <c r="G53" s="9">
        <v>610</v>
      </c>
      <c r="H53" s="14">
        <f>351061+12021+510</f>
        <v>363592</v>
      </c>
      <c r="I53" s="30"/>
      <c r="J53" s="14"/>
      <c r="K53" s="30"/>
      <c r="L53" s="14">
        <f>351061+12021+510</f>
        <v>363592</v>
      </c>
      <c r="M53" s="30"/>
      <c r="N53" s="14"/>
      <c r="O53" s="30"/>
      <c r="P53" s="14">
        <f>351061+12021+510</f>
        <v>363592</v>
      </c>
      <c r="Q53" s="30"/>
      <c r="R53" s="14">
        <v>-30640</v>
      </c>
      <c r="S53" s="30"/>
      <c r="T53" s="14">
        <f>316418+28059</f>
        <v>344477</v>
      </c>
      <c r="U53" s="51">
        <f>332449+10844</f>
        <v>343293</v>
      </c>
      <c r="V53" s="14">
        <f>P53+R53</f>
        <v>332952</v>
      </c>
      <c r="W53" s="2">
        <v>28059</v>
      </c>
    </row>
    <row r="54" spans="1:23" ht="33">
      <c r="A54" s="42"/>
      <c r="B54" s="44" t="s">
        <v>102</v>
      </c>
      <c r="C54" s="45">
        <f t="shared" ref="C54:C56" si="26">C53</f>
        <v>913</v>
      </c>
      <c r="D54" s="45" t="s">
        <v>23</v>
      </c>
      <c r="E54" s="45" t="s">
        <v>14</v>
      </c>
      <c r="F54" s="46" t="s">
        <v>103</v>
      </c>
      <c r="G54" s="45"/>
      <c r="H54" s="14"/>
      <c r="I54" s="30"/>
      <c r="J54" s="14"/>
      <c r="K54" s="30"/>
      <c r="L54" s="14"/>
      <c r="M54" s="30"/>
      <c r="N54" s="14"/>
      <c r="O54" s="30"/>
      <c r="P54" s="14"/>
      <c r="Q54" s="30"/>
      <c r="R54" s="14"/>
      <c r="S54" s="30"/>
      <c r="T54" s="15">
        <f t="shared" si="25"/>
        <v>7928</v>
      </c>
      <c r="U54" s="51"/>
      <c r="V54" s="14"/>
    </row>
    <row r="55" spans="1:23" ht="33">
      <c r="A55" s="42"/>
      <c r="B55" s="44" t="s">
        <v>18</v>
      </c>
      <c r="C55" s="45">
        <f t="shared" si="26"/>
        <v>913</v>
      </c>
      <c r="D55" s="45" t="s">
        <v>23</v>
      </c>
      <c r="E55" s="45" t="s">
        <v>14</v>
      </c>
      <c r="F55" s="46" t="s">
        <v>103</v>
      </c>
      <c r="G55" s="45" t="s">
        <v>19</v>
      </c>
      <c r="H55" s="14"/>
      <c r="I55" s="30"/>
      <c r="J55" s="14"/>
      <c r="K55" s="30"/>
      <c r="L55" s="14"/>
      <c r="M55" s="30"/>
      <c r="N55" s="14"/>
      <c r="O55" s="30"/>
      <c r="P55" s="14"/>
      <c r="Q55" s="30"/>
      <c r="R55" s="14"/>
      <c r="S55" s="30"/>
      <c r="T55" s="14">
        <f t="shared" si="25"/>
        <v>7928</v>
      </c>
      <c r="U55" s="51"/>
      <c r="V55" s="14"/>
    </row>
    <row r="56" spans="1:23">
      <c r="A56" s="42"/>
      <c r="B56" s="26" t="s">
        <v>63</v>
      </c>
      <c r="C56" s="45">
        <f t="shared" si="26"/>
        <v>913</v>
      </c>
      <c r="D56" s="45" t="s">
        <v>23</v>
      </c>
      <c r="E56" s="45" t="s">
        <v>14</v>
      </c>
      <c r="F56" s="46" t="s">
        <v>103</v>
      </c>
      <c r="G56" s="45" t="s">
        <v>107</v>
      </c>
      <c r="H56" s="14"/>
      <c r="I56" s="30"/>
      <c r="J56" s="14"/>
      <c r="K56" s="30"/>
      <c r="L56" s="14"/>
      <c r="M56" s="30"/>
      <c r="N56" s="14"/>
      <c r="O56" s="30"/>
      <c r="P56" s="14"/>
      <c r="Q56" s="30"/>
      <c r="R56" s="14"/>
      <c r="S56" s="30"/>
      <c r="T56" s="14">
        <v>7928</v>
      </c>
      <c r="U56" s="51"/>
      <c r="V56" s="14"/>
    </row>
    <row r="57" spans="1:23">
      <c r="A57" s="42"/>
      <c r="B57" s="20" t="s">
        <v>7</v>
      </c>
      <c r="C57" s="8">
        <v>913</v>
      </c>
      <c r="D57" s="8" t="s">
        <v>23</v>
      </c>
      <c r="E57" s="8" t="s">
        <v>14</v>
      </c>
      <c r="F57" s="10" t="s">
        <v>37</v>
      </c>
      <c r="G57" s="8"/>
      <c r="H57" s="15">
        <f t="shared" ref="H57:V57" si="27">H58+H63</f>
        <v>12185</v>
      </c>
      <c r="I57" s="15">
        <f t="shared" si="27"/>
        <v>0</v>
      </c>
      <c r="J57" s="15">
        <f t="shared" si="27"/>
        <v>0</v>
      </c>
      <c r="K57" s="15">
        <f t="shared" si="27"/>
        <v>0</v>
      </c>
      <c r="L57" s="15">
        <f t="shared" si="27"/>
        <v>12185</v>
      </c>
      <c r="M57" s="15">
        <f t="shared" si="27"/>
        <v>0</v>
      </c>
      <c r="N57" s="15">
        <f t="shared" si="27"/>
        <v>0</v>
      </c>
      <c r="O57" s="15">
        <f t="shared" si="27"/>
        <v>0</v>
      </c>
      <c r="P57" s="15">
        <f t="shared" si="27"/>
        <v>12185</v>
      </c>
      <c r="Q57" s="15">
        <f t="shared" si="27"/>
        <v>0</v>
      </c>
      <c r="R57" s="15">
        <f t="shared" si="27"/>
        <v>0</v>
      </c>
      <c r="S57" s="15">
        <f t="shared" si="27"/>
        <v>0</v>
      </c>
      <c r="T57" s="50">
        <f t="shared" si="27"/>
        <v>40829</v>
      </c>
      <c r="U57" s="50">
        <f t="shared" si="27"/>
        <v>39936</v>
      </c>
      <c r="V57" s="15">
        <f t="shared" si="27"/>
        <v>12185</v>
      </c>
    </row>
    <row r="58" spans="1:23">
      <c r="A58" s="29"/>
      <c r="B58" s="20" t="s">
        <v>43</v>
      </c>
      <c r="C58" s="8">
        <v>913</v>
      </c>
      <c r="D58" s="8" t="s">
        <v>23</v>
      </c>
      <c r="E58" s="8" t="s">
        <v>14</v>
      </c>
      <c r="F58" s="10" t="s">
        <v>44</v>
      </c>
      <c r="G58" s="8"/>
      <c r="H58" s="15">
        <f t="shared" ref="H58:V59" si="28">H59</f>
        <v>10698</v>
      </c>
      <c r="I58" s="15">
        <f t="shared" si="28"/>
        <v>0</v>
      </c>
      <c r="J58" s="15">
        <f t="shared" si="28"/>
        <v>0</v>
      </c>
      <c r="K58" s="15">
        <f t="shared" si="28"/>
        <v>0</v>
      </c>
      <c r="L58" s="15">
        <f t="shared" si="28"/>
        <v>10698</v>
      </c>
      <c r="M58" s="15">
        <f t="shared" si="28"/>
        <v>0</v>
      </c>
      <c r="N58" s="15">
        <f t="shared" si="28"/>
        <v>0</v>
      </c>
      <c r="O58" s="15">
        <f t="shared" si="28"/>
        <v>0</v>
      </c>
      <c r="P58" s="15">
        <f t="shared" si="28"/>
        <v>10698</v>
      </c>
      <c r="Q58" s="15">
        <f t="shared" si="28"/>
        <v>0</v>
      </c>
      <c r="R58" s="15">
        <f t="shared" si="28"/>
        <v>27</v>
      </c>
      <c r="S58" s="15">
        <f t="shared" si="28"/>
        <v>0</v>
      </c>
      <c r="T58" s="50">
        <f>T59+T61</f>
        <v>39619</v>
      </c>
      <c r="U58" s="50">
        <f t="shared" si="28"/>
        <v>37501</v>
      </c>
      <c r="V58" s="15">
        <f t="shared" si="28"/>
        <v>10725</v>
      </c>
    </row>
    <row r="59" spans="1:23" ht="33">
      <c r="A59" s="29"/>
      <c r="B59" s="20" t="s">
        <v>18</v>
      </c>
      <c r="C59" s="8">
        <v>913</v>
      </c>
      <c r="D59" s="8" t="s">
        <v>23</v>
      </c>
      <c r="E59" s="8" t="s">
        <v>14</v>
      </c>
      <c r="F59" s="10" t="s">
        <v>44</v>
      </c>
      <c r="G59" s="8" t="s">
        <v>19</v>
      </c>
      <c r="H59" s="14">
        <f t="shared" si="28"/>
        <v>10698</v>
      </c>
      <c r="I59" s="14">
        <f t="shared" si="28"/>
        <v>0</v>
      </c>
      <c r="J59" s="14">
        <f t="shared" si="28"/>
        <v>0</v>
      </c>
      <c r="K59" s="14">
        <f t="shared" si="28"/>
        <v>0</v>
      </c>
      <c r="L59" s="14">
        <f t="shared" si="28"/>
        <v>10698</v>
      </c>
      <c r="M59" s="14">
        <f t="shared" si="28"/>
        <v>0</v>
      </c>
      <c r="N59" s="14">
        <f t="shared" si="28"/>
        <v>0</v>
      </c>
      <c r="O59" s="14">
        <f t="shared" si="28"/>
        <v>0</v>
      </c>
      <c r="P59" s="14">
        <f t="shared" si="28"/>
        <v>10698</v>
      </c>
      <c r="Q59" s="14">
        <f t="shared" si="28"/>
        <v>0</v>
      </c>
      <c r="R59" s="14">
        <f t="shared" si="28"/>
        <v>27</v>
      </c>
      <c r="S59" s="14">
        <f t="shared" si="28"/>
        <v>0</v>
      </c>
      <c r="T59" s="51">
        <f>T60</f>
        <v>39227</v>
      </c>
      <c r="U59" s="51">
        <f t="shared" si="28"/>
        <v>37501</v>
      </c>
      <c r="V59" s="14">
        <f t="shared" si="28"/>
        <v>10725</v>
      </c>
    </row>
    <row r="60" spans="1:23">
      <c r="A60" s="29"/>
      <c r="B60" s="26" t="s">
        <v>63</v>
      </c>
      <c r="C60" s="8">
        <v>913</v>
      </c>
      <c r="D60" s="8" t="s">
        <v>23</v>
      </c>
      <c r="E60" s="8" t="s">
        <v>14</v>
      </c>
      <c r="F60" s="10" t="s">
        <v>44</v>
      </c>
      <c r="G60" s="9">
        <v>610</v>
      </c>
      <c r="H60" s="14">
        <f>7389+8726-5417</f>
        <v>10698</v>
      </c>
      <c r="I60" s="30"/>
      <c r="J60" s="14"/>
      <c r="K60" s="30"/>
      <c r="L60" s="14">
        <f>J60+H60</f>
        <v>10698</v>
      </c>
      <c r="M60" s="30"/>
      <c r="N60" s="14"/>
      <c r="O60" s="30"/>
      <c r="P60" s="14">
        <f>N60+L60</f>
        <v>10698</v>
      </c>
      <c r="Q60" s="30"/>
      <c r="R60" s="14">
        <v>27</v>
      </c>
      <c r="S60" s="30"/>
      <c r="T60" s="51">
        <v>39227</v>
      </c>
      <c r="U60" s="51">
        <v>37501</v>
      </c>
      <c r="V60" s="14">
        <f>R60+P60</f>
        <v>10725</v>
      </c>
    </row>
    <row r="61" spans="1:23">
      <c r="A61" s="29"/>
      <c r="B61" s="59" t="s">
        <v>11</v>
      </c>
      <c r="C61" s="8">
        <v>913</v>
      </c>
      <c r="D61" s="8" t="s">
        <v>23</v>
      </c>
      <c r="E61" s="8" t="s">
        <v>14</v>
      </c>
      <c r="F61" s="10" t="s">
        <v>44</v>
      </c>
      <c r="G61" s="8" t="s">
        <v>12</v>
      </c>
      <c r="H61" s="14"/>
      <c r="I61" s="30"/>
      <c r="J61" s="14"/>
      <c r="K61" s="30"/>
      <c r="L61" s="14"/>
      <c r="M61" s="30"/>
      <c r="N61" s="14"/>
      <c r="O61" s="30"/>
      <c r="P61" s="14"/>
      <c r="Q61" s="30"/>
      <c r="R61" s="14"/>
      <c r="S61" s="30"/>
      <c r="T61" s="51">
        <f>T62</f>
        <v>392</v>
      </c>
      <c r="U61" s="51"/>
      <c r="V61" s="14"/>
    </row>
    <row r="62" spans="1:23" ht="66">
      <c r="A62" s="29"/>
      <c r="B62" s="20" t="s">
        <v>69</v>
      </c>
      <c r="C62" s="8">
        <v>913</v>
      </c>
      <c r="D62" s="8" t="s">
        <v>23</v>
      </c>
      <c r="E62" s="8" t="s">
        <v>14</v>
      </c>
      <c r="F62" s="10" t="s">
        <v>44</v>
      </c>
      <c r="G62" s="9">
        <v>810</v>
      </c>
      <c r="H62" s="14"/>
      <c r="I62" s="30"/>
      <c r="J62" s="14"/>
      <c r="K62" s="30"/>
      <c r="L62" s="14"/>
      <c r="M62" s="30"/>
      <c r="N62" s="14"/>
      <c r="O62" s="30"/>
      <c r="P62" s="14"/>
      <c r="Q62" s="30"/>
      <c r="R62" s="14"/>
      <c r="S62" s="30"/>
      <c r="T62" s="51">
        <v>392</v>
      </c>
      <c r="U62" s="51"/>
      <c r="V62" s="14"/>
    </row>
    <row r="63" spans="1:23">
      <c r="A63" s="29"/>
      <c r="B63" s="20" t="s">
        <v>30</v>
      </c>
      <c r="C63" s="8">
        <v>913</v>
      </c>
      <c r="D63" s="8" t="s">
        <v>23</v>
      </c>
      <c r="E63" s="8" t="s">
        <v>14</v>
      </c>
      <c r="F63" s="10" t="s">
        <v>45</v>
      </c>
      <c r="G63" s="8"/>
      <c r="H63" s="15">
        <f t="shared" ref="H63:V64" si="29">H64</f>
        <v>1487</v>
      </c>
      <c r="I63" s="15">
        <f t="shared" si="29"/>
        <v>0</v>
      </c>
      <c r="J63" s="15">
        <f t="shared" si="29"/>
        <v>0</v>
      </c>
      <c r="K63" s="15">
        <f t="shared" si="29"/>
        <v>0</v>
      </c>
      <c r="L63" s="15">
        <f t="shared" si="29"/>
        <v>1487</v>
      </c>
      <c r="M63" s="15">
        <f t="shared" si="29"/>
        <v>0</v>
      </c>
      <c r="N63" s="15">
        <f t="shared" si="29"/>
        <v>0</v>
      </c>
      <c r="O63" s="15">
        <f t="shared" si="29"/>
        <v>0</v>
      </c>
      <c r="P63" s="15">
        <f t="shared" si="29"/>
        <v>1487</v>
      </c>
      <c r="Q63" s="15">
        <f t="shared" si="29"/>
        <v>0</v>
      </c>
      <c r="R63" s="15">
        <f t="shared" si="29"/>
        <v>-27</v>
      </c>
      <c r="S63" s="15">
        <f t="shared" si="29"/>
        <v>0</v>
      </c>
      <c r="T63" s="50">
        <f t="shared" si="29"/>
        <v>1210</v>
      </c>
      <c r="U63" s="50">
        <f t="shared" si="29"/>
        <v>2435</v>
      </c>
      <c r="V63" s="15">
        <f t="shared" si="29"/>
        <v>1460</v>
      </c>
    </row>
    <row r="64" spans="1:23" ht="33">
      <c r="A64" s="29"/>
      <c r="B64" s="20" t="s">
        <v>18</v>
      </c>
      <c r="C64" s="8">
        <v>913</v>
      </c>
      <c r="D64" s="8" t="s">
        <v>23</v>
      </c>
      <c r="E64" s="8" t="s">
        <v>14</v>
      </c>
      <c r="F64" s="10" t="s">
        <v>45</v>
      </c>
      <c r="G64" s="8" t="s">
        <v>19</v>
      </c>
      <c r="H64" s="14">
        <f t="shared" si="29"/>
        <v>1487</v>
      </c>
      <c r="I64" s="14">
        <f t="shared" si="29"/>
        <v>0</v>
      </c>
      <c r="J64" s="14">
        <f t="shared" si="29"/>
        <v>0</v>
      </c>
      <c r="K64" s="14">
        <f t="shared" si="29"/>
        <v>0</v>
      </c>
      <c r="L64" s="14">
        <f t="shared" si="29"/>
        <v>1487</v>
      </c>
      <c r="M64" s="14">
        <f t="shared" si="29"/>
        <v>0</v>
      </c>
      <c r="N64" s="14">
        <f t="shared" si="29"/>
        <v>0</v>
      </c>
      <c r="O64" s="14">
        <f t="shared" si="29"/>
        <v>0</v>
      </c>
      <c r="P64" s="14">
        <f t="shared" si="29"/>
        <v>1487</v>
      </c>
      <c r="Q64" s="14">
        <f t="shared" si="29"/>
        <v>0</v>
      </c>
      <c r="R64" s="14">
        <f t="shared" si="29"/>
        <v>-27</v>
      </c>
      <c r="S64" s="14">
        <f t="shared" si="29"/>
        <v>0</v>
      </c>
      <c r="T64" s="51">
        <f t="shared" si="29"/>
        <v>1210</v>
      </c>
      <c r="U64" s="51">
        <f t="shared" si="29"/>
        <v>2435</v>
      </c>
      <c r="V64" s="14">
        <f t="shared" si="29"/>
        <v>1460</v>
      </c>
    </row>
    <row r="65" spans="1:22">
      <c r="A65" s="29"/>
      <c r="B65" s="26" t="s">
        <v>63</v>
      </c>
      <c r="C65" s="8">
        <v>913</v>
      </c>
      <c r="D65" s="8" t="s">
        <v>23</v>
      </c>
      <c r="E65" s="8" t="s">
        <v>14</v>
      </c>
      <c r="F65" s="10" t="s">
        <v>45</v>
      </c>
      <c r="G65" s="9">
        <v>610</v>
      </c>
      <c r="H65" s="14">
        <v>1487</v>
      </c>
      <c r="I65" s="30"/>
      <c r="J65" s="14"/>
      <c r="K65" s="30"/>
      <c r="L65" s="14">
        <v>1487</v>
      </c>
      <c r="M65" s="30"/>
      <c r="N65" s="14"/>
      <c r="O65" s="30"/>
      <c r="P65" s="14">
        <v>1487</v>
      </c>
      <c r="Q65" s="30"/>
      <c r="R65" s="14">
        <v>-27</v>
      </c>
      <c r="S65" s="30"/>
      <c r="T65" s="51">
        <v>1210</v>
      </c>
      <c r="U65" s="51">
        <v>2435</v>
      </c>
      <c r="V65" s="14">
        <f>P65+R65</f>
        <v>1460</v>
      </c>
    </row>
    <row r="66" spans="1:22" ht="66">
      <c r="A66" s="29"/>
      <c r="B66" s="20" t="s">
        <v>69</v>
      </c>
      <c r="C66" s="8">
        <f>C53</f>
        <v>913</v>
      </c>
      <c r="D66" s="8" t="s">
        <v>23</v>
      </c>
      <c r="E66" s="8" t="s">
        <v>14</v>
      </c>
      <c r="F66" s="10" t="s">
        <v>76</v>
      </c>
      <c r="G66" s="8"/>
      <c r="H66" s="14">
        <f>H67</f>
        <v>15787</v>
      </c>
      <c r="I66" s="30"/>
      <c r="J66" s="14">
        <f>J67</f>
        <v>0</v>
      </c>
      <c r="K66" s="30"/>
      <c r="L66" s="14">
        <f>L67</f>
        <v>15787</v>
      </c>
      <c r="M66" s="30"/>
      <c r="N66" s="14">
        <f>N67</f>
        <v>0</v>
      </c>
      <c r="O66" s="30"/>
      <c r="P66" s="14">
        <f>P67</f>
        <v>15787</v>
      </c>
      <c r="Q66" s="30"/>
      <c r="R66" s="14">
        <f>R67</f>
        <v>0</v>
      </c>
      <c r="S66" s="30"/>
      <c r="T66" s="51"/>
      <c r="U66" s="51">
        <f t="shared" ref="U66:V67" si="30">U67</f>
        <v>15787</v>
      </c>
      <c r="V66" s="14">
        <f t="shared" si="30"/>
        <v>15787</v>
      </c>
    </row>
    <row r="67" spans="1:22" ht="33">
      <c r="A67" s="29"/>
      <c r="B67" s="26" t="s">
        <v>73</v>
      </c>
      <c r="C67" s="8">
        <f>C57</f>
        <v>913</v>
      </c>
      <c r="D67" s="8" t="s">
        <v>23</v>
      </c>
      <c r="E67" s="8" t="s">
        <v>14</v>
      </c>
      <c r="F67" s="10" t="s">
        <v>77</v>
      </c>
      <c r="G67" s="8"/>
      <c r="H67" s="14">
        <f>H68</f>
        <v>15787</v>
      </c>
      <c r="I67" s="30"/>
      <c r="J67" s="14">
        <f>J68</f>
        <v>0</v>
      </c>
      <c r="K67" s="30"/>
      <c r="L67" s="14">
        <f>L68</f>
        <v>15787</v>
      </c>
      <c r="M67" s="30"/>
      <c r="N67" s="14">
        <f>N68</f>
        <v>0</v>
      </c>
      <c r="O67" s="30"/>
      <c r="P67" s="14">
        <f>P68</f>
        <v>15787</v>
      </c>
      <c r="Q67" s="30"/>
      <c r="R67" s="14">
        <f>R68</f>
        <v>0</v>
      </c>
      <c r="S67" s="30"/>
      <c r="T67" s="51"/>
      <c r="U67" s="51">
        <f t="shared" si="30"/>
        <v>15787</v>
      </c>
      <c r="V67" s="14">
        <f t="shared" si="30"/>
        <v>15787</v>
      </c>
    </row>
    <row r="68" spans="1:22">
      <c r="A68" s="29"/>
      <c r="B68" s="20" t="s">
        <v>11</v>
      </c>
      <c r="C68" s="8">
        <f>C66</f>
        <v>913</v>
      </c>
      <c r="D68" s="8" t="s">
        <v>23</v>
      </c>
      <c r="E68" s="8" t="s">
        <v>14</v>
      </c>
      <c r="F68" s="10" t="s">
        <v>77</v>
      </c>
      <c r="G68" s="8" t="s">
        <v>12</v>
      </c>
      <c r="H68" s="14">
        <f>H69</f>
        <v>15787</v>
      </c>
      <c r="I68" s="30"/>
      <c r="J68" s="14">
        <f>J69</f>
        <v>0</v>
      </c>
      <c r="K68" s="30"/>
      <c r="L68" s="14">
        <f>L69</f>
        <v>15787</v>
      </c>
      <c r="M68" s="30"/>
      <c r="N68" s="14">
        <f>N69</f>
        <v>0</v>
      </c>
      <c r="O68" s="30"/>
      <c r="P68" s="14">
        <f>P69</f>
        <v>15787</v>
      </c>
      <c r="Q68" s="30"/>
      <c r="R68" s="14">
        <f>R69</f>
        <v>0</v>
      </c>
      <c r="S68" s="30"/>
      <c r="T68" s="14"/>
      <c r="U68" s="51">
        <f>U69</f>
        <v>15787</v>
      </c>
      <c r="V68" s="14">
        <f>V69</f>
        <v>15787</v>
      </c>
    </row>
    <row r="69" spans="1:22" ht="49.5">
      <c r="A69" s="29"/>
      <c r="B69" s="20" t="s">
        <v>64</v>
      </c>
      <c r="C69" s="8">
        <f>C67</f>
        <v>913</v>
      </c>
      <c r="D69" s="8" t="s">
        <v>23</v>
      </c>
      <c r="E69" s="8" t="s">
        <v>14</v>
      </c>
      <c r="F69" s="10" t="s">
        <v>77</v>
      </c>
      <c r="G69" s="9">
        <v>810</v>
      </c>
      <c r="H69" s="14">
        <v>15787</v>
      </c>
      <c r="I69" s="30"/>
      <c r="J69" s="14"/>
      <c r="K69" s="30"/>
      <c r="L69" s="14">
        <v>15787</v>
      </c>
      <c r="M69" s="30"/>
      <c r="N69" s="14"/>
      <c r="O69" s="30"/>
      <c r="P69" s="14">
        <v>15787</v>
      </c>
      <c r="Q69" s="30"/>
      <c r="R69" s="14"/>
      <c r="S69" s="30"/>
      <c r="T69" s="14"/>
      <c r="U69" s="51">
        <v>15787</v>
      </c>
      <c r="V69" s="14">
        <v>15787</v>
      </c>
    </row>
    <row r="70" spans="1:22">
      <c r="A70" s="29"/>
      <c r="B70" s="20" t="s">
        <v>68</v>
      </c>
      <c r="C70" s="8">
        <v>913</v>
      </c>
      <c r="D70" s="8" t="s">
        <v>23</v>
      </c>
      <c r="E70" s="8" t="s">
        <v>14</v>
      </c>
      <c r="F70" s="10" t="s">
        <v>70</v>
      </c>
      <c r="G70" s="8"/>
      <c r="H70" s="14">
        <f>H71</f>
        <v>3637</v>
      </c>
      <c r="I70" s="30"/>
      <c r="J70" s="14">
        <f>J71</f>
        <v>0</v>
      </c>
      <c r="K70" s="30"/>
      <c r="L70" s="14">
        <f>L71</f>
        <v>3637</v>
      </c>
      <c r="M70" s="30"/>
      <c r="N70" s="14">
        <f>N71</f>
        <v>0</v>
      </c>
      <c r="O70" s="30"/>
      <c r="P70" s="14">
        <f>P71</f>
        <v>3637</v>
      </c>
      <c r="Q70" s="30"/>
      <c r="R70" s="14">
        <f>R71</f>
        <v>0</v>
      </c>
      <c r="S70" s="30"/>
      <c r="T70" s="14">
        <f t="shared" ref="T70:V72" si="31">T71</f>
        <v>0</v>
      </c>
      <c r="U70" s="51">
        <f t="shared" si="31"/>
        <v>3781</v>
      </c>
      <c r="V70" s="14">
        <f t="shared" si="31"/>
        <v>3637</v>
      </c>
    </row>
    <row r="71" spans="1:22" ht="33">
      <c r="A71" s="29"/>
      <c r="B71" s="26" t="s">
        <v>75</v>
      </c>
      <c r="C71" s="8">
        <v>913</v>
      </c>
      <c r="D71" s="8" t="s">
        <v>23</v>
      </c>
      <c r="E71" s="8" t="s">
        <v>14</v>
      </c>
      <c r="F71" s="10" t="s">
        <v>74</v>
      </c>
      <c r="G71" s="8"/>
      <c r="H71" s="14">
        <f>H72</f>
        <v>3637</v>
      </c>
      <c r="I71" s="30"/>
      <c r="J71" s="14">
        <f>J72</f>
        <v>0</v>
      </c>
      <c r="K71" s="30"/>
      <c r="L71" s="14">
        <f>L72</f>
        <v>3637</v>
      </c>
      <c r="M71" s="30"/>
      <c r="N71" s="14">
        <f>N72</f>
        <v>0</v>
      </c>
      <c r="O71" s="30"/>
      <c r="P71" s="14">
        <f>P72</f>
        <v>3637</v>
      </c>
      <c r="Q71" s="30"/>
      <c r="R71" s="14">
        <f>R72</f>
        <v>0</v>
      </c>
      <c r="S71" s="30"/>
      <c r="T71" s="14">
        <f t="shared" si="31"/>
        <v>0</v>
      </c>
      <c r="U71" s="51">
        <f t="shared" si="31"/>
        <v>3781</v>
      </c>
      <c r="V71" s="14">
        <f t="shared" si="31"/>
        <v>3637</v>
      </c>
    </row>
    <row r="72" spans="1:22" ht="33">
      <c r="A72" s="29"/>
      <c r="B72" s="20" t="s">
        <v>18</v>
      </c>
      <c r="C72" s="8">
        <v>913</v>
      </c>
      <c r="D72" s="8" t="s">
        <v>23</v>
      </c>
      <c r="E72" s="8" t="s">
        <v>14</v>
      </c>
      <c r="F72" s="10" t="s">
        <v>74</v>
      </c>
      <c r="G72" s="8" t="s">
        <v>19</v>
      </c>
      <c r="H72" s="14">
        <f>H73</f>
        <v>3637</v>
      </c>
      <c r="I72" s="30"/>
      <c r="J72" s="14">
        <f>J73</f>
        <v>0</v>
      </c>
      <c r="K72" s="30"/>
      <c r="L72" s="14">
        <f>L73</f>
        <v>3637</v>
      </c>
      <c r="M72" s="30"/>
      <c r="N72" s="14">
        <f>N73</f>
        <v>0</v>
      </c>
      <c r="O72" s="30"/>
      <c r="P72" s="14">
        <f>P73</f>
        <v>3637</v>
      </c>
      <c r="Q72" s="30"/>
      <c r="R72" s="14">
        <f>R73</f>
        <v>0</v>
      </c>
      <c r="S72" s="30"/>
      <c r="T72" s="14">
        <f t="shared" si="31"/>
        <v>0</v>
      </c>
      <c r="U72" s="51">
        <f t="shared" si="31"/>
        <v>3781</v>
      </c>
      <c r="V72" s="14">
        <f t="shared" si="31"/>
        <v>3637</v>
      </c>
    </row>
    <row r="73" spans="1:22" ht="49.5">
      <c r="A73" s="29"/>
      <c r="B73" s="20" t="s">
        <v>67</v>
      </c>
      <c r="C73" s="8">
        <v>913</v>
      </c>
      <c r="D73" s="8" t="s">
        <v>23</v>
      </c>
      <c r="E73" s="8" t="s">
        <v>14</v>
      </c>
      <c r="F73" s="10" t="s">
        <v>74</v>
      </c>
      <c r="G73" s="9">
        <v>630</v>
      </c>
      <c r="H73" s="14">
        <v>3637</v>
      </c>
      <c r="I73" s="30"/>
      <c r="J73" s="14"/>
      <c r="K73" s="30"/>
      <c r="L73" s="14">
        <v>3637</v>
      </c>
      <c r="M73" s="30"/>
      <c r="N73" s="14"/>
      <c r="O73" s="30"/>
      <c r="P73" s="14">
        <v>3637</v>
      </c>
      <c r="Q73" s="30"/>
      <c r="R73" s="14"/>
      <c r="S73" s="30"/>
      <c r="T73" s="14"/>
      <c r="U73" s="51">
        <v>3781</v>
      </c>
      <c r="V73" s="14">
        <v>3637</v>
      </c>
    </row>
    <row r="74" spans="1:22" ht="66">
      <c r="A74" s="42"/>
      <c r="B74" s="44" t="s">
        <v>15</v>
      </c>
      <c r="C74" s="45">
        <f>C72</f>
        <v>913</v>
      </c>
      <c r="D74" s="45" t="s">
        <v>23</v>
      </c>
      <c r="E74" s="45" t="s">
        <v>14</v>
      </c>
      <c r="F74" s="46" t="s">
        <v>16</v>
      </c>
      <c r="G74" s="45"/>
      <c r="H74" s="14"/>
      <c r="I74" s="30"/>
      <c r="J74" s="14"/>
      <c r="K74" s="30"/>
      <c r="L74" s="14"/>
      <c r="M74" s="30"/>
      <c r="N74" s="14"/>
      <c r="O74" s="30"/>
      <c r="P74" s="14"/>
      <c r="Q74" s="30"/>
      <c r="R74" s="14"/>
      <c r="S74" s="30"/>
      <c r="T74" s="14">
        <f>T75</f>
        <v>4990</v>
      </c>
      <c r="U74" s="51">
        <f>U75</f>
        <v>1719</v>
      </c>
      <c r="V74" s="14"/>
    </row>
    <row r="75" spans="1:22">
      <c r="A75" s="42"/>
      <c r="B75" s="44" t="s">
        <v>7</v>
      </c>
      <c r="C75" s="45">
        <f t="shared" ref="C75:C89" si="32">C74</f>
        <v>913</v>
      </c>
      <c r="D75" s="45" t="s">
        <v>23</v>
      </c>
      <c r="E75" s="45" t="s">
        <v>14</v>
      </c>
      <c r="F75" s="46" t="s">
        <v>17</v>
      </c>
      <c r="G75" s="45"/>
      <c r="H75" s="14"/>
      <c r="I75" s="30"/>
      <c r="J75" s="14"/>
      <c r="K75" s="30"/>
      <c r="L75" s="14"/>
      <c r="M75" s="30"/>
      <c r="N75" s="14"/>
      <c r="O75" s="30"/>
      <c r="P75" s="14"/>
      <c r="Q75" s="30"/>
      <c r="R75" s="14"/>
      <c r="S75" s="30"/>
      <c r="T75" s="14">
        <f>T76+T79</f>
        <v>4990</v>
      </c>
      <c r="U75" s="51">
        <f>U76+U79</f>
        <v>1719</v>
      </c>
      <c r="V75" s="14"/>
    </row>
    <row r="76" spans="1:22">
      <c r="A76" s="42"/>
      <c r="B76" s="44" t="s">
        <v>43</v>
      </c>
      <c r="C76" s="45">
        <f t="shared" si="32"/>
        <v>913</v>
      </c>
      <c r="D76" s="45" t="s">
        <v>23</v>
      </c>
      <c r="E76" s="45" t="s">
        <v>14</v>
      </c>
      <c r="F76" s="46" t="s">
        <v>104</v>
      </c>
      <c r="G76" s="45"/>
      <c r="H76" s="14"/>
      <c r="I76" s="30"/>
      <c r="J76" s="14"/>
      <c r="K76" s="30"/>
      <c r="L76" s="14"/>
      <c r="M76" s="30"/>
      <c r="N76" s="14"/>
      <c r="O76" s="30"/>
      <c r="P76" s="14"/>
      <c r="Q76" s="30"/>
      <c r="R76" s="14"/>
      <c r="S76" s="30"/>
      <c r="T76" s="14">
        <f>T77</f>
        <v>4990</v>
      </c>
      <c r="U76" s="51"/>
      <c r="V76" s="14"/>
    </row>
    <row r="77" spans="1:22" ht="33">
      <c r="A77" s="42"/>
      <c r="B77" s="44" t="s">
        <v>18</v>
      </c>
      <c r="C77" s="45">
        <f t="shared" si="32"/>
        <v>913</v>
      </c>
      <c r="D77" s="45" t="s">
        <v>23</v>
      </c>
      <c r="E77" s="45" t="s">
        <v>14</v>
      </c>
      <c r="F77" s="46" t="s">
        <v>104</v>
      </c>
      <c r="G77" s="45" t="s">
        <v>19</v>
      </c>
      <c r="H77" s="14"/>
      <c r="I77" s="30"/>
      <c r="J77" s="14"/>
      <c r="K77" s="30"/>
      <c r="L77" s="14"/>
      <c r="M77" s="30"/>
      <c r="N77" s="14"/>
      <c r="O77" s="30"/>
      <c r="P77" s="14"/>
      <c r="Q77" s="30"/>
      <c r="R77" s="14"/>
      <c r="S77" s="30"/>
      <c r="T77" s="14">
        <f>T78</f>
        <v>4990</v>
      </c>
      <c r="U77" s="51"/>
      <c r="V77" s="14"/>
    </row>
    <row r="78" spans="1:22">
      <c r="A78" s="42"/>
      <c r="B78" s="26" t="s">
        <v>63</v>
      </c>
      <c r="C78" s="45">
        <f t="shared" si="32"/>
        <v>913</v>
      </c>
      <c r="D78" s="45" t="s">
        <v>23</v>
      </c>
      <c r="E78" s="45" t="s">
        <v>14</v>
      </c>
      <c r="F78" s="46" t="s">
        <v>104</v>
      </c>
      <c r="G78" s="45" t="s">
        <v>107</v>
      </c>
      <c r="H78" s="14"/>
      <c r="I78" s="30"/>
      <c r="J78" s="14"/>
      <c r="K78" s="30"/>
      <c r="L78" s="14"/>
      <c r="M78" s="30"/>
      <c r="N78" s="14"/>
      <c r="O78" s="30"/>
      <c r="P78" s="14"/>
      <c r="Q78" s="30"/>
      <c r="R78" s="14"/>
      <c r="S78" s="30"/>
      <c r="T78" s="14">
        <v>4990</v>
      </c>
      <c r="U78" s="51"/>
      <c r="V78" s="14"/>
    </row>
    <row r="79" spans="1:22">
      <c r="A79" s="42"/>
      <c r="B79" s="56" t="s">
        <v>43</v>
      </c>
      <c r="C79" s="45">
        <v>913</v>
      </c>
      <c r="D79" s="45" t="s">
        <v>23</v>
      </c>
      <c r="E79" s="45" t="s">
        <v>14</v>
      </c>
      <c r="F79" s="46" t="s">
        <v>116</v>
      </c>
      <c r="G79" s="45"/>
      <c r="H79" s="14"/>
      <c r="I79" s="30"/>
      <c r="J79" s="14"/>
      <c r="K79" s="30"/>
      <c r="L79" s="14"/>
      <c r="M79" s="30"/>
      <c r="N79" s="14"/>
      <c r="O79" s="30"/>
      <c r="P79" s="14"/>
      <c r="Q79" s="30"/>
      <c r="R79" s="14"/>
      <c r="S79" s="30"/>
      <c r="T79" s="14"/>
      <c r="U79" s="51">
        <f>U80</f>
        <v>1719</v>
      </c>
      <c r="V79" s="14"/>
    </row>
    <row r="80" spans="1:22" ht="33">
      <c r="A80" s="42"/>
      <c r="B80" s="56" t="s">
        <v>18</v>
      </c>
      <c r="C80" s="45">
        <v>913</v>
      </c>
      <c r="D80" s="45" t="s">
        <v>23</v>
      </c>
      <c r="E80" s="45" t="s">
        <v>14</v>
      </c>
      <c r="F80" s="46" t="s">
        <v>116</v>
      </c>
      <c r="G80" s="45" t="s">
        <v>19</v>
      </c>
      <c r="H80" s="14"/>
      <c r="I80" s="30"/>
      <c r="J80" s="14"/>
      <c r="K80" s="30"/>
      <c r="L80" s="14"/>
      <c r="M80" s="30"/>
      <c r="N80" s="14"/>
      <c r="O80" s="30"/>
      <c r="P80" s="14"/>
      <c r="Q80" s="30"/>
      <c r="R80" s="14"/>
      <c r="S80" s="30"/>
      <c r="T80" s="14"/>
      <c r="U80" s="51">
        <f>U81</f>
        <v>1719</v>
      </c>
      <c r="V80" s="14"/>
    </row>
    <row r="81" spans="1:22">
      <c r="A81" s="42"/>
      <c r="B81" s="57" t="s">
        <v>63</v>
      </c>
      <c r="C81" s="45">
        <v>913</v>
      </c>
      <c r="D81" s="45" t="s">
        <v>23</v>
      </c>
      <c r="E81" s="45" t="s">
        <v>14</v>
      </c>
      <c r="F81" s="46" t="s">
        <v>116</v>
      </c>
      <c r="G81" s="45" t="s">
        <v>107</v>
      </c>
      <c r="H81" s="14"/>
      <c r="I81" s="30"/>
      <c r="J81" s="14"/>
      <c r="K81" s="30"/>
      <c r="L81" s="14"/>
      <c r="M81" s="30"/>
      <c r="N81" s="14"/>
      <c r="O81" s="30"/>
      <c r="P81" s="14"/>
      <c r="Q81" s="30"/>
      <c r="R81" s="14"/>
      <c r="S81" s="30"/>
      <c r="T81" s="14"/>
      <c r="U81" s="51">
        <v>1719</v>
      </c>
      <c r="V81" s="14"/>
    </row>
    <row r="82" spans="1:22" ht="49.5">
      <c r="A82" s="42"/>
      <c r="B82" s="44" t="s">
        <v>89</v>
      </c>
      <c r="C82" s="45">
        <f>C77</f>
        <v>913</v>
      </c>
      <c r="D82" s="45" t="s">
        <v>23</v>
      </c>
      <c r="E82" s="45" t="s">
        <v>14</v>
      </c>
      <c r="F82" s="46" t="s">
        <v>57</v>
      </c>
      <c r="G82" s="45"/>
      <c r="H82" s="14"/>
      <c r="I82" s="30"/>
      <c r="J82" s="14"/>
      <c r="K82" s="30"/>
      <c r="L82" s="14"/>
      <c r="M82" s="30"/>
      <c r="N82" s="14"/>
      <c r="O82" s="30"/>
      <c r="P82" s="14"/>
      <c r="Q82" s="30"/>
      <c r="R82" s="14"/>
      <c r="S82" s="30"/>
      <c r="T82" s="14">
        <f>T83+T87</f>
        <v>1201</v>
      </c>
      <c r="U82" s="51"/>
      <c r="V82" s="14"/>
    </row>
    <row r="83" spans="1:22">
      <c r="A83" s="42"/>
      <c r="B83" s="44" t="s">
        <v>7</v>
      </c>
      <c r="C83" s="45">
        <f t="shared" si="32"/>
        <v>913</v>
      </c>
      <c r="D83" s="45" t="s">
        <v>23</v>
      </c>
      <c r="E83" s="45" t="s">
        <v>14</v>
      </c>
      <c r="F83" s="46" t="s">
        <v>58</v>
      </c>
      <c r="G83" s="45"/>
      <c r="H83" s="14"/>
      <c r="I83" s="30"/>
      <c r="J83" s="14"/>
      <c r="K83" s="30"/>
      <c r="L83" s="14"/>
      <c r="M83" s="30"/>
      <c r="N83" s="14"/>
      <c r="O83" s="30"/>
      <c r="P83" s="14"/>
      <c r="Q83" s="30"/>
      <c r="R83" s="14"/>
      <c r="S83" s="30"/>
      <c r="T83" s="14">
        <f>T84</f>
        <v>475</v>
      </c>
      <c r="U83" s="51"/>
      <c r="V83" s="14"/>
    </row>
    <row r="84" spans="1:22">
      <c r="A84" s="42"/>
      <c r="B84" s="44" t="s">
        <v>43</v>
      </c>
      <c r="C84" s="45">
        <f t="shared" si="32"/>
        <v>913</v>
      </c>
      <c r="D84" s="45" t="s">
        <v>23</v>
      </c>
      <c r="E84" s="45" t="s">
        <v>14</v>
      </c>
      <c r="F84" s="46" t="s">
        <v>105</v>
      </c>
      <c r="G84" s="45"/>
      <c r="H84" s="14"/>
      <c r="I84" s="30"/>
      <c r="J84" s="14"/>
      <c r="K84" s="30"/>
      <c r="L84" s="14"/>
      <c r="M84" s="30"/>
      <c r="N84" s="14"/>
      <c r="O84" s="30"/>
      <c r="P84" s="14"/>
      <c r="Q84" s="30"/>
      <c r="R84" s="14"/>
      <c r="S84" s="30"/>
      <c r="T84" s="14">
        <f>T85</f>
        <v>475</v>
      </c>
      <c r="U84" s="51"/>
      <c r="V84" s="14"/>
    </row>
    <row r="85" spans="1:22" ht="33">
      <c r="A85" s="42"/>
      <c r="B85" s="44" t="s">
        <v>18</v>
      </c>
      <c r="C85" s="45">
        <f t="shared" si="32"/>
        <v>913</v>
      </c>
      <c r="D85" s="45" t="s">
        <v>23</v>
      </c>
      <c r="E85" s="45" t="s">
        <v>14</v>
      </c>
      <c r="F85" s="46" t="s">
        <v>105</v>
      </c>
      <c r="G85" s="45" t="s">
        <v>19</v>
      </c>
      <c r="H85" s="14"/>
      <c r="I85" s="30"/>
      <c r="J85" s="14"/>
      <c r="K85" s="30"/>
      <c r="L85" s="14"/>
      <c r="M85" s="30"/>
      <c r="N85" s="14"/>
      <c r="O85" s="30"/>
      <c r="P85" s="14"/>
      <c r="Q85" s="30"/>
      <c r="R85" s="14"/>
      <c r="S85" s="30"/>
      <c r="T85" s="14">
        <f>T86</f>
        <v>475</v>
      </c>
      <c r="U85" s="51"/>
      <c r="V85" s="14"/>
    </row>
    <row r="86" spans="1:22">
      <c r="A86" s="42"/>
      <c r="B86" s="26" t="s">
        <v>63</v>
      </c>
      <c r="C86" s="45">
        <f t="shared" si="32"/>
        <v>913</v>
      </c>
      <c r="D86" s="45" t="s">
        <v>23</v>
      </c>
      <c r="E86" s="45" t="s">
        <v>14</v>
      </c>
      <c r="F86" s="46" t="s">
        <v>105</v>
      </c>
      <c r="G86" s="45" t="s">
        <v>107</v>
      </c>
      <c r="H86" s="14"/>
      <c r="I86" s="30"/>
      <c r="J86" s="14"/>
      <c r="K86" s="30"/>
      <c r="L86" s="14"/>
      <c r="M86" s="30"/>
      <c r="N86" s="14"/>
      <c r="O86" s="30"/>
      <c r="P86" s="14"/>
      <c r="Q86" s="30"/>
      <c r="R86" s="14"/>
      <c r="S86" s="30"/>
      <c r="T86" s="14">
        <v>475</v>
      </c>
      <c r="U86" s="51"/>
      <c r="V86" s="14"/>
    </row>
    <row r="87" spans="1:22">
      <c r="A87" s="42"/>
      <c r="B87" s="44" t="s">
        <v>30</v>
      </c>
      <c r="C87" s="45">
        <f>C85</f>
        <v>913</v>
      </c>
      <c r="D87" s="45" t="s">
        <v>23</v>
      </c>
      <c r="E87" s="45" t="s">
        <v>14</v>
      </c>
      <c r="F87" s="46" t="s">
        <v>106</v>
      </c>
      <c r="G87" s="45"/>
      <c r="H87" s="14"/>
      <c r="I87" s="30"/>
      <c r="J87" s="14"/>
      <c r="K87" s="30"/>
      <c r="L87" s="14"/>
      <c r="M87" s="30"/>
      <c r="N87" s="14"/>
      <c r="O87" s="30"/>
      <c r="P87" s="14"/>
      <c r="Q87" s="30"/>
      <c r="R87" s="14"/>
      <c r="S87" s="30"/>
      <c r="T87" s="14">
        <f>T88</f>
        <v>726</v>
      </c>
      <c r="U87" s="51"/>
      <c r="V87" s="14"/>
    </row>
    <row r="88" spans="1:22" ht="33">
      <c r="A88" s="42"/>
      <c r="B88" s="44" t="s">
        <v>18</v>
      </c>
      <c r="C88" s="45">
        <f t="shared" si="32"/>
        <v>913</v>
      </c>
      <c r="D88" s="45" t="s">
        <v>23</v>
      </c>
      <c r="E88" s="45" t="s">
        <v>14</v>
      </c>
      <c r="F88" s="46" t="s">
        <v>106</v>
      </c>
      <c r="G88" s="45" t="s">
        <v>19</v>
      </c>
      <c r="H88" s="14"/>
      <c r="I88" s="30"/>
      <c r="J88" s="14"/>
      <c r="K88" s="30"/>
      <c r="L88" s="14"/>
      <c r="M88" s="30"/>
      <c r="N88" s="14"/>
      <c r="O88" s="30"/>
      <c r="P88" s="14"/>
      <c r="Q88" s="30"/>
      <c r="R88" s="14"/>
      <c r="S88" s="30"/>
      <c r="T88" s="14">
        <f>T89</f>
        <v>726</v>
      </c>
      <c r="U88" s="51"/>
      <c r="V88" s="14"/>
    </row>
    <row r="89" spans="1:22">
      <c r="A89" s="29"/>
      <c r="B89" s="26" t="s">
        <v>63</v>
      </c>
      <c r="C89" s="45">
        <f t="shared" si="32"/>
        <v>913</v>
      </c>
      <c r="D89" s="45" t="s">
        <v>23</v>
      </c>
      <c r="E89" s="45" t="s">
        <v>14</v>
      </c>
      <c r="F89" s="46" t="s">
        <v>106</v>
      </c>
      <c r="G89" s="45" t="s">
        <v>107</v>
      </c>
      <c r="H89" s="14"/>
      <c r="I89" s="30"/>
      <c r="J89" s="14"/>
      <c r="K89" s="30"/>
      <c r="L89" s="14"/>
      <c r="M89" s="30"/>
      <c r="N89" s="14"/>
      <c r="O89" s="30"/>
      <c r="P89" s="14"/>
      <c r="Q89" s="30"/>
      <c r="R89" s="14"/>
      <c r="S89" s="30"/>
      <c r="T89" s="14">
        <v>726</v>
      </c>
      <c r="U89" s="51"/>
      <c r="V89" s="14"/>
    </row>
    <row r="90" spans="1:22">
      <c r="A90" s="42"/>
      <c r="B90" s="44" t="s">
        <v>9</v>
      </c>
      <c r="C90" s="45">
        <f>C55</f>
        <v>913</v>
      </c>
      <c r="D90" s="45" t="s">
        <v>23</v>
      </c>
      <c r="E90" s="45" t="s">
        <v>14</v>
      </c>
      <c r="F90" s="46" t="s">
        <v>10</v>
      </c>
      <c r="G90" s="45"/>
      <c r="H90" s="14"/>
      <c r="I90" s="30"/>
      <c r="J90" s="14"/>
      <c r="K90" s="30"/>
      <c r="L90" s="14"/>
      <c r="M90" s="30"/>
      <c r="N90" s="14"/>
      <c r="O90" s="30"/>
      <c r="P90" s="14"/>
      <c r="Q90" s="30"/>
      <c r="R90" s="14"/>
      <c r="S90" s="30"/>
      <c r="T90" s="14">
        <f>T91+T95</f>
        <v>4730</v>
      </c>
      <c r="U90" s="51"/>
      <c r="V90" s="14"/>
    </row>
    <row r="91" spans="1:22">
      <c r="A91" s="42"/>
      <c r="B91" s="44" t="s">
        <v>94</v>
      </c>
      <c r="C91" s="45">
        <f t="shared" ref="C91:C101" si="33">C90</f>
        <v>913</v>
      </c>
      <c r="D91" s="45" t="s">
        <v>23</v>
      </c>
      <c r="E91" s="45" t="s">
        <v>14</v>
      </c>
      <c r="F91" s="46" t="s">
        <v>95</v>
      </c>
      <c r="G91" s="45"/>
      <c r="H91" s="14"/>
      <c r="I91" s="30"/>
      <c r="J91" s="14"/>
      <c r="K91" s="30"/>
      <c r="L91" s="14"/>
      <c r="M91" s="30"/>
      <c r="N91" s="14"/>
      <c r="O91" s="30"/>
      <c r="P91" s="14"/>
      <c r="Q91" s="30"/>
      <c r="R91" s="14"/>
      <c r="S91" s="30"/>
      <c r="T91" s="14">
        <f>T92</f>
        <v>3047</v>
      </c>
      <c r="U91" s="51"/>
      <c r="V91" s="14"/>
    </row>
    <row r="92" spans="1:22" ht="115.5">
      <c r="A92" s="42"/>
      <c r="B92" s="44" t="s">
        <v>108</v>
      </c>
      <c r="C92" s="45">
        <f t="shared" si="33"/>
        <v>913</v>
      </c>
      <c r="D92" s="45" t="s">
        <v>23</v>
      </c>
      <c r="E92" s="45" t="s">
        <v>14</v>
      </c>
      <c r="F92" s="46" t="s">
        <v>109</v>
      </c>
      <c r="G92" s="45"/>
      <c r="H92" s="14"/>
      <c r="I92" s="30"/>
      <c r="J92" s="14"/>
      <c r="K92" s="30"/>
      <c r="L92" s="14"/>
      <c r="M92" s="30"/>
      <c r="N92" s="14"/>
      <c r="O92" s="30"/>
      <c r="P92" s="14"/>
      <c r="Q92" s="30"/>
      <c r="R92" s="14"/>
      <c r="S92" s="30"/>
      <c r="T92" s="14">
        <f>T93</f>
        <v>3047</v>
      </c>
      <c r="U92" s="51"/>
      <c r="V92" s="14"/>
    </row>
    <row r="93" spans="1:22" ht="33">
      <c r="A93" s="42"/>
      <c r="B93" s="44" t="s">
        <v>18</v>
      </c>
      <c r="C93" s="45">
        <f t="shared" si="33"/>
        <v>913</v>
      </c>
      <c r="D93" s="45" t="s">
        <v>23</v>
      </c>
      <c r="E93" s="45" t="s">
        <v>14</v>
      </c>
      <c r="F93" s="46" t="s">
        <v>109</v>
      </c>
      <c r="G93" s="45" t="s">
        <v>19</v>
      </c>
      <c r="H93" s="14"/>
      <c r="I93" s="30"/>
      <c r="J93" s="14"/>
      <c r="K93" s="30"/>
      <c r="L93" s="14"/>
      <c r="M93" s="30"/>
      <c r="N93" s="14"/>
      <c r="O93" s="30"/>
      <c r="P93" s="14"/>
      <c r="Q93" s="30"/>
      <c r="R93" s="14"/>
      <c r="S93" s="30"/>
      <c r="T93" s="14">
        <f>T94</f>
        <v>3047</v>
      </c>
      <c r="U93" s="51"/>
      <c r="V93" s="14"/>
    </row>
    <row r="94" spans="1:22" ht="49.5">
      <c r="A94" s="42"/>
      <c r="B94" s="20" t="s">
        <v>67</v>
      </c>
      <c r="C94" s="45">
        <f t="shared" si="33"/>
        <v>913</v>
      </c>
      <c r="D94" s="45" t="s">
        <v>23</v>
      </c>
      <c r="E94" s="45" t="s">
        <v>14</v>
      </c>
      <c r="F94" s="46" t="s">
        <v>109</v>
      </c>
      <c r="G94" s="45" t="s">
        <v>66</v>
      </c>
      <c r="H94" s="14"/>
      <c r="I94" s="30"/>
      <c r="J94" s="14"/>
      <c r="K94" s="30"/>
      <c r="L94" s="14"/>
      <c r="M94" s="30"/>
      <c r="N94" s="14"/>
      <c r="O94" s="30"/>
      <c r="P94" s="14"/>
      <c r="Q94" s="30"/>
      <c r="R94" s="14"/>
      <c r="S94" s="30"/>
      <c r="T94" s="14">
        <v>3047</v>
      </c>
      <c r="U94" s="51"/>
      <c r="V94" s="14"/>
    </row>
    <row r="95" spans="1:22">
      <c r="A95" s="42"/>
      <c r="B95" s="44" t="s">
        <v>98</v>
      </c>
      <c r="C95" s="45">
        <f>C93</f>
        <v>913</v>
      </c>
      <c r="D95" s="45" t="s">
        <v>23</v>
      </c>
      <c r="E95" s="45" t="s">
        <v>14</v>
      </c>
      <c r="F95" s="46" t="s">
        <v>99</v>
      </c>
      <c r="G95" s="45"/>
      <c r="H95" s="14"/>
      <c r="I95" s="30"/>
      <c r="J95" s="14"/>
      <c r="K95" s="30"/>
      <c r="L95" s="14"/>
      <c r="M95" s="30"/>
      <c r="N95" s="14"/>
      <c r="O95" s="30"/>
      <c r="P95" s="14"/>
      <c r="Q95" s="30"/>
      <c r="R95" s="14"/>
      <c r="S95" s="30"/>
      <c r="T95" s="14">
        <f>T96+T99</f>
        <v>1683</v>
      </c>
      <c r="U95" s="51"/>
      <c r="V95" s="14"/>
    </row>
    <row r="96" spans="1:22" ht="33">
      <c r="A96" s="42"/>
      <c r="B96" s="44" t="s">
        <v>110</v>
      </c>
      <c r="C96" s="45">
        <f t="shared" si="33"/>
        <v>913</v>
      </c>
      <c r="D96" s="45" t="s">
        <v>23</v>
      </c>
      <c r="E96" s="45" t="s">
        <v>14</v>
      </c>
      <c r="F96" s="46" t="s">
        <v>111</v>
      </c>
      <c r="G96" s="45"/>
      <c r="H96" s="14"/>
      <c r="I96" s="30"/>
      <c r="J96" s="14"/>
      <c r="K96" s="30"/>
      <c r="L96" s="14"/>
      <c r="M96" s="30"/>
      <c r="N96" s="14"/>
      <c r="O96" s="30"/>
      <c r="P96" s="14"/>
      <c r="Q96" s="30"/>
      <c r="R96" s="14"/>
      <c r="S96" s="30"/>
      <c r="T96" s="14">
        <f>T97</f>
        <v>1512</v>
      </c>
      <c r="U96" s="51"/>
      <c r="V96" s="14"/>
    </row>
    <row r="97" spans="1:22" ht="33">
      <c r="A97" s="42"/>
      <c r="B97" s="44" t="s">
        <v>18</v>
      </c>
      <c r="C97" s="45">
        <f t="shared" si="33"/>
        <v>913</v>
      </c>
      <c r="D97" s="45" t="s">
        <v>23</v>
      </c>
      <c r="E97" s="45" t="s">
        <v>14</v>
      </c>
      <c r="F97" s="46" t="s">
        <v>111</v>
      </c>
      <c r="G97" s="45" t="s">
        <v>19</v>
      </c>
      <c r="H97" s="14"/>
      <c r="I97" s="30"/>
      <c r="J97" s="14"/>
      <c r="K97" s="30"/>
      <c r="L97" s="14"/>
      <c r="M97" s="30"/>
      <c r="N97" s="14"/>
      <c r="O97" s="30"/>
      <c r="P97" s="14"/>
      <c r="Q97" s="30"/>
      <c r="R97" s="14"/>
      <c r="S97" s="30"/>
      <c r="T97" s="14">
        <f>T98</f>
        <v>1512</v>
      </c>
      <c r="U97" s="51"/>
      <c r="V97" s="14"/>
    </row>
    <row r="98" spans="1:22">
      <c r="A98" s="42"/>
      <c r="B98" s="26" t="s">
        <v>63</v>
      </c>
      <c r="C98" s="45">
        <f t="shared" si="33"/>
        <v>913</v>
      </c>
      <c r="D98" s="45" t="s">
        <v>23</v>
      </c>
      <c r="E98" s="45" t="s">
        <v>14</v>
      </c>
      <c r="F98" s="46" t="s">
        <v>111</v>
      </c>
      <c r="G98" s="45" t="s">
        <v>107</v>
      </c>
      <c r="H98" s="14"/>
      <c r="I98" s="30"/>
      <c r="J98" s="14"/>
      <c r="K98" s="30"/>
      <c r="L98" s="14"/>
      <c r="M98" s="30"/>
      <c r="N98" s="14"/>
      <c r="O98" s="30"/>
      <c r="P98" s="14"/>
      <c r="Q98" s="30"/>
      <c r="R98" s="14"/>
      <c r="S98" s="30"/>
      <c r="T98" s="14">
        <v>1512</v>
      </c>
      <c r="U98" s="51"/>
      <c r="V98" s="14"/>
    </row>
    <row r="99" spans="1:22" ht="33">
      <c r="A99" s="42"/>
      <c r="B99" s="44" t="s">
        <v>112</v>
      </c>
      <c r="C99" s="45">
        <f>C97</f>
        <v>913</v>
      </c>
      <c r="D99" s="45" t="s">
        <v>23</v>
      </c>
      <c r="E99" s="45" t="s">
        <v>14</v>
      </c>
      <c r="F99" s="46" t="s">
        <v>113</v>
      </c>
      <c r="G99" s="45"/>
      <c r="H99" s="14"/>
      <c r="I99" s="30"/>
      <c r="J99" s="14"/>
      <c r="K99" s="30"/>
      <c r="L99" s="14"/>
      <c r="M99" s="30"/>
      <c r="N99" s="14"/>
      <c r="O99" s="30"/>
      <c r="P99" s="14"/>
      <c r="Q99" s="30"/>
      <c r="R99" s="14"/>
      <c r="S99" s="30"/>
      <c r="T99" s="14">
        <f>T100</f>
        <v>171</v>
      </c>
      <c r="U99" s="51"/>
      <c r="V99" s="14"/>
    </row>
    <row r="100" spans="1:22" ht="33">
      <c r="A100" s="42"/>
      <c r="B100" s="44" t="s">
        <v>18</v>
      </c>
      <c r="C100" s="45">
        <f t="shared" si="33"/>
        <v>913</v>
      </c>
      <c r="D100" s="45" t="s">
        <v>23</v>
      </c>
      <c r="E100" s="45" t="s">
        <v>14</v>
      </c>
      <c r="F100" s="46" t="s">
        <v>113</v>
      </c>
      <c r="G100" s="45" t="s">
        <v>19</v>
      </c>
      <c r="H100" s="14"/>
      <c r="I100" s="30"/>
      <c r="J100" s="14"/>
      <c r="K100" s="30"/>
      <c r="L100" s="14"/>
      <c r="M100" s="30"/>
      <c r="N100" s="14"/>
      <c r="O100" s="30"/>
      <c r="P100" s="14"/>
      <c r="Q100" s="30"/>
      <c r="R100" s="14"/>
      <c r="S100" s="30"/>
      <c r="T100" s="14">
        <f>T101</f>
        <v>171</v>
      </c>
      <c r="U100" s="51"/>
      <c r="V100" s="14"/>
    </row>
    <row r="101" spans="1:22">
      <c r="A101" s="42"/>
      <c r="B101" s="26" t="s">
        <v>63</v>
      </c>
      <c r="C101" s="45">
        <f t="shared" si="33"/>
        <v>913</v>
      </c>
      <c r="D101" s="45" t="s">
        <v>23</v>
      </c>
      <c r="E101" s="45" t="s">
        <v>14</v>
      </c>
      <c r="F101" s="46" t="s">
        <v>113</v>
      </c>
      <c r="G101" s="45" t="s">
        <v>107</v>
      </c>
      <c r="H101" s="14"/>
      <c r="I101" s="30"/>
      <c r="J101" s="14"/>
      <c r="K101" s="30"/>
      <c r="L101" s="14"/>
      <c r="M101" s="30"/>
      <c r="N101" s="14"/>
      <c r="O101" s="30"/>
      <c r="P101" s="14"/>
      <c r="Q101" s="30"/>
      <c r="R101" s="14"/>
      <c r="S101" s="30"/>
      <c r="T101" s="14">
        <v>171</v>
      </c>
      <c r="U101" s="51"/>
      <c r="V101" s="14"/>
    </row>
    <row r="102" spans="1:22" ht="18.75">
      <c r="A102" s="29"/>
      <c r="B102" s="22" t="s">
        <v>46</v>
      </c>
      <c r="C102" s="6">
        <v>913</v>
      </c>
      <c r="D102" s="6" t="s">
        <v>23</v>
      </c>
      <c r="E102" s="6" t="s">
        <v>23</v>
      </c>
      <c r="F102" s="7"/>
      <c r="G102" s="6"/>
      <c r="H102" s="18" t="e">
        <f>H103+#REF!</f>
        <v>#REF!</v>
      </c>
      <c r="I102" s="18" t="e">
        <f>I103+#REF!</f>
        <v>#REF!</v>
      </c>
      <c r="J102" s="18" t="e">
        <f>J103+#REF!</f>
        <v>#REF!</v>
      </c>
      <c r="K102" s="18" t="e">
        <f>K103+#REF!</f>
        <v>#REF!</v>
      </c>
      <c r="L102" s="18" t="e">
        <f>L103+#REF!</f>
        <v>#REF!</v>
      </c>
      <c r="M102" s="18" t="e">
        <f>M103+#REF!</f>
        <v>#REF!</v>
      </c>
      <c r="N102" s="18" t="e">
        <f>N103+#REF!</f>
        <v>#REF!</v>
      </c>
      <c r="O102" s="18" t="e">
        <f>O103+#REF!</f>
        <v>#REF!</v>
      </c>
      <c r="P102" s="18" t="e">
        <f>P103+#REF!</f>
        <v>#REF!</v>
      </c>
      <c r="Q102" s="18" t="e">
        <f>Q103+#REF!</f>
        <v>#REF!</v>
      </c>
      <c r="R102" s="18" t="e">
        <f>R103+#REF!</f>
        <v>#REF!</v>
      </c>
      <c r="S102" s="18" t="e">
        <f>S103+#REF!</f>
        <v>#REF!</v>
      </c>
      <c r="T102" s="18">
        <f>T103</f>
        <v>9485</v>
      </c>
      <c r="U102" s="55">
        <f>U103</f>
        <v>9538</v>
      </c>
      <c r="V102" s="18">
        <f>V103</f>
        <v>9538</v>
      </c>
    </row>
    <row r="103" spans="1:22" ht="33">
      <c r="A103" s="29"/>
      <c r="B103" s="20" t="s">
        <v>33</v>
      </c>
      <c r="C103" s="8">
        <v>913</v>
      </c>
      <c r="D103" s="8" t="s">
        <v>23</v>
      </c>
      <c r="E103" s="8" t="s">
        <v>23</v>
      </c>
      <c r="F103" s="10" t="s">
        <v>27</v>
      </c>
      <c r="G103" s="8"/>
      <c r="H103" s="15">
        <f t="shared" ref="H103:V103" si="34">H104</f>
        <v>9538</v>
      </c>
      <c r="I103" s="15">
        <f t="shared" si="34"/>
        <v>0</v>
      </c>
      <c r="J103" s="15">
        <f t="shared" si="34"/>
        <v>0</v>
      </c>
      <c r="K103" s="15">
        <f t="shared" si="34"/>
        <v>0</v>
      </c>
      <c r="L103" s="15">
        <f t="shared" si="34"/>
        <v>9538</v>
      </c>
      <c r="M103" s="15">
        <f t="shared" si="34"/>
        <v>0</v>
      </c>
      <c r="N103" s="15">
        <f t="shared" si="34"/>
        <v>0</v>
      </c>
      <c r="O103" s="15">
        <f t="shared" si="34"/>
        <v>0</v>
      </c>
      <c r="P103" s="15">
        <f t="shared" si="34"/>
        <v>9538</v>
      </c>
      <c r="Q103" s="15">
        <f t="shared" si="34"/>
        <v>0</v>
      </c>
      <c r="R103" s="15">
        <f t="shared" si="34"/>
        <v>0</v>
      </c>
      <c r="S103" s="15">
        <f t="shared" si="34"/>
        <v>0</v>
      </c>
      <c r="T103" s="15">
        <f t="shared" si="34"/>
        <v>9485</v>
      </c>
      <c r="U103" s="50">
        <f t="shared" si="34"/>
        <v>9538</v>
      </c>
      <c r="V103" s="15">
        <f t="shared" si="34"/>
        <v>9538</v>
      </c>
    </row>
    <row r="104" spans="1:22" ht="33">
      <c r="A104" s="29"/>
      <c r="B104" s="20" t="s">
        <v>82</v>
      </c>
      <c r="C104" s="8">
        <v>913</v>
      </c>
      <c r="D104" s="8" t="s">
        <v>23</v>
      </c>
      <c r="E104" s="8" t="s">
        <v>23</v>
      </c>
      <c r="F104" s="10" t="s">
        <v>34</v>
      </c>
      <c r="G104" s="8"/>
      <c r="H104" s="15">
        <f t="shared" ref="H104:M104" si="35">H105+H108</f>
        <v>9538</v>
      </c>
      <c r="I104" s="15">
        <f t="shared" si="35"/>
        <v>0</v>
      </c>
      <c r="J104" s="15">
        <f t="shared" si="35"/>
        <v>0</v>
      </c>
      <c r="K104" s="15">
        <f t="shared" si="35"/>
        <v>0</v>
      </c>
      <c r="L104" s="15">
        <f t="shared" si="35"/>
        <v>9538</v>
      </c>
      <c r="M104" s="15">
        <f t="shared" si="35"/>
        <v>0</v>
      </c>
      <c r="N104" s="15">
        <f t="shared" ref="N104:Q104" si="36">N105+N108</f>
        <v>0</v>
      </c>
      <c r="O104" s="15">
        <f t="shared" si="36"/>
        <v>0</v>
      </c>
      <c r="P104" s="15">
        <f t="shared" si="36"/>
        <v>9538</v>
      </c>
      <c r="Q104" s="15">
        <f t="shared" si="36"/>
        <v>0</v>
      </c>
      <c r="R104" s="15">
        <f t="shared" ref="R104:V104" si="37">R105+R108</f>
        <v>0</v>
      </c>
      <c r="S104" s="15">
        <f t="shared" si="37"/>
        <v>0</v>
      </c>
      <c r="T104" s="15">
        <f t="shared" ref="T104:U104" si="38">T105+T108</f>
        <v>9485</v>
      </c>
      <c r="U104" s="50">
        <f t="shared" si="38"/>
        <v>9538</v>
      </c>
      <c r="V104" s="15">
        <f t="shared" si="37"/>
        <v>9538</v>
      </c>
    </row>
    <row r="105" spans="1:22">
      <c r="A105" s="29"/>
      <c r="B105" s="20" t="s">
        <v>40</v>
      </c>
      <c r="C105" s="8">
        <v>913</v>
      </c>
      <c r="D105" s="8" t="s">
        <v>23</v>
      </c>
      <c r="E105" s="8" t="s">
        <v>23</v>
      </c>
      <c r="F105" s="10" t="s">
        <v>41</v>
      </c>
      <c r="G105" s="8"/>
      <c r="H105" s="15">
        <f t="shared" ref="H105:V106" si="39">H106</f>
        <v>6919</v>
      </c>
      <c r="I105" s="15">
        <f t="shared" si="39"/>
        <v>0</v>
      </c>
      <c r="J105" s="15">
        <f t="shared" si="39"/>
        <v>0</v>
      </c>
      <c r="K105" s="15">
        <f t="shared" si="39"/>
        <v>0</v>
      </c>
      <c r="L105" s="15">
        <f t="shared" si="39"/>
        <v>6919</v>
      </c>
      <c r="M105" s="15">
        <f t="shared" si="39"/>
        <v>0</v>
      </c>
      <c r="N105" s="15">
        <f t="shared" si="39"/>
        <v>0</v>
      </c>
      <c r="O105" s="15">
        <f t="shared" si="39"/>
        <v>0</v>
      </c>
      <c r="P105" s="15">
        <f t="shared" si="39"/>
        <v>6919</v>
      </c>
      <c r="Q105" s="15">
        <f t="shared" si="39"/>
        <v>0</v>
      </c>
      <c r="R105" s="15">
        <f t="shared" si="39"/>
        <v>0</v>
      </c>
      <c r="S105" s="15">
        <f t="shared" si="39"/>
        <v>0</v>
      </c>
      <c r="T105" s="15">
        <f t="shared" si="39"/>
        <v>6866</v>
      </c>
      <c r="U105" s="50">
        <f t="shared" si="39"/>
        <v>6919</v>
      </c>
      <c r="V105" s="15">
        <f t="shared" si="39"/>
        <v>6919</v>
      </c>
    </row>
    <row r="106" spans="1:22" ht="33">
      <c r="A106" s="29"/>
      <c r="B106" s="20" t="s">
        <v>18</v>
      </c>
      <c r="C106" s="8">
        <v>913</v>
      </c>
      <c r="D106" s="8" t="s">
        <v>23</v>
      </c>
      <c r="E106" s="8" t="s">
        <v>23</v>
      </c>
      <c r="F106" s="13" t="s">
        <v>41</v>
      </c>
      <c r="G106" s="8" t="s">
        <v>19</v>
      </c>
      <c r="H106" s="14">
        <f t="shared" si="39"/>
        <v>6919</v>
      </c>
      <c r="I106" s="14">
        <f t="shared" si="39"/>
        <v>0</v>
      </c>
      <c r="J106" s="14">
        <f t="shared" si="39"/>
        <v>0</v>
      </c>
      <c r="K106" s="14">
        <f t="shared" si="39"/>
        <v>0</v>
      </c>
      <c r="L106" s="14">
        <f t="shared" si="39"/>
        <v>6919</v>
      </c>
      <c r="M106" s="14">
        <f t="shared" si="39"/>
        <v>0</v>
      </c>
      <c r="N106" s="14">
        <f t="shared" si="39"/>
        <v>0</v>
      </c>
      <c r="O106" s="14">
        <f t="shared" si="39"/>
        <v>0</v>
      </c>
      <c r="P106" s="14">
        <f t="shared" si="39"/>
        <v>6919</v>
      </c>
      <c r="Q106" s="14">
        <f t="shared" si="39"/>
        <v>0</v>
      </c>
      <c r="R106" s="14">
        <f t="shared" si="39"/>
        <v>0</v>
      </c>
      <c r="S106" s="14">
        <f t="shared" si="39"/>
        <v>0</v>
      </c>
      <c r="T106" s="14">
        <f t="shared" si="39"/>
        <v>6866</v>
      </c>
      <c r="U106" s="51">
        <f t="shared" si="39"/>
        <v>6919</v>
      </c>
      <c r="V106" s="14">
        <f t="shared" si="39"/>
        <v>6919</v>
      </c>
    </row>
    <row r="107" spans="1:22">
      <c r="A107" s="29"/>
      <c r="B107" s="26" t="s">
        <v>63</v>
      </c>
      <c r="C107" s="8">
        <v>913</v>
      </c>
      <c r="D107" s="8" t="s">
        <v>23</v>
      </c>
      <c r="E107" s="8" t="s">
        <v>23</v>
      </c>
      <c r="F107" s="13" t="s">
        <v>41</v>
      </c>
      <c r="G107" s="9">
        <v>610</v>
      </c>
      <c r="H107" s="14">
        <v>6919</v>
      </c>
      <c r="I107" s="30"/>
      <c r="J107" s="14"/>
      <c r="K107" s="30"/>
      <c r="L107" s="14">
        <v>6919</v>
      </c>
      <c r="M107" s="30"/>
      <c r="N107" s="14"/>
      <c r="O107" s="30"/>
      <c r="P107" s="14">
        <v>6919</v>
      </c>
      <c r="Q107" s="30"/>
      <c r="R107" s="14"/>
      <c r="S107" s="30"/>
      <c r="T107" s="14">
        <v>6866</v>
      </c>
      <c r="U107" s="51">
        <v>6919</v>
      </c>
      <c r="V107" s="14">
        <v>6919</v>
      </c>
    </row>
    <row r="108" spans="1:22">
      <c r="A108" s="29"/>
      <c r="B108" s="20" t="s">
        <v>29</v>
      </c>
      <c r="C108" s="8">
        <v>913</v>
      </c>
      <c r="D108" s="8" t="s">
        <v>23</v>
      </c>
      <c r="E108" s="8" t="s">
        <v>23</v>
      </c>
      <c r="F108" s="13" t="s">
        <v>42</v>
      </c>
      <c r="G108" s="8"/>
      <c r="H108" s="15">
        <f t="shared" ref="H108:V109" si="40">H109</f>
        <v>2619</v>
      </c>
      <c r="I108" s="15">
        <f t="shared" si="40"/>
        <v>0</v>
      </c>
      <c r="J108" s="15">
        <f t="shared" si="40"/>
        <v>0</v>
      </c>
      <c r="K108" s="15">
        <f t="shared" si="40"/>
        <v>0</v>
      </c>
      <c r="L108" s="15">
        <f t="shared" si="40"/>
        <v>2619</v>
      </c>
      <c r="M108" s="15">
        <f t="shared" si="40"/>
        <v>0</v>
      </c>
      <c r="N108" s="15">
        <f t="shared" si="40"/>
        <v>0</v>
      </c>
      <c r="O108" s="15">
        <f t="shared" si="40"/>
        <v>0</v>
      </c>
      <c r="P108" s="15">
        <f t="shared" si="40"/>
        <v>2619</v>
      </c>
      <c r="Q108" s="15">
        <f t="shared" si="40"/>
        <v>0</v>
      </c>
      <c r="R108" s="15">
        <f t="shared" si="40"/>
        <v>0</v>
      </c>
      <c r="S108" s="15">
        <f t="shared" si="40"/>
        <v>0</v>
      </c>
      <c r="T108" s="15">
        <f t="shared" si="40"/>
        <v>2619</v>
      </c>
      <c r="U108" s="50">
        <f t="shared" si="40"/>
        <v>2619</v>
      </c>
      <c r="V108" s="15">
        <f t="shared" si="40"/>
        <v>2619</v>
      </c>
    </row>
    <row r="109" spans="1:22" ht="33">
      <c r="A109" s="29"/>
      <c r="B109" s="20" t="s">
        <v>18</v>
      </c>
      <c r="C109" s="8">
        <v>913</v>
      </c>
      <c r="D109" s="8" t="s">
        <v>23</v>
      </c>
      <c r="E109" s="8" t="s">
        <v>23</v>
      </c>
      <c r="F109" s="13" t="s">
        <v>42</v>
      </c>
      <c r="G109" s="8" t="s">
        <v>19</v>
      </c>
      <c r="H109" s="14">
        <f t="shared" si="40"/>
        <v>2619</v>
      </c>
      <c r="I109" s="14">
        <f t="shared" si="40"/>
        <v>0</v>
      </c>
      <c r="J109" s="14">
        <f t="shared" si="40"/>
        <v>0</v>
      </c>
      <c r="K109" s="14">
        <f t="shared" si="40"/>
        <v>0</v>
      </c>
      <c r="L109" s="14">
        <f t="shared" si="40"/>
        <v>2619</v>
      </c>
      <c r="M109" s="14">
        <f t="shared" si="40"/>
        <v>0</v>
      </c>
      <c r="N109" s="14">
        <f t="shared" si="40"/>
        <v>0</v>
      </c>
      <c r="O109" s="14">
        <f t="shared" si="40"/>
        <v>0</v>
      </c>
      <c r="P109" s="14">
        <f t="shared" si="40"/>
        <v>2619</v>
      </c>
      <c r="Q109" s="14">
        <f t="shared" si="40"/>
        <v>0</v>
      </c>
      <c r="R109" s="14">
        <f t="shared" si="40"/>
        <v>0</v>
      </c>
      <c r="S109" s="14">
        <f t="shared" si="40"/>
        <v>0</v>
      </c>
      <c r="T109" s="14">
        <f t="shared" si="40"/>
        <v>2619</v>
      </c>
      <c r="U109" s="51">
        <f t="shared" si="40"/>
        <v>2619</v>
      </c>
      <c r="V109" s="14">
        <f t="shared" si="40"/>
        <v>2619</v>
      </c>
    </row>
    <row r="110" spans="1:22">
      <c r="A110" s="29"/>
      <c r="B110" s="26" t="s">
        <v>63</v>
      </c>
      <c r="C110" s="8">
        <v>913</v>
      </c>
      <c r="D110" s="8" t="s">
        <v>23</v>
      </c>
      <c r="E110" s="8" t="s">
        <v>23</v>
      </c>
      <c r="F110" s="13" t="s">
        <v>42</v>
      </c>
      <c r="G110" s="9">
        <v>610</v>
      </c>
      <c r="H110" s="14">
        <v>2619</v>
      </c>
      <c r="I110" s="30"/>
      <c r="J110" s="14"/>
      <c r="K110" s="30"/>
      <c r="L110" s="14">
        <v>2619</v>
      </c>
      <c r="M110" s="30"/>
      <c r="N110" s="14"/>
      <c r="O110" s="30"/>
      <c r="P110" s="14">
        <v>2619</v>
      </c>
      <c r="Q110" s="30"/>
      <c r="R110" s="14"/>
      <c r="S110" s="30"/>
      <c r="T110" s="14">
        <v>2619</v>
      </c>
      <c r="U110" s="51">
        <v>2619</v>
      </c>
      <c r="V110" s="14">
        <v>2619</v>
      </c>
    </row>
    <row r="111" spans="1:22" ht="18.75">
      <c r="A111" s="29"/>
      <c r="B111" s="22" t="s">
        <v>47</v>
      </c>
      <c r="C111" s="6">
        <v>913</v>
      </c>
      <c r="D111" s="6" t="s">
        <v>23</v>
      </c>
      <c r="E111" s="6" t="s">
        <v>22</v>
      </c>
      <c r="F111" s="7"/>
      <c r="G111" s="6"/>
      <c r="H111" s="18" t="e">
        <f>H112+H129+#REF!</f>
        <v>#REF!</v>
      </c>
      <c r="I111" s="18" t="e">
        <f>I112+I129+#REF!</f>
        <v>#REF!</v>
      </c>
      <c r="J111" s="18" t="e">
        <f>J112+J129+#REF!</f>
        <v>#REF!</v>
      </c>
      <c r="K111" s="18" t="e">
        <f>K112+K129+#REF!</f>
        <v>#REF!</v>
      </c>
      <c r="L111" s="18" t="e">
        <f>L112+L129+#REF!</f>
        <v>#REF!</v>
      </c>
      <c r="M111" s="18" t="e">
        <f>M112+M129+#REF!</f>
        <v>#REF!</v>
      </c>
      <c r="N111" s="18" t="e">
        <f>N112+N129+#REF!</f>
        <v>#REF!</v>
      </c>
      <c r="O111" s="18" t="e">
        <f>O112+O129+#REF!</f>
        <v>#REF!</v>
      </c>
      <c r="P111" s="18" t="e">
        <f>P112+P129+#REF!</f>
        <v>#REF!</v>
      </c>
      <c r="Q111" s="18" t="e">
        <f>Q112+Q129+#REF!</f>
        <v>#REF!</v>
      </c>
      <c r="R111" s="18" t="e">
        <f>R112+R129+#REF!</f>
        <v>#REF!</v>
      </c>
      <c r="S111" s="18" t="e">
        <f>S112+S129+#REF!</f>
        <v>#REF!</v>
      </c>
      <c r="T111" s="18">
        <f>T112+T129+T138</f>
        <v>81331</v>
      </c>
      <c r="U111" s="55">
        <f>U112+U129</f>
        <v>83721</v>
      </c>
      <c r="V111" s="18">
        <f>V112+V129</f>
        <v>84090</v>
      </c>
    </row>
    <row r="112" spans="1:22" ht="33">
      <c r="A112" s="29"/>
      <c r="B112" s="20" t="s">
        <v>33</v>
      </c>
      <c r="C112" s="8">
        <v>913</v>
      </c>
      <c r="D112" s="8" t="s">
        <v>23</v>
      </c>
      <c r="E112" s="8" t="s">
        <v>22</v>
      </c>
      <c r="F112" s="13" t="s">
        <v>27</v>
      </c>
      <c r="G112" s="8"/>
      <c r="H112" s="15">
        <f>H113+H117</f>
        <v>82973</v>
      </c>
      <c r="I112" s="15">
        <f>I113+I117</f>
        <v>0</v>
      </c>
      <c r="J112" s="15">
        <f t="shared" ref="J112:Q112" si="41">J113+J117+J121</f>
        <v>250</v>
      </c>
      <c r="K112" s="15">
        <f t="shared" si="41"/>
        <v>0</v>
      </c>
      <c r="L112" s="15">
        <f t="shared" si="41"/>
        <v>83223</v>
      </c>
      <c r="M112" s="15">
        <f t="shared" si="41"/>
        <v>0</v>
      </c>
      <c r="N112" s="15">
        <f t="shared" si="41"/>
        <v>0</v>
      </c>
      <c r="O112" s="15">
        <f t="shared" si="41"/>
        <v>0</v>
      </c>
      <c r="P112" s="15">
        <f t="shared" si="41"/>
        <v>83223</v>
      </c>
      <c r="Q112" s="15">
        <f t="shared" si="41"/>
        <v>0</v>
      </c>
      <c r="R112" s="15">
        <f t="shared" ref="R112:V112" si="42">R113+R117+R121</f>
        <v>0</v>
      </c>
      <c r="S112" s="15">
        <f t="shared" si="42"/>
        <v>0</v>
      </c>
      <c r="T112" s="15">
        <f t="shared" ref="T112:U112" si="43">T113+T117+T121</f>
        <v>80423</v>
      </c>
      <c r="U112" s="50">
        <f t="shared" si="43"/>
        <v>82589</v>
      </c>
      <c r="V112" s="15">
        <f t="shared" si="42"/>
        <v>83223</v>
      </c>
    </row>
    <row r="113" spans="1:22" ht="33">
      <c r="A113" s="29"/>
      <c r="B113" s="20" t="s">
        <v>82</v>
      </c>
      <c r="C113" s="8">
        <v>913</v>
      </c>
      <c r="D113" s="8" t="s">
        <v>23</v>
      </c>
      <c r="E113" s="8" t="s">
        <v>22</v>
      </c>
      <c r="F113" s="13" t="s">
        <v>34</v>
      </c>
      <c r="G113" s="8"/>
      <c r="H113" s="15">
        <f t="shared" ref="H113:K115" si="44">H114</f>
        <v>81777</v>
      </c>
      <c r="I113" s="15">
        <f t="shared" si="44"/>
        <v>0</v>
      </c>
      <c r="J113" s="15">
        <f t="shared" si="44"/>
        <v>-26372</v>
      </c>
      <c r="K113" s="15">
        <f t="shared" si="44"/>
        <v>0</v>
      </c>
      <c r="L113" s="15">
        <f t="shared" ref="L113:V115" si="45">L114</f>
        <v>55405</v>
      </c>
      <c r="M113" s="15">
        <f t="shared" si="45"/>
        <v>0</v>
      </c>
      <c r="N113" s="15">
        <f t="shared" si="45"/>
        <v>0</v>
      </c>
      <c r="O113" s="15">
        <f t="shared" si="45"/>
        <v>0</v>
      </c>
      <c r="P113" s="15">
        <f t="shared" si="45"/>
        <v>55405</v>
      </c>
      <c r="Q113" s="15">
        <f t="shared" si="45"/>
        <v>0</v>
      </c>
      <c r="R113" s="15">
        <f t="shared" si="45"/>
        <v>0</v>
      </c>
      <c r="S113" s="15">
        <f t="shared" si="45"/>
        <v>0</v>
      </c>
      <c r="T113" s="15">
        <f t="shared" si="45"/>
        <v>76016</v>
      </c>
      <c r="U113" s="50">
        <f t="shared" si="45"/>
        <v>55818</v>
      </c>
      <c r="V113" s="15">
        <f t="shared" si="45"/>
        <v>55405</v>
      </c>
    </row>
    <row r="114" spans="1:22" ht="33">
      <c r="A114" s="29"/>
      <c r="B114" s="20" t="s">
        <v>48</v>
      </c>
      <c r="C114" s="8">
        <v>913</v>
      </c>
      <c r="D114" s="8" t="s">
        <v>23</v>
      </c>
      <c r="E114" s="8" t="s">
        <v>22</v>
      </c>
      <c r="F114" s="13" t="s">
        <v>49</v>
      </c>
      <c r="G114" s="8"/>
      <c r="H114" s="15">
        <f t="shared" si="44"/>
        <v>81777</v>
      </c>
      <c r="I114" s="15">
        <f t="shared" si="44"/>
        <v>0</v>
      </c>
      <c r="J114" s="15">
        <f t="shared" si="44"/>
        <v>-26372</v>
      </c>
      <c r="K114" s="15">
        <f t="shared" si="44"/>
        <v>0</v>
      </c>
      <c r="L114" s="15">
        <f t="shared" si="45"/>
        <v>55405</v>
      </c>
      <c r="M114" s="15">
        <f t="shared" si="45"/>
        <v>0</v>
      </c>
      <c r="N114" s="15">
        <f t="shared" si="45"/>
        <v>0</v>
      </c>
      <c r="O114" s="15">
        <f t="shared" si="45"/>
        <v>0</v>
      </c>
      <c r="P114" s="15">
        <f t="shared" si="45"/>
        <v>55405</v>
      </c>
      <c r="Q114" s="15">
        <f t="shared" si="45"/>
        <v>0</v>
      </c>
      <c r="R114" s="15">
        <f t="shared" si="45"/>
        <v>0</v>
      </c>
      <c r="S114" s="15">
        <f t="shared" si="45"/>
        <v>0</v>
      </c>
      <c r="T114" s="15">
        <f t="shared" si="45"/>
        <v>76016</v>
      </c>
      <c r="U114" s="50">
        <f t="shared" si="45"/>
        <v>55818</v>
      </c>
      <c r="V114" s="15">
        <f t="shared" si="45"/>
        <v>55405</v>
      </c>
    </row>
    <row r="115" spans="1:22" ht="33">
      <c r="A115" s="29"/>
      <c r="B115" s="20" t="s">
        <v>18</v>
      </c>
      <c r="C115" s="8">
        <v>913</v>
      </c>
      <c r="D115" s="8" t="s">
        <v>23</v>
      </c>
      <c r="E115" s="8" t="s">
        <v>22</v>
      </c>
      <c r="F115" s="13" t="s">
        <v>49</v>
      </c>
      <c r="G115" s="8" t="s">
        <v>19</v>
      </c>
      <c r="H115" s="14">
        <f t="shared" si="44"/>
        <v>81777</v>
      </c>
      <c r="I115" s="14">
        <f t="shared" si="44"/>
        <v>0</v>
      </c>
      <c r="J115" s="14">
        <f t="shared" si="44"/>
        <v>-26372</v>
      </c>
      <c r="K115" s="14">
        <f t="shared" si="44"/>
        <v>0</v>
      </c>
      <c r="L115" s="14">
        <f t="shared" si="45"/>
        <v>55405</v>
      </c>
      <c r="M115" s="14">
        <f t="shared" si="45"/>
        <v>0</v>
      </c>
      <c r="N115" s="14">
        <f t="shared" si="45"/>
        <v>0</v>
      </c>
      <c r="O115" s="14">
        <f t="shared" si="45"/>
        <v>0</v>
      </c>
      <c r="P115" s="14">
        <f t="shared" si="45"/>
        <v>55405</v>
      </c>
      <c r="Q115" s="14">
        <f t="shared" si="45"/>
        <v>0</v>
      </c>
      <c r="R115" s="14">
        <f t="shared" si="45"/>
        <v>0</v>
      </c>
      <c r="S115" s="14">
        <f t="shared" si="45"/>
        <v>0</v>
      </c>
      <c r="T115" s="14">
        <f t="shared" si="45"/>
        <v>76016</v>
      </c>
      <c r="U115" s="51">
        <f t="shared" si="45"/>
        <v>55818</v>
      </c>
      <c r="V115" s="14">
        <f t="shared" si="45"/>
        <v>55405</v>
      </c>
    </row>
    <row r="116" spans="1:22">
      <c r="A116" s="29"/>
      <c r="B116" s="26" t="s">
        <v>24</v>
      </c>
      <c r="C116" s="8">
        <v>913</v>
      </c>
      <c r="D116" s="8" t="s">
        <v>23</v>
      </c>
      <c r="E116" s="8" t="s">
        <v>22</v>
      </c>
      <c r="F116" s="13" t="s">
        <v>49</v>
      </c>
      <c r="G116" s="9">
        <v>620</v>
      </c>
      <c r="H116" s="14">
        <v>81777</v>
      </c>
      <c r="I116" s="30"/>
      <c r="J116" s="14">
        <v>-26372</v>
      </c>
      <c r="K116" s="30"/>
      <c r="L116" s="14">
        <f>H116+J116</f>
        <v>55405</v>
      </c>
      <c r="M116" s="14">
        <f>I116+K116</f>
        <v>0</v>
      </c>
      <c r="N116" s="14"/>
      <c r="O116" s="30"/>
      <c r="P116" s="14">
        <f>L116+N116</f>
        <v>55405</v>
      </c>
      <c r="Q116" s="14">
        <f>M116+O116</f>
        <v>0</v>
      </c>
      <c r="R116" s="14"/>
      <c r="S116" s="30"/>
      <c r="T116" s="14">
        <v>76016</v>
      </c>
      <c r="U116" s="51">
        <v>55818</v>
      </c>
      <c r="V116" s="14">
        <f>P116+R116</f>
        <v>55405</v>
      </c>
    </row>
    <row r="117" spans="1:22">
      <c r="A117" s="29"/>
      <c r="B117" s="20" t="s">
        <v>7</v>
      </c>
      <c r="C117" s="8">
        <v>913</v>
      </c>
      <c r="D117" s="8" t="s">
        <v>23</v>
      </c>
      <c r="E117" s="8" t="s">
        <v>22</v>
      </c>
      <c r="F117" s="16" t="s">
        <v>37</v>
      </c>
      <c r="G117" s="8"/>
      <c r="H117" s="15">
        <f t="shared" ref="H117:K119" si="46">H118</f>
        <v>1196</v>
      </c>
      <c r="I117" s="15">
        <f t="shared" si="46"/>
        <v>0</v>
      </c>
      <c r="J117" s="15">
        <f t="shared" si="46"/>
        <v>-37</v>
      </c>
      <c r="K117" s="15">
        <f t="shared" si="46"/>
        <v>0</v>
      </c>
      <c r="L117" s="15">
        <f t="shared" ref="L117:V119" si="47">L118</f>
        <v>1159</v>
      </c>
      <c r="M117" s="15">
        <f t="shared" si="47"/>
        <v>0</v>
      </c>
      <c r="N117" s="15">
        <f t="shared" si="47"/>
        <v>0</v>
      </c>
      <c r="O117" s="15">
        <f t="shared" si="47"/>
        <v>0</v>
      </c>
      <c r="P117" s="15">
        <f t="shared" si="47"/>
        <v>1159</v>
      </c>
      <c r="Q117" s="15">
        <f t="shared" si="47"/>
        <v>0</v>
      </c>
      <c r="R117" s="15">
        <f t="shared" si="47"/>
        <v>0</v>
      </c>
      <c r="S117" s="15">
        <f t="shared" si="47"/>
        <v>0</v>
      </c>
      <c r="T117" s="15">
        <f t="shared" si="47"/>
        <v>4407</v>
      </c>
      <c r="U117" s="50">
        <f t="shared" si="47"/>
        <v>525</v>
      </c>
      <c r="V117" s="15">
        <f t="shared" si="47"/>
        <v>1159</v>
      </c>
    </row>
    <row r="118" spans="1:22" ht="33">
      <c r="A118" s="29"/>
      <c r="B118" s="20" t="s">
        <v>50</v>
      </c>
      <c r="C118" s="8">
        <v>913</v>
      </c>
      <c r="D118" s="8" t="s">
        <v>23</v>
      </c>
      <c r="E118" s="8" t="s">
        <v>22</v>
      </c>
      <c r="F118" s="16" t="s">
        <v>51</v>
      </c>
      <c r="G118" s="8"/>
      <c r="H118" s="15">
        <f t="shared" si="46"/>
        <v>1196</v>
      </c>
      <c r="I118" s="15">
        <f t="shared" si="46"/>
        <v>0</v>
      </c>
      <c r="J118" s="15">
        <f t="shared" si="46"/>
        <v>-37</v>
      </c>
      <c r="K118" s="15">
        <f t="shared" si="46"/>
        <v>0</v>
      </c>
      <c r="L118" s="15">
        <f t="shared" si="47"/>
        <v>1159</v>
      </c>
      <c r="M118" s="15">
        <f t="shared" si="47"/>
        <v>0</v>
      </c>
      <c r="N118" s="15">
        <f t="shared" si="47"/>
        <v>0</v>
      </c>
      <c r="O118" s="15">
        <f t="shared" si="47"/>
        <v>0</v>
      </c>
      <c r="P118" s="15">
        <f t="shared" si="47"/>
        <v>1159</v>
      </c>
      <c r="Q118" s="15">
        <f t="shared" si="47"/>
        <v>0</v>
      </c>
      <c r="R118" s="15">
        <f t="shared" si="47"/>
        <v>0</v>
      </c>
      <c r="S118" s="15">
        <f t="shared" si="47"/>
        <v>0</v>
      </c>
      <c r="T118" s="15">
        <f t="shared" si="47"/>
        <v>4407</v>
      </c>
      <c r="U118" s="50">
        <f t="shared" si="47"/>
        <v>525</v>
      </c>
      <c r="V118" s="15">
        <f t="shared" si="47"/>
        <v>1159</v>
      </c>
    </row>
    <row r="119" spans="1:22" ht="33">
      <c r="A119" s="29"/>
      <c r="B119" s="20" t="s">
        <v>18</v>
      </c>
      <c r="C119" s="8">
        <v>913</v>
      </c>
      <c r="D119" s="8" t="s">
        <v>23</v>
      </c>
      <c r="E119" s="8" t="s">
        <v>22</v>
      </c>
      <c r="F119" s="16" t="s">
        <v>51</v>
      </c>
      <c r="G119" s="8" t="s">
        <v>19</v>
      </c>
      <c r="H119" s="14">
        <f t="shared" si="46"/>
        <v>1196</v>
      </c>
      <c r="I119" s="14">
        <f t="shared" si="46"/>
        <v>0</v>
      </c>
      <c r="J119" s="14">
        <f t="shared" si="46"/>
        <v>-37</v>
      </c>
      <c r="K119" s="14">
        <f t="shared" si="46"/>
        <v>0</v>
      </c>
      <c r="L119" s="14">
        <f t="shared" si="47"/>
        <v>1159</v>
      </c>
      <c r="M119" s="14">
        <f t="shared" si="47"/>
        <v>0</v>
      </c>
      <c r="N119" s="14">
        <f t="shared" si="47"/>
        <v>0</v>
      </c>
      <c r="O119" s="14">
        <f t="shared" si="47"/>
        <v>0</v>
      </c>
      <c r="P119" s="14">
        <f t="shared" si="47"/>
        <v>1159</v>
      </c>
      <c r="Q119" s="14">
        <f t="shared" si="47"/>
        <v>0</v>
      </c>
      <c r="R119" s="14">
        <f t="shared" si="47"/>
        <v>0</v>
      </c>
      <c r="S119" s="14">
        <f t="shared" si="47"/>
        <v>0</v>
      </c>
      <c r="T119" s="14">
        <f t="shared" si="47"/>
        <v>4407</v>
      </c>
      <c r="U119" s="51">
        <f t="shared" si="47"/>
        <v>525</v>
      </c>
      <c r="V119" s="14">
        <f t="shared" si="47"/>
        <v>1159</v>
      </c>
    </row>
    <row r="120" spans="1:22">
      <c r="A120" s="29"/>
      <c r="B120" s="26" t="s">
        <v>24</v>
      </c>
      <c r="C120" s="8">
        <v>913</v>
      </c>
      <c r="D120" s="8" t="s">
        <v>23</v>
      </c>
      <c r="E120" s="8" t="s">
        <v>22</v>
      </c>
      <c r="F120" s="16" t="s">
        <v>51</v>
      </c>
      <c r="G120" s="9">
        <v>620</v>
      </c>
      <c r="H120" s="14">
        <v>1196</v>
      </c>
      <c r="I120" s="30"/>
      <c r="J120" s="14">
        <v>-37</v>
      </c>
      <c r="K120" s="30"/>
      <c r="L120" s="14">
        <f>H120+J120</f>
        <v>1159</v>
      </c>
      <c r="M120" s="30"/>
      <c r="N120" s="14"/>
      <c r="O120" s="30"/>
      <c r="P120" s="14">
        <f>L120+N120</f>
        <v>1159</v>
      </c>
      <c r="Q120" s="30"/>
      <c r="R120" s="14"/>
      <c r="S120" s="30"/>
      <c r="T120" s="14">
        <v>4407</v>
      </c>
      <c r="U120" s="51">
        <v>525</v>
      </c>
      <c r="V120" s="14">
        <f>P120+R120</f>
        <v>1159</v>
      </c>
    </row>
    <row r="121" spans="1:22" ht="33">
      <c r="A121" s="29"/>
      <c r="B121" s="20" t="s">
        <v>80</v>
      </c>
      <c r="C121" s="8">
        <v>913</v>
      </c>
      <c r="D121" s="8" t="s">
        <v>23</v>
      </c>
      <c r="E121" s="8" t="s">
        <v>22</v>
      </c>
      <c r="F121" s="16" t="s">
        <v>84</v>
      </c>
      <c r="G121" s="9"/>
      <c r="H121" s="14"/>
      <c r="I121" s="30"/>
      <c r="J121" s="14">
        <f t="shared" ref="J121:Q121" si="48">J122+J125+J127</f>
        <v>26659</v>
      </c>
      <c r="K121" s="14">
        <f t="shared" si="48"/>
        <v>0</v>
      </c>
      <c r="L121" s="14">
        <f t="shared" si="48"/>
        <v>26659</v>
      </c>
      <c r="M121" s="14">
        <f t="shared" si="48"/>
        <v>0</v>
      </c>
      <c r="N121" s="14">
        <f t="shared" si="48"/>
        <v>0</v>
      </c>
      <c r="O121" s="14">
        <f t="shared" si="48"/>
        <v>0</v>
      </c>
      <c r="P121" s="14">
        <f t="shared" si="48"/>
        <v>26659</v>
      </c>
      <c r="Q121" s="14">
        <f t="shared" si="48"/>
        <v>0</v>
      </c>
      <c r="R121" s="14">
        <f t="shared" ref="R121:V121" si="49">R122+R125+R127</f>
        <v>0</v>
      </c>
      <c r="S121" s="14">
        <f t="shared" si="49"/>
        <v>0</v>
      </c>
      <c r="T121" s="14">
        <f t="shared" ref="T121:U121" si="50">T122+T125+T127</f>
        <v>0</v>
      </c>
      <c r="U121" s="51">
        <f t="shared" si="50"/>
        <v>26246</v>
      </c>
      <c r="V121" s="14">
        <f t="shared" si="49"/>
        <v>26659</v>
      </c>
    </row>
    <row r="122" spans="1:22" ht="33">
      <c r="A122" s="29"/>
      <c r="B122" s="20" t="s">
        <v>48</v>
      </c>
      <c r="C122" s="8">
        <v>913</v>
      </c>
      <c r="D122" s="8" t="s">
        <v>23</v>
      </c>
      <c r="E122" s="8" t="s">
        <v>22</v>
      </c>
      <c r="F122" s="16" t="s">
        <v>85</v>
      </c>
      <c r="G122" s="9"/>
      <c r="H122" s="14"/>
      <c r="I122" s="30"/>
      <c r="J122" s="14">
        <f>J123</f>
        <v>25628</v>
      </c>
      <c r="K122" s="14">
        <f t="shared" ref="K122:V123" si="51">K123</f>
        <v>0</v>
      </c>
      <c r="L122" s="14">
        <f t="shared" si="51"/>
        <v>25628</v>
      </c>
      <c r="M122" s="14">
        <f t="shared" si="51"/>
        <v>0</v>
      </c>
      <c r="N122" s="14">
        <f>N123</f>
        <v>0</v>
      </c>
      <c r="O122" s="14">
        <f t="shared" si="51"/>
        <v>0</v>
      </c>
      <c r="P122" s="14">
        <f t="shared" si="51"/>
        <v>25628</v>
      </c>
      <c r="Q122" s="14">
        <f t="shared" si="51"/>
        <v>0</v>
      </c>
      <c r="R122" s="14">
        <f>R123</f>
        <v>0</v>
      </c>
      <c r="S122" s="14">
        <f t="shared" si="51"/>
        <v>0</v>
      </c>
      <c r="T122" s="14">
        <f t="shared" si="51"/>
        <v>0</v>
      </c>
      <c r="U122" s="51">
        <f t="shared" si="51"/>
        <v>25247</v>
      </c>
      <c r="V122" s="14">
        <f t="shared" si="51"/>
        <v>25628</v>
      </c>
    </row>
    <row r="123" spans="1:22" ht="82.5">
      <c r="A123" s="29"/>
      <c r="B123" s="20" t="s">
        <v>13</v>
      </c>
      <c r="C123" s="8">
        <v>913</v>
      </c>
      <c r="D123" s="8" t="s">
        <v>23</v>
      </c>
      <c r="E123" s="8" t="s">
        <v>22</v>
      </c>
      <c r="F123" s="16" t="s">
        <v>85</v>
      </c>
      <c r="G123" s="9">
        <v>100</v>
      </c>
      <c r="H123" s="14"/>
      <c r="I123" s="30"/>
      <c r="J123" s="14">
        <f>J124</f>
        <v>25628</v>
      </c>
      <c r="K123" s="14">
        <f t="shared" si="51"/>
        <v>0</v>
      </c>
      <c r="L123" s="14">
        <f t="shared" si="51"/>
        <v>25628</v>
      </c>
      <c r="M123" s="14">
        <f t="shared" si="51"/>
        <v>0</v>
      </c>
      <c r="N123" s="14">
        <f>N124</f>
        <v>0</v>
      </c>
      <c r="O123" s="14">
        <f t="shared" si="51"/>
        <v>0</v>
      </c>
      <c r="P123" s="14">
        <f t="shared" si="51"/>
        <v>25628</v>
      </c>
      <c r="Q123" s="14">
        <f t="shared" si="51"/>
        <v>0</v>
      </c>
      <c r="R123" s="14">
        <f>R124</f>
        <v>0</v>
      </c>
      <c r="S123" s="14">
        <f t="shared" si="51"/>
        <v>0</v>
      </c>
      <c r="T123" s="14">
        <f t="shared" si="51"/>
        <v>0</v>
      </c>
      <c r="U123" s="51">
        <f t="shared" si="51"/>
        <v>25247</v>
      </c>
      <c r="V123" s="14">
        <f t="shared" si="51"/>
        <v>25628</v>
      </c>
    </row>
    <row r="124" spans="1:22">
      <c r="A124" s="29"/>
      <c r="B124" s="20" t="s">
        <v>62</v>
      </c>
      <c r="C124" s="8">
        <v>913</v>
      </c>
      <c r="D124" s="8" t="s">
        <v>23</v>
      </c>
      <c r="E124" s="8" t="s">
        <v>22</v>
      </c>
      <c r="F124" s="16" t="s">
        <v>85</v>
      </c>
      <c r="G124" s="9">
        <v>110</v>
      </c>
      <c r="H124" s="14"/>
      <c r="I124" s="30"/>
      <c r="J124" s="14">
        <v>25628</v>
      </c>
      <c r="K124" s="30"/>
      <c r="L124" s="14">
        <f>J124+H124</f>
        <v>25628</v>
      </c>
      <c r="M124" s="14">
        <f>K124+I124</f>
        <v>0</v>
      </c>
      <c r="N124" s="14"/>
      <c r="O124" s="30"/>
      <c r="P124" s="14">
        <f>N124+L124</f>
        <v>25628</v>
      </c>
      <c r="Q124" s="14">
        <f>O124+M124</f>
        <v>0</v>
      </c>
      <c r="R124" s="14"/>
      <c r="S124" s="30"/>
      <c r="T124" s="14">
        <f>Q124+O124</f>
        <v>0</v>
      </c>
      <c r="U124" s="51">
        <v>25247</v>
      </c>
      <c r="V124" s="14">
        <f>R124+P124</f>
        <v>25628</v>
      </c>
    </row>
    <row r="125" spans="1:22" ht="33">
      <c r="A125" s="29"/>
      <c r="B125" s="25" t="s">
        <v>8</v>
      </c>
      <c r="C125" s="8">
        <v>913</v>
      </c>
      <c r="D125" s="8" t="s">
        <v>23</v>
      </c>
      <c r="E125" s="8" t="s">
        <v>22</v>
      </c>
      <c r="F125" s="16" t="s">
        <v>85</v>
      </c>
      <c r="G125" s="9">
        <v>200</v>
      </c>
      <c r="H125" s="14"/>
      <c r="I125" s="30"/>
      <c r="J125" s="14">
        <f t="shared" ref="J125:V125" si="52">J126</f>
        <v>1026</v>
      </c>
      <c r="K125" s="14">
        <f t="shared" si="52"/>
        <v>0</v>
      </c>
      <c r="L125" s="14">
        <f t="shared" si="52"/>
        <v>1026</v>
      </c>
      <c r="M125" s="14">
        <f t="shared" si="52"/>
        <v>0</v>
      </c>
      <c r="N125" s="14">
        <f t="shared" si="52"/>
        <v>0</v>
      </c>
      <c r="O125" s="14">
        <f t="shared" si="52"/>
        <v>0</v>
      </c>
      <c r="P125" s="14">
        <f t="shared" si="52"/>
        <v>1026</v>
      </c>
      <c r="Q125" s="14">
        <f t="shared" si="52"/>
        <v>0</v>
      </c>
      <c r="R125" s="14">
        <f t="shared" si="52"/>
        <v>0</v>
      </c>
      <c r="S125" s="14">
        <f t="shared" si="52"/>
        <v>0</v>
      </c>
      <c r="T125" s="14">
        <f t="shared" si="52"/>
        <v>0</v>
      </c>
      <c r="U125" s="51">
        <f t="shared" si="52"/>
        <v>994</v>
      </c>
      <c r="V125" s="14">
        <f t="shared" si="52"/>
        <v>1026</v>
      </c>
    </row>
    <row r="126" spans="1:22" ht="33">
      <c r="A126" s="29"/>
      <c r="B126" s="25" t="s">
        <v>81</v>
      </c>
      <c r="C126" s="8">
        <v>913</v>
      </c>
      <c r="D126" s="8" t="s">
        <v>23</v>
      </c>
      <c r="E126" s="8" t="s">
        <v>22</v>
      </c>
      <c r="F126" s="16" t="s">
        <v>85</v>
      </c>
      <c r="G126" s="9">
        <v>240</v>
      </c>
      <c r="H126" s="14"/>
      <c r="I126" s="30"/>
      <c r="J126" s="14">
        <v>1026</v>
      </c>
      <c r="K126" s="30"/>
      <c r="L126" s="14">
        <f>J125+H125</f>
        <v>1026</v>
      </c>
      <c r="M126" s="14">
        <f>K125+I125</f>
        <v>0</v>
      </c>
      <c r="N126" s="14"/>
      <c r="O126" s="30"/>
      <c r="P126" s="14">
        <f>N125+L125</f>
        <v>1026</v>
      </c>
      <c r="Q126" s="14">
        <f>O125+M125</f>
        <v>0</v>
      </c>
      <c r="R126" s="14"/>
      <c r="S126" s="30"/>
      <c r="T126" s="14">
        <f>Q125+O125</f>
        <v>0</v>
      </c>
      <c r="U126" s="51">
        <v>994</v>
      </c>
      <c r="V126" s="14">
        <f>R125+P125</f>
        <v>1026</v>
      </c>
    </row>
    <row r="127" spans="1:22">
      <c r="A127" s="29"/>
      <c r="B127" s="20" t="s">
        <v>11</v>
      </c>
      <c r="C127" s="8">
        <v>913</v>
      </c>
      <c r="D127" s="8" t="s">
        <v>23</v>
      </c>
      <c r="E127" s="8" t="s">
        <v>22</v>
      </c>
      <c r="F127" s="16" t="s">
        <v>85</v>
      </c>
      <c r="G127" s="9">
        <v>800</v>
      </c>
      <c r="H127" s="14"/>
      <c r="I127" s="30"/>
      <c r="J127" s="14">
        <f t="shared" ref="J127:V127" si="53">J128</f>
        <v>5</v>
      </c>
      <c r="K127" s="14">
        <f t="shared" si="53"/>
        <v>0</v>
      </c>
      <c r="L127" s="14">
        <f t="shared" si="53"/>
        <v>5</v>
      </c>
      <c r="M127" s="14">
        <f t="shared" si="53"/>
        <v>0</v>
      </c>
      <c r="N127" s="14">
        <f t="shared" si="53"/>
        <v>0</v>
      </c>
      <c r="O127" s="14">
        <f t="shared" si="53"/>
        <v>0</v>
      </c>
      <c r="P127" s="14">
        <f t="shared" si="53"/>
        <v>5</v>
      </c>
      <c r="Q127" s="14">
        <f t="shared" si="53"/>
        <v>0</v>
      </c>
      <c r="R127" s="14">
        <f t="shared" si="53"/>
        <v>0</v>
      </c>
      <c r="S127" s="14">
        <f t="shared" si="53"/>
        <v>0</v>
      </c>
      <c r="T127" s="14">
        <f t="shared" si="53"/>
        <v>0</v>
      </c>
      <c r="U127" s="51">
        <f t="shared" si="53"/>
        <v>5</v>
      </c>
      <c r="V127" s="14">
        <f t="shared" si="53"/>
        <v>5</v>
      </c>
    </row>
    <row r="128" spans="1:22">
      <c r="A128" s="29"/>
      <c r="B128" s="19" t="s">
        <v>61</v>
      </c>
      <c r="C128" s="8">
        <v>913</v>
      </c>
      <c r="D128" s="8" t="s">
        <v>23</v>
      </c>
      <c r="E128" s="8" t="s">
        <v>22</v>
      </c>
      <c r="F128" s="16" t="s">
        <v>85</v>
      </c>
      <c r="G128" s="9">
        <v>850</v>
      </c>
      <c r="H128" s="14"/>
      <c r="I128" s="30"/>
      <c r="J128" s="14">
        <v>5</v>
      </c>
      <c r="K128" s="30"/>
      <c r="L128" s="14">
        <f>H128+J128</f>
        <v>5</v>
      </c>
      <c r="M128" s="14">
        <f>I128+K128</f>
        <v>0</v>
      </c>
      <c r="N128" s="14"/>
      <c r="O128" s="30"/>
      <c r="P128" s="14">
        <f>L128+N128</f>
        <v>5</v>
      </c>
      <c r="Q128" s="14">
        <f>M128+O128</f>
        <v>0</v>
      </c>
      <c r="R128" s="14"/>
      <c r="S128" s="30"/>
      <c r="T128" s="14">
        <f>O128+Q128</f>
        <v>0</v>
      </c>
      <c r="U128" s="51">
        <v>5</v>
      </c>
      <c r="V128" s="14">
        <f>P128+R128</f>
        <v>5</v>
      </c>
    </row>
    <row r="129" spans="1:22" ht="66">
      <c r="A129" s="29"/>
      <c r="B129" s="20" t="s">
        <v>15</v>
      </c>
      <c r="C129" s="8">
        <v>913</v>
      </c>
      <c r="D129" s="8" t="s">
        <v>23</v>
      </c>
      <c r="E129" s="8" t="s">
        <v>22</v>
      </c>
      <c r="F129" s="16" t="s">
        <v>16</v>
      </c>
      <c r="G129" s="8"/>
      <c r="H129" s="15">
        <f t="shared" ref="H129:K132" si="54">H130</f>
        <v>867</v>
      </c>
      <c r="I129" s="15">
        <f t="shared" si="54"/>
        <v>0</v>
      </c>
      <c r="J129" s="15">
        <f t="shared" si="54"/>
        <v>0</v>
      </c>
      <c r="K129" s="15">
        <f t="shared" si="54"/>
        <v>0</v>
      </c>
      <c r="L129" s="15">
        <f t="shared" ref="L129:V136" si="55">L130</f>
        <v>867</v>
      </c>
      <c r="M129" s="15">
        <f t="shared" si="55"/>
        <v>0</v>
      </c>
      <c r="N129" s="15">
        <f t="shared" si="55"/>
        <v>0</v>
      </c>
      <c r="O129" s="15">
        <f t="shared" si="55"/>
        <v>0</v>
      </c>
      <c r="P129" s="15">
        <f t="shared" si="55"/>
        <v>867</v>
      </c>
      <c r="Q129" s="15">
        <f t="shared" si="55"/>
        <v>0</v>
      </c>
      <c r="R129" s="15">
        <f t="shared" si="55"/>
        <v>0</v>
      </c>
      <c r="S129" s="15">
        <f t="shared" si="55"/>
        <v>0</v>
      </c>
      <c r="T129" s="15">
        <f t="shared" si="55"/>
        <v>867</v>
      </c>
      <c r="U129" s="50">
        <f>U130+U134</f>
        <v>1132</v>
      </c>
      <c r="V129" s="15">
        <f t="shared" si="55"/>
        <v>867</v>
      </c>
    </row>
    <row r="130" spans="1:22">
      <c r="A130" s="29"/>
      <c r="B130" s="20" t="s">
        <v>7</v>
      </c>
      <c r="C130" s="8">
        <v>913</v>
      </c>
      <c r="D130" s="8" t="s">
        <v>23</v>
      </c>
      <c r="E130" s="8" t="s">
        <v>22</v>
      </c>
      <c r="F130" s="16" t="s">
        <v>17</v>
      </c>
      <c r="G130" s="8"/>
      <c r="H130" s="15">
        <f t="shared" si="54"/>
        <v>867</v>
      </c>
      <c r="I130" s="15">
        <f t="shared" si="54"/>
        <v>0</v>
      </c>
      <c r="J130" s="15">
        <f t="shared" si="54"/>
        <v>0</v>
      </c>
      <c r="K130" s="15">
        <f t="shared" si="54"/>
        <v>0</v>
      </c>
      <c r="L130" s="15">
        <f t="shared" si="55"/>
        <v>867</v>
      </c>
      <c r="M130" s="15">
        <f t="shared" si="55"/>
        <v>0</v>
      </c>
      <c r="N130" s="15">
        <f t="shared" si="55"/>
        <v>0</v>
      </c>
      <c r="O130" s="15">
        <f t="shared" si="55"/>
        <v>0</v>
      </c>
      <c r="P130" s="15">
        <f t="shared" si="55"/>
        <v>867</v>
      </c>
      <c r="Q130" s="15">
        <f t="shared" si="55"/>
        <v>0</v>
      </c>
      <c r="R130" s="15">
        <f t="shared" si="55"/>
        <v>0</v>
      </c>
      <c r="S130" s="15">
        <f t="shared" si="55"/>
        <v>0</v>
      </c>
      <c r="T130" s="15">
        <f t="shared" si="55"/>
        <v>867</v>
      </c>
      <c r="U130" s="50">
        <f t="shared" si="55"/>
        <v>1088</v>
      </c>
      <c r="V130" s="15">
        <f t="shared" si="55"/>
        <v>867</v>
      </c>
    </row>
    <row r="131" spans="1:22" ht="33">
      <c r="A131" s="29"/>
      <c r="B131" s="20" t="s">
        <v>50</v>
      </c>
      <c r="C131" s="8">
        <v>913</v>
      </c>
      <c r="D131" s="8" t="s">
        <v>23</v>
      </c>
      <c r="E131" s="8" t="s">
        <v>22</v>
      </c>
      <c r="F131" s="16" t="s">
        <v>52</v>
      </c>
      <c r="G131" s="8"/>
      <c r="H131" s="15">
        <f t="shared" si="54"/>
        <v>867</v>
      </c>
      <c r="I131" s="15">
        <f t="shared" si="54"/>
        <v>0</v>
      </c>
      <c r="J131" s="15">
        <f t="shared" si="54"/>
        <v>0</v>
      </c>
      <c r="K131" s="15">
        <f t="shared" si="54"/>
        <v>0</v>
      </c>
      <c r="L131" s="15">
        <f t="shared" si="55"/>
        <v>867</v>
      </c>
      <c r="M131" s="15">
        <f t="shared" si="55"/>
        <v>0</v>
      </c>
      <c r="N131" s="15">
        <f t="shared" si="55"/>
        <v>0</v>
      </c>
      <c r="O131" s="15">
        <f t="shared" si="55"/>
        <v>0</v>
      </c>
      <c r="P131" s="15">
        <f t="shared" si="55"/>
        <v>867</v>
      </c>
      <c r="Q131" s="15">
        <f t="shared" si="55"/>
        <v>0</v>
      </c>
      <c r="R131" s="15">
        <f t="shared" si="55"/>
        <v>0</v>
      </c>
      <c r="S131" s="15">
        <f t="shared" si="55"/>
        <v>0</v>
      </c>
      <c r="T131" s="15">
        <f t="shared" si="55"/>
        <v>867</v>
      </c>
      <c r="U131" s="50">
        <f t="shared" si="55"/>
        <v>1088</v>
      </c>
      <c r="V131" s="15">
        <f t="shared" si="55"/>
        <v>867</v>
      </c>
    </row>
    <row r="132" spans="1:22" ht="33">
      <c r="A132" s="29"/>
      <c r="B132" s="20" t="s">
        <v>18</v>
      </c>
      <c r="C132" s="8">
        <v>913</v>
      </c>
      <c r="D132" s="8" t="s">
        <v>23</v>
      </c>
      <c r="E132" s="8" t="s">
        <v>22</v>
      </c>
      <c r="F132" s="16" t="s">
        <v>52</v>
      </c>
      <c r="G132" s="8" t="s">
        <v>19</v>
      </c>
      <c r="H132" s="14">
        <f t="shared" si="54"/>
        <v>867</v>
      </c>
      <c r="I132" s="14">
        <f t="shared" si="54"/>
        <v>0</v>
      </c>
      <c r="J132" s="14">
        <f t="shared" si="54"/>
        <v>0</v>
      </c>
      <c r="K132" s="14">
        <f t="shared" si="54"/>
        <v>0</v>
      </c>
      <c r="L132" s="14">
        <f t="shared" si="55"/>
        <v>867</v>
      </c>
      <c r="M132" s="14">
        <f t="shared" si="55"/>
        <v>0</v>
      </c>
      <c r="N132" s="14">
        <f t="shared" si="55"/>
        <v>0</v>
      </c>
      <c r="O132" s="14">
        <f t="shared" si="55"/>
        <v>0</v>
      </c>
      <c r="P132" s="14">
        <f t="shared" si="55"/>
        <v>867</v>
      </c>
      <c r="Q132" s="14">
        <f t="shared" si="55"/>
        <v>0</v>
      </c>
      <c r="R132" s="14">
        <f t="shared" si="55"/>
        <v>0</v>
      </c>
      <c r="S132" s="14">
        <f t="shared" si="55"/>
        <v>0</v>
      </c>
      <c r="T132" s="14">
        <f t="shared" si="55"/>
        <v>867</v>
      </c>
      <c r="U132" s="51">
        <f t="shared" si="55"/>
        <v>1088</v>
      </c>
      <c r="V132" s="14">
        <f t="shared" si="55"/>
        <v>867</v>
      </c>
    </row>
    <row r="133" spans="1:22">
      <c r="A133" s="29"/>
      <c r="B133" s="26" t="s">
        <v>24</v>
      </c>
      <c r="C133" s="8">
        <v>913</v>
      </c>
      <c r="D133" s="8" t="s">
        <v>23</v>
      </c>
      <c r="E133" s="8" t="s">
        <v>22</v>
      </c>
      <c r="F133" s="16" t="s">
        <v>52</v>
      </c>
      <c r="G133" s="9">
        <v>620</v>
      </c>
      <c r="H133" s="14">
        <v>867</v>
      </c>
      <c r="I133" s="30"/>
      <c r="J133" s="14"/>
      <c r="K133" s="30"/>
      <c r="L133" s="14">
        <v>867</v>
      </c>
      <c r="M133" s="30"/>
      <c r="N133" s="14"/>
      <c r="O133" s="30"/>
      <c r="P133" s="14">
        <v>867</v>
      </c>
      <c r="Q133" s="30"/>
      <c r="R133" s="14"/>
      <c r="S133" s="30"/>
      <c r="T133" s="14">
        <v>867</v>
      </c>
      <c r="U133" s="51">
        <v>1088</v>
      </c>
      <c r="V133" s="14">
        <v>867</v>
      </c>
    </row>
    <row r="134" spans="1:22" ht="33">
      <c r="A134" s="42"/>
      <c r="B134" s="57" t="s">
        <v>80</v>
      </c>
      <c r="C134" s="45">
        <v>913</v>
      </c>
      <c r="D134" s="45" t="s">
        <v>23</v>
      </c>
      <c r="E134" s="45" t="s">
        <v>22</v>
      </c>
      <c r="F134" s="52" t="s">
        <v>117</v>
      </c>
      <c r="G134" s="45"/>
      <c r="H134" s="14"/>
      <c r="I134" s="30"/>
      <c r="J134" s="14"/>
      <c r="K134" s="30"/>
      <c r="L134" s="14"/>
      <c r="M134" s="30"/>
      <c r="N134" s="14"/>
      <c r="O134" s="30"/>
      <c r="P134" s="14"/>
      <c r="Q134" s="30"/>
      <c r="R134" s="14"/>
      <c r="S134" s="30"/>
      <c r="T134" s="14"/>
      <c r="U134" s="50">
        <f t="shared" si="55"/>
        <v>44</v>
      </c>
      <c r="V134" s="14"/>
    </row>
    <row r="135" spans="1:22" ht="33">
      <c r="A135" s="42"/>
      <c r="B135" s="57" t="s">
        <v>48</v>
      </c>
      <c r="C135" s="45">
        <v>913</v>
      </c>
      <c r="D135" s="45" t="s">
        <v>23</v>
      </c>
      <c r="E135" s="45" t="s">
        <v>22</v>
      </c>
      <c r="F135" s="52" t="s">
        <v>118</v>
      </c>
      <c r="G135" s="45"/>
      <c r="H135" s="14"/>
      <c r="I135" s="30"/>
      <c r="J135" s="14"/>
      <c r="K135" s="30"/>
      <c r="L135" s="14"/>
      <c r="M135" s="30"/>
      <c r="N135" s="14"/>
      <c r="O135" s="30"/>
      <c r="P135" s="14"/>
      <c r="Q135" s="30"/>
      <c r="R135" s="14"/>
      <c r="S135" s="30"/>
      <c r="T135" s="14"/>
      <c r="U135" s="50">
        <f t="shared" si="55"/>
        <v>44</v>
      </c>
      <c r="V135" s="14"/>
    </row>
    <row r="136" spans="1:22" ht="33">
      <c r="A136" s="42"/>
      <c r="B136" s="56" t="s">
        <v>8</v>
      </c>
      <c r="C136" s="45">
        <v>913</v>
      </c>
      <c r="D136" s="45" t="s">
        <v>23</v>
      </c>
      <c r="E136" s="45" t="s">
        <v>22</v>
      </c>
      <c r="F136" s="52" t="s">
        <v>118</v>
      </c>
      <c r="G136" s="45" t="s">
        <v>119</v>
      </c>
      <c r="H136" s="14"/>
      <c r="I136" s="30"/>
      <c r="J136" s="14"/>
      <c r="K136" s="30"/>
      <c r="L136" s="14"/>
      <c r="M136" s="30"/>
      <c r="N136" s="14"/>
      <c r="O136" s="30"/>
      <c r="P136" s="14"/>
      <c r="Q136" s="30"/>
      <c r="R136" s="14"/>
      <c r="S136" s="30"/>
      <c r="T136" s="14"/>
      <c r="U136" s="51">
        <f t="shared" si="55"/>
        <v>44</v>
      </c>
      <c r="V136" s="14"/>
    </row>
    <row r="137" spans="1:22" ht="33">
      <c r="A137" s="42"/>
      <c r="B137" s="56" t="s">
        <v>120</v>
      </c>
      <c r="C137" s="45">
        <v>913</v>
      </c>
      <c r="D137" s="45" t="s">
        <v>23</v>
      </c>
      <c r="E137" s="45" t="s">
        <v>22</v>
      </c>
      <c r="F137" s="52" t="s">
        <v>118</v>
      </c>
      <c r="G137" s="45" t="s">
        <v>121</v>
      </c>
      <c r="H137" s="14"/>
      <c r="I137" s="30"/>
      <c r="J137" s="14"/>
      <c r="K137" s="30"/>
      <c r="L137" s="14"/>
      <c r="M137" s="30"/>
      <c r="N137" s="14"/>
      <c r="O137" s="30"/>
      <c r="P137" s="14"/>
      <c r="Q137" s="30"/>
      <c r="R137" s="14"/>
      <c r="S137" s="30"/>
      <c r="T137" s="14"/>
      <c r="U137" s="51">
        <v>44</v>
      </c>
      <c r="V137" s="14"/>
    </row>
    <row r="138" spans="1:22">
      <c r="A138" s="42"/>
      <c r="B138" s="44" t="s">
        <v>9</v>
      </c>
      <c r="C138" s="45" t="s">
        <v>60</v>
      </c>
      <c r="D138" s="45" t="s">
        <v>23</v>
      </c>
      <c r="E138" s="45" t="s">
        <v>22</v>
      </c>
      <c r="F138" s="52" t="s">
        <v>10</v>
      </c>
      <c r="G138" s="45"/>
      <c r="H138" s="14"/>
      <c r="I138" s="30"/>
      <c r="J138" s="14"/>
      <c r="K138" s="30"/>
      <c r="L138" s="14"/>
      <c r="M138" s="30"/>
      <c r="N138" s="14"/>
      <c r="O138" s="30"/>
      <c r="P138" s="14"/>
      <c r="Q138" s="30"/>
      <c r="R138" s="14"/>
      <c r="S138" s="30"/>
      <c r="T138" s="14">
        <f>T139</f>
        <v>41</v>
      </c>
      <c r="U138" s="51"/>
      <c r="V138" s="14"/>
    </row>
    <row r="139" spans="1:22">
      <c r="A139" s="42"/>
      <c r="B139" s="44" t="s">
        <v>98</v>
      </c>
      <c r="C139" s="45" t="str">
        <f t="shared" ref="C139:C142" si="56">C138</f>
        <v>913</v>
      </c>
      <c r="D139" s="45" t="s">
        <v>23</v>
      </c>
      <c r="E139" s="45" t="s">
        <v>22</v>
      </c>
      <c r="F139" s="52" t="s">
        <v>99</v>
      </c>
      <c r="G139" s="45"/>
      <c r="H139" s="14"/>
      <c r="I139" s="30"/>
      <c r="J139" s="14"/>
      <c r="K139" s="30"/>
      <c r="L139" s="14"/>
      <c r="M139" s="30"/>
      <c r="N139" s="14"/>
      <c r="O139" s="30"/>
      <c r="P139" s="14"/>
      <c r="Q139" s="30"/>
      <c r="R139" s="14"/>
      <c r="S139" s="30"/>
      <c r="T139" s="14">
        <f>T140</f>
        <v>41</v>
      </c>
      <c r="U139" s="51"/>
      <c r="V139" s="14"/>
    </row>
    <row r="140" spans="1:22" ht="49.5">
      <c r="A140" s="42"/>
      <c r="B140" s="44" t="s">
        <v>114</v>
      </c>
      <c r="C140" s="45" t="str">
        <f t="shared" si="56"/>
        <v>913</v>
      </c>
      <c r="D140" s="45" t="s">
        <v>23</v>
      </c>
      <c r="E140" s="45" t="s">
        <v>22</v>
      </c>
      <c r="F140" s="52" t="s">
        <v>115</v>
      </c>
      <c r="G140" s="45"/>
      <c r="H140" s="14"/>
      <c r="I140" s="30"/>
      <c r="J140" s="14"/>
      <c r="K140" s="30"/>
      <c r="L140" s="14"/>
      <c r="M140" s="30"/>
      <c r="N140" s="14"/>
      <c r="O140" s="30"/>
      <c r="P140" s="14"/>
      <c r="Q140" s="30"/>
      <c r="R140" s="14"/>
      <c r="S140" s="30"/>
      <c r="T140" s="14">
        <f>T141</f>
        <v>41</v>
      </c>
      <c r="U140" s="51"/>
      <c r="V140" s="14"/>
    </row>
    <row r="141" spans="1:22" ht="33">
      <c r="A141" s="42"/>
      <c r="B141" s="44" t="s">
        <v>18</v>
      </c>
      <c r="C141" s="45" t="str">
        <f t="shared" si="56"/>
        <v>913</v>
      </c>
      <c r="D141" s="45" t="s">
        <v>23</v>
      </c>
      <c r="E141" s="45" t="s">
        <v>22</v>
      </c>
      <c r="F141" s="52" t="s">
        <v>115</v>
      </c>
      <c r="G141" s="45" t="s">
        <v>19</v>
      </c>
      <c r="H141" s="14"/>
      <c r="I141" s="30"/>
      <c r="J141" s="14"/>
      <c r="K141" s="30"/>
      <c r="L141" s="14"/>
      <c r="M141" s="30"/>
      <c r="N141" s="14"/>
      <c r="O141" s="30"/>
      <c r="P141" s="14"/>
      <c r="Q141" s="30"/>
      <c r="R141" s="14"/>
      <c r="S141" s="30"/>
      <c r="T141" s="14">
        <f>T142</f>
        <v>41</v>
      </c>
      <c r="U141" s="51"/>
      <c r="V141" s="14"/>
    </row>
    <row r="142" spans="1:22">
      <c r="A142" s="42"/>
      <c r="B142" s="26" t="s">
        <v>24</v>
      </c>
      <c r="C142" s="45" t="str">
        <f t="shared" si="56"/>
        <v>913</v>
      </c>
      <c r="D142" s="45" t="s">
        <v>23</v>
      </c>
      <c r="E142" s="45" t="s">
        <v>22</v>
      </c>
      <c r="F142" s="52" t="s">
        <v>115</v>
      </c>
      <c r="G142" s="45" t="s">
        <v>26</v>
      </c>
      <c r="H142" s="14"/>
      <c r="I142" s="30"/>
      <c r="J142" s="14"/>
      <c r="K142" s="30"/>
      <c r="L142" s="14"/>
      <c r="M142" s="30"/>
      <c r="N142" s="14"/>
      <c r="O142" s="30"/>
      <c r="P142" s="14"/>
      <c r="Q142" s="30"/>
      <c r="R142" s="14"/>
      <c r="S142" s="30"/>
      <c r="T142" s="14">
        <v>41</v>
      </c>
      <c r="U142" s="51"/>
      <c r="V142" s="14"/>
    </row>
    <row r="143" spans="1:22" ht="37.5">
      <c r="A143" s="29"/>
      <c r="B143" s="22" t="s">
        <v>20</v>
      </c>
      <c r="C143" s="6">
        <v>913</v>
      </c>
      <c r="D143" s="6" t="s">
        <v>21</v>
      </c>
      <c r="E143" s="6" t="s">
        <v>0</v>
      </c>
      <c r="F143" s="7"/>
      <c r="G143" s="6"/>
      <c r="H143" s="18" t="e">
        <f>H144+#REF!</f>
        <v>#REF!</v>
      </c>
      <c r="I143" s="18" t="e">
        <f>I144+#REF!</f>
        <v>#REF!</v>
      </c>
      <c r="J143" s="18" t="e">
        <f>J144+#REF!</f>
        <v>#REF!</v>
      </c>
      <c r="K143" s="18" t="e">
        <f>K144+#REF!</f>
        <v>#REF!</v>
      </c>
      <c r="L143" s="18" t="e">
        <f>L144+#REF!</f>
        <v>#REF!</v>
      </c>
      <c r="M143" s="18" t="e">
        <f>M144+#REF!</f>
        <v>#REF!</v>
      </c>
      <c r="N143" s="18" t="e">
        <f>N144+#REF!</f>
        <v>#REF!</v>
      </c>
      <c r="O143" s="18" t="e">
        <f>O144+#REF!</f>
        <v>#REF!</v>
      </c>
      <c r="P143" s="18" t="e">
        <f>P144+#REF!</f>
        <v>#REF!</v>
      </c>
      <c r="Q143" s="18" t="e">
        <f>Q144+#REF!</f>
        <v>#REF!</v>
      </c>
      <c r="R143" s="18" t="e">
        <f>R144+#REF!</f>
        <v>#REF!</v>
      </c>
      <c r="S143" s="18" t="e">
        <f>S144+#REF!</f>
        <v>#REF!</v>
      </c>
      <c r="T143" s="18">
        <f>T144</f>
        <v>69617</v>
      </c>
      <c r="U143" s="55">
        <f>U144</f>
        <v>65994</v>
      </c>
      <c r="V143" s="18">
        <f>V144</f>
        <v>65994</v>
      </c>
    </row>
    <row r="144" spans="1:22" ht="66">
      <c r="A144" s="29"/>
      <c r="B144" s="20" t="s">
        <v>53</v>
      </c>
      <c r="C144" s="8">
        <v>913</v>
      </c>
      <c r="D144" s="8" t="s">
        <v>21</v>
      </c>
      <c r="E144" s="8" t="s">
        <v>0</v>
      </c>
      <c r="F144" s="16" t="s">
        <v>54</v>
      </c>
      <c r="G144" s="8"/>
      <c r="H144" s="15" t="e">
        <f>H145+H149</f>
        <v>#REF!</v>
      </c>
      <c r="I144" s="15" t="e">
        <f>I145</f>
        <v>#REF!</v>
      </c>
      <c r="J144" s="15" t="e">
        <f>J145+J149</f>
        <v>#REF!</v>
      </c>
      <c r="K144" s="15" t="e">
        <f>K145</f>
        <v>#REF!</v>
      </c>
      <c r="L144" s="15" t="e">
        <f>L145+L149</f>
        <v>#REF!</v>
      </c>
      <c r="M144" s="15" t="e">
        <f>M145</f>
        <v>#REF!</v>
      </c>
      <c r="N144" s="15" t="e">
        <f>N145+N149</f>
        <v>#REF!</v>
      </c>
      <c r="O144" s="15" t="e">
        <f>O145</f>
        <v>#REF!</v>
      </c>
      <c r="P144" s="15" t="e">
        <f>P145+P149</f>
        <v>#REF!</v>
      </c>
      <c r="Q144" s="15" t="e">
        <f>Q145</f>
        <v>#REF!</v>
      </c>
      <c r="R144" s="15" t="e">
        <f>R145+R149</f>
        <v>#REF!</v>
      </c>
      <c r="S144" s="15" t="e">
        <f>S145</f>
        <v>#REF!</v>
      </c>
      <c r="T144" s="15">
        <f>T145+T149</f>
        <v>69617</v>
      </c>
      <c r="U144" s="50">
        <f>U145+U149</f>
        <v>65994</v>
      </c>
      <c r="V144" s="15">
        <f>V145+V149</f>
        <v>65994</v>
      </c>
    </row>
    <row r="145" spans="1:22">
      <c r="A145" s="29"/>
      <c r="B145" s="20" t="s">
        <v>7</v>
      </c>
      <c r="C145" s="8">
        <v>913</v>
      </c>
      <c r="D145" s="8" t="s">
        <v>21</v>
      </c>
      <c r="E145" s="8" t="s">
        <v>0</v>
      </c>
      <c r="F145" s="16" t="s">
        <v>55</v>
      </c>
      <c r="G145" s="8"/>
      <c r="H145" s="15" t="e">
        <f>H146+#REF!</f>
        <v>#REF!</v>
      </c>
      <c r="I145" s="15" t="e">
        <f>I146+#REF!</f>
        <v>#REF!</v>
      </c>
      <c r="J145" s="15" t="e">
        <f>J146+#REF!</f>
        <v>#REF!</v>
      </c>
      <c r="K145" s="15" t="e">
        <f>K146+#REF!</f>
        <v>#REF!</v>
      </c>
      <c r="L145" s="15" t="e">
        <f>L146+#REF!</f>
        <v>#REF!</v>
      </c>
      <c r="M145" s="15" t="e">
        <f>M146+#REF!</f>
        <v>#REF!</v>
      </c>
      <c r="N145" s="15" t="e">
        <f>N146+#REF!</f>
        <v>#REF!</v>
      </c>
      <c r="O145" s="15" t="e">
        <f>O146+#REF!</f>
        <v>#REF!</v>
      </c>
      <c r="P145" s="15" t="e">
        <f>P146+#REF!</f>
        <v>#REF!</v>
      </c>
      <c r="Q145" s="15" t="e">
        <f>Q146+#REF!</f>
        <v>#REF!</v>
      </c>
      <c r="R145" s="15" t="e">
        <f>R146+#REF!</f>
        <v>#REF!</v>
      </c>
      <c r="S145" s="15" t="e">
        <f>S146+#REF!</f>
        <v>#REF!</v>
      </c>
      <c r="T145" s="15">
        <f>T146</f>
        <v>27474</v>
      </c>
      <c r="U145" s="50">
        <f>U146</f>
        <v>24552</v>
      </c>
      <c r="V145" s="15">
        <f>V146</f>
        <v>24552</v>
      </c>
    </row>
    <row r="146" spans="1:22">
      <c r="A146" s="29"/>
      <c r="B146" s="20" t="s">
        <v>43</v>
      </c>
      <c r="C146" s="8">
        <v>913</v>
      </c>
      <c r="D146" s="8" t="s">
        <v>21</v>
      </c>
      <c r="E146" s="8" t="s">
        <v>0</v>
      </c>
      <c r="F146" s="16" t="s">
        <v>56</v>
      </c>
      <c r="G146" s="8"/>
      <c r="H146" s="15">
        <f t="shared" ref="H146:V147" si="57">H147</f>
        <v>26774</v>
      </c>
      <c r="I146" s="15">
        <f t="shared" si="57"/>
        <v>0</v>
      </c>
      <c r="J146" s="15">
        <f t="shared" si="57"/>
        <v>-2222</v>
      </c>
      <c r="K146" s="15">
        <f t="shared" si="57"/>
        <v>0</v>
      </c>
      <c r="L146" s="15">
        <f t="shared" si="57"/>
        <v>24552</v>
      </c>
      <c r="M146" s="15">
        <f t="shared" si="57"/>
        <v>0</v>
      </c>
      <c r="N146" s="15">
        <f t="shared" si="57"/>
        <v>0</v>
      </c>
      <c r="O146" s="15">
        <f t="shared" si="57"/>
        <v>0</v>
      </c>
      <c r="P146" s="15">
        <f t="shared" si="57"/>
        <v>24552</v>
      </c>
      <c r="Q146" s="15">
        <f t="shared" si="57"/>
        <v>0</v>
      </c>
      <c r="R146" s="15">
        <f t="shared" si="57"/>
        <v>0</v>
      </c>
      <c r="S146" s="15">
        <f t="shared" si="57"/>
        <v>0</v>
      </c>
      <c r="T146" s="15">
        <f t="shared" si="57"/>
        <v>27474</v>
      </c>
      <c r="U146" s="50">
        <f t="shared" si="57"/>
        <v>24552</v>
      </c>
      <c r="V146" s="15">
        <f t="shared" si="57"/>
        <v>24552</v>
      </c>
    </row>
    <row r="147" spans="1:22" ht="33">
      <c r="A147" s="29"/>
      <c r="B147" s="20" t="s">
        <v>18</v>
      </c>
      <c r="C147" s="8">
        <v>913</v>
      </c>
      <c r="D147" s="8" t="s">
        <v>21</v>
      </c>
      <c r="E147" s="8" t="s">
        <v>0</v>
      </c>
      <c r="F147" s="16" t="s">
        <v>56</v>
      </c>
      <c r="G147" s="8" t="s">
        <v>19</v>
      </c>
      <c r="H147" s="14">
        <f t="shared" si="57"/>
        <v>26774</v>
      </c>
      <c r="I147" s="14">
        <f t="shared" si="57"/>
        <v>0</v>
      </c>
      <c r="J147" s="14">
        <f t="shared" si="57"/>
        <v>-2222</v>
      </c>
      <c r="K147" s="14">
        <f t="shared" si="57"/>
        <v>0</v>
      </c>
      <c r="L147" s="14">
        <f t="shared" si="57"/>
        <v>24552</v>
      </c>
      <c r="M147" s="14">
        <f t="shared" si="57"/>
        <v>0</v>
      </c>
      <c r="N147" s="14">
        <f t="shared" si="57"/>
        <v>0</v>
      </c>
      <c r="O147" s="14">
        <f t="shared" si="57"/>
        <v>0</v>
      </c>
      <c r="P147" s="14">
        <f t="shared" si="57"/>
        <v>24552</v>
      </c>
      <c r="Q147" s="14">
        <f t="shared" si="57"/>
        <v>0</v>
      </c>
      <c r="R147" s="14">
        <f t="shared" si="57"/>
        <v>0</v>
      </c>
      <c r="S147" s="14">
        <f t="shared" si="57"/>
        <v>0</v>
      </c>
      <c r="T147" s="14">
        <f t="shared" si="57"/>
        <v>27474</v>
      </c>
      <c r="U147" s="51">
        <f t="shared" si="57"/>
        <v>24552</v>
      </c>
      <c r="V147" s="14">
        <f t="shared" si="57"/>
        <v>24552</v>
      </c>
    </row>
    <row r="148" spans="1:22">
      <c r="A148" s="29"/>
      <c r="B148" s="26" t="s">
        <v>63</v>
      </c>
      <c r="C148" s="8">
        <v>913</v>
      </c>
      <c r="D148" s="8" t="s">
        <v>21</v>
      </c>
      <c r="E148" s="8" t="s">
        <v>0</v>
      </c>
      <c r="F148" s="16" t="s">
        <v>56</v>
      </c>
      <c r="G148" s="9">
        <v>610</v>
      </c>
      <c r="H148" s="14">
        <f>24870+3910-2006</f>
        <v>26774</v>
      </c>
      <c r="I148" s="30"/>
      <c r="J148" s="14">
        <v>-2222</v>
      </c>
      <c r="K148" s="30"/>
      <c r="L148" s="14">
        <f>H148+J148</f>
        <v>24552</v>
      </c>
      <c r="M148" s="30"/>
      <c r="N148" s="14"/>
      <c r="O148" s="30"/>
      <c r="P148" s="14">
        <f>L148+N148</f>
        <v>24552</v>
      </c>
      <c r="Q148" s="30"/>
      <c r="R148" s="14"/>
      <c r="S148" s="30"/>
      <c r="T148" s="14">
        <v>27474</v>
      </c>
      <c r="U148" s="51">
        <v>24552</v>
      </c>
      <c r="V148" s="14">
        <f>P148+R148</f>
        <v>24552</v>
      </c>
    </row>
    <row r="149" spans="1:22" ht="66">
      <c r="A149" s="29"/>
      <c r="B149" s="20" t="s">
        <v>69</v>
      </c>
      <c r="C149" s="8">
        <v>913</v>
      </c>
      <c r="D149" s="8" t="s">
        <v>21</v>
      </c>
      <c r="E149" s="8" t="s">
        <v>0</v>
      </c>
      <c r="F149" s="16" t="s">
        <v>78</v>
      </c>
      <c r="G149" s="8"/>
      <c r="H149" s="14">
        <f>H150</f>
        <v>41442</v>
      </c>
      <c r="I149" s="14"/>
      <c r="J149" s="14">
        <f>J150</f>
        <v>0</v>
      </c>
      <c r="K149" s="14"/>
      <c r="L149" s="14">
        <f>L150</f>
        <v>41442</v>
      </c>
      <c r="M149" s="14"/>
      <c r="N149" s="14">
        <f>N150</f>
        <v>0</v>
      </c>
      <c r="O149" s="14"/>
      <c r="P149" s="14">
        <f>P150</f>
        <v>41442</v>
      </c>
      <c r="Q149" s="14"/>
      <c r="R149" s="14">
        <f>R150</f>
        <v>0</v>
      </c>
      <c r="S149" s="14"/>
      <c r="T149" s="14">
        <f t="shared" ref="T149:V151" si="58">T150</f>
        <v>42143</v>
      </c>
      <c r="U149" s="51">
        <f t="shared" si="58"/>
        <v>41442</v>
      </c>
      <c r="V149" s="14">
        <f t="shared" si="58"/>
        <v>41442</v>
      </c>
    </row>
    <row r="150" spans="1:22" ht="33">
      <c r="A150" s="29"/>
      <c r="B150" s="26" t="s">
        <v>73</v>
      </c>
      <c r="C150" s="8">
        <v>913</v>
      </c>
      <c r="D150" s="8" t="s">
        <v>21</v>
      </c>
      <c r="E150" s="8" t="s">
        <v>0</v>
      </c>
      <c r="F150" s="16" t="s">
        <v>79</v>
      </c>
      <c r="G150" s="8"/>
      <c r="H150" s="14">
        <f>H151</f>
        <v>41442</v>
      </c>
      <c r="I150" s="14"/>
      <c r="J150" s="14">
        <f>J151</f>
        <v>0</v>
      </c>
      <c r="K150" s="14"/>
      <c r="L150" s="14">
        <f>L151</f>
        <v>41442</v>
      </c>
      <c r="M150" s="14"/>
      <c r="N150" s="14">
        <f>N151</f>
        <v>0</v>
      </c>
      <c r="O150" s="14"/>
      <c r="P150" s="14">
        <f>P151</f>
        <v>41442</v>
      </c>
      <c r="Q150" s="14"/>
      <c r="R150" s="14">
        <f>R151</f>
        <v>0</v>
      </c>
      <c r="S150" s="14"/>
      <c r="T150" s="14">
        <f t="shared" si="58"/>
        <v>42143</v>
      </c>
      <c r="U150" s="51">
        <f t="shared" si="58"/>
        <v>41442</v>
      </c>
      <c r="V150" s="14">
        <f t="shared" si="58"/>
        <v>41442</v>
      </c>
    </row>
    <row r="151" spans="1:22">
      <c r="A151" s="29"/>
      <c r="B151" s="20" t="s">
        <v>11</v>
      </c>
      <c r="C151" s="8">
        <v>913</v>
      </c>
      <c r="D151" s="8" t="s">
        <v>21</v>
      </c>
      <c r="E151" s="8" t="s">
        <v>0</v>
      </c>
      <c r="F151" s="16" t="s">
        <v>79</v>
      </c>
      <c r="G151" s="8" t="s">
        <v>12</v>
      </c>
      <c r="H151" s="14">
        <f>H152</f>
        <v>41442</v>
      </c>
      <c r="I151" s="14"/>
      <c r="J151" s="14">
        <f>J152</f>
        <v>0</v>
      </c>
      <c r="K151" s="14"/>
      <c r="L151" s="14">
        <f>L152</f>
        <v>41442</v>
      </c>
      <c r="M151" s="14"/>
      <c r="N151" s="14">
        <f>N152</f>
        <v>0</v>
      </c>
      <c r="O151" s="14"/>
      <c r="P151" s="14">
        <f>P152</f>
        <v>41442</v>
      </c>
      <c r="Q151" s="14"/>
      <c r="R151" s="14">
        <f>R152</f>
        <v>0</v>
      </c>
      <c r="S151" s="14"/>
      <c r="T151" s="14">
        <f t="shared" si="58"/>
        <v>42143</v>
      </c>
      <c r="U151" s="51">
        <f t="shared" si="58"/>
        <v>41442</v>
      </c>
      <c r="V151" s="14">
        <f t="shared" si="58"/>
        <v>41442</v>
      </c>
    </row>
    <row r="152" spans="1:22" ht="49.5">
      <c r="A152" s="29"/>
      <c r="B152" s="20" t="s">
        <v>64</v>
      </c>
      <c r="C152" s="8">
        <v>913</v>
      </c>
      <c r="D152" s="8" t="s">
        <v>21</v>
      </c>
      <c r="E152" s="8" t="s">
        <v>0</v>
      </c>
      <c r="F152" s="16" t="s">
        <v>79</v>
      </c>
      <c r="G152" s="9">
        <v>810</v>
      </c>
      <c r="H152" s="14">
        <f>39762+1680</f>
        <v>41442</v>
      </c>
      <c r="I152" s="14"/>
      <c r="J152" s="14"/>
      <c r="K152" s="14"/>
      <c r="L152" s="14">
        <f>39762+1680</f>
        <v>41442</v>
      </c>
      <c r="M152" s="14"/>
      <c r="N152" s="14"/>
      <c r="O152" s="14"/>
      <c r="P152" s="14">
        <f>39762+1680</f>
        <v>41442</v>
      </c>
      <c r="Q152" s="14"/>
      <c r="R152" s="14"/>
      <c r="S152" s="14"/>
      <c r="T152" s="14">
        <v>42143</v>
      </c>
      <c r="U152" s="51">
        <f>39762+1680</f>
        <v>41442</v>
      </c>
      <c r="V152" s="14">
        <f>39762+1680</f>
        <v>41442</v>
      </c>
    </row>
    <row r="154" spans="1:22" ht="49.5" customHeight="1">
      <c r="B154" s="63" t="s">
        <v>126</v>
      </c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</row>
  </sheetData>
  <autoFilter ref="A4:V152">
    <filterColumn colId="7" showButton="0"/>
    <filterColumn colId="9" showButton="0"/>
    <filterColumn colId="11" showButton="0"/>
    <filterColumn colId="13" showButton="0"/>
    <filterColumn colId="15" showButton="0"/>
    <filterColumn colId="17" showButton="0"/>
  </autoFilter>
  <customSheetViews>
    <customSheetView guid="{5CD25935-9E11-4D1E-87D7-C9A247FFE19A}" scale="76" zeroValues="0" showAutoFilter="1" hiddenColumns="1" topLeftCell="B5">
      <pane xSplit="6" ySplit="3" topLeftCell="H781" activePane="bottomRight" state="frozen"/>
      <selection pane="bottomRight" activeCell="F738" sqref="F738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1"/>
      <headerFooter alignWithMargins="0">
        <oddHeader>&amp;C&amp;"Times New Roman,обычный"&amp;12&amp;P</oddHeader>
      </headerFooter>
      <autoFilter ref="B1:J1"/>
    </customSheetView>
    <customSheetView guid="{FB1F440F-5159-41B8-B588-E2F1462433FA}" scale="70" showPageBreaks="1" zeroValues="0" printArea="1" showAutoFilter="1" hiddenColumns="1" topLeftCell="B5">
      <pane xSplit="6" ySplit="3" topLeftCell="H1008" activePane="bottomRight" state="frozen"/>
      <selection pane="bottomRight" activeCell="B1021" sqref="B1021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2"/>
      <headerFooter alignWithMargins="0">
        <oddHeader>&amp;C&amp;"Times New Roman,обычный"&amp;12&amp;P</oddHeader>
      </headerFooter>
      <autoFilter ref="B1:J1"/>
    </customSheetView>
    <customSheetView guid="{EBF4E2A3-3DC7-46F0-9A46-118480FE3972}" scale="87" zeroValues="0" printArea="1" showAutoFilter="1" hiddenColumns="1" topLeftCell="B5">
      <pane xSplit="6" ySplit="3" topLeftCell="H367" activePane="bottomRight" state="frozen"/>
      <selection pane="bottomRight" activeCell="C381" sqref="C381:C388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3"/>
      <headerFooter alignWithMargins="0">
        <oddHeader>&amp;C&amp;"Times New Roman,обычный"&amp;12&amp;P</oddHeader>
      </headerFooter>
      <autoFilter ref="B1:J1"/>
    </customSheetView>
    <customSheetView guid="{58B46F73-A41D-4F3D-963E-80563FCBD365}" scale="87" zeroValues="0" printArea="1" showAutoFilter="1" hiddenColumns="1" topLeftCell="B5">
      <pane xSplit="6" ySplit="3" topLeftCell="H228" activePane="bottomRight" state="frozen"/>
      <selection pane="bottomRight" activeCell="A237" sqref="A237:IV237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4"/>
      <headerFooter alignWithMargins="0">
        <oddHeader>&amp;C&amp;"Times New Roman,обычный"&amp;12&amp;P</oddHeader>
      </headerFooter>
      <autoFilter ref="B1:J1"/>
    </customSheetView>
    <customSheetView guid="{80CC6171-A3A4-4E47-A57E-A46CF4BD86AA}" scale="87" zeroValues="0" showAutoFilter="1" hiddenColumns="1" topLeftCell="B5">
      <pane xSplit="6" ySplit="3" topLeftCell="H253" activePane="bottomRight" state="frozen"/>
      <selection pane="bottomRight" activeCell="A65" sqref="A65:IV65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5"/>
      <headerFooter alignWithMargins="0">
        <oddHeader>&amp;C&amp;"Times New Roman,обычный"&amp;12&amp;P</oddHeader>
      </headerFooter>
      <autoFilter ref="B1:J1"/>
    </customSheetView>
    <customSheetView guid="{42BE0E33-0098-430A-8B11-16EBA87FC314}" scale="87" zeroValues="0" printArea="1" showAutoFilter="1" hiddenColumns="1" topLeftCell="B5">
      <pane xSplit="6" ySplit="3" topLeftCell="H128" activePane="bottomRight" state="frozen"/>
      <selection pane="bottomRight" activeCell="B139" sqref="B139:J146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6"/>
      <headerFooter alignWithMargins="0">
        <oddHeader>&amp;C&amp;"Times New Roman,обычный"&amp;12&amp;P</oddHeader>
      </headerFooter>
      <autoFilter ref="B1:J1"/>
    </customSheetView>
    <customSheetView guid="{1833A3AC-F1C3-479E-93FB-954CE1B96DD5}" scale="83" zeroValues="0" printArea="1" showAutoFilter="1" hiddenColumns="1" topLeftCell="B5">
      <pane xSplit="6" ySplit="3" topLeftCell="H972" activePane="bottomRight" state="frozen"/>
      <selection pane="bottomRight" activeCell="B979" sqref="B979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landscape" useFirstPageNumber="1" r:id="rId7"/>
      <headerFooter alignWithMargins="0">
        <oddHeader>&amp;C&amp;"Times New Roman,обычный"&amp;12&amp;P</oddHeader>
      </headerFooter>
      <autoFilter ref="B1:J1"/>
    </customSheetView>
    <customSheetView guid="{C090083C-0C6E-4944-A31F-96320BFBAF98}" scale="70" showPageBreaks="1" zeroValues="0" printArea="1" showAutoFilter="1" hiddenColumns="1" topLeftCell="B5">
      <pane xSplit="6" ySplit="3" topLeftCell="H690" activePane="bottomRight" state="frozen"/>
      <selection pane="bottomRight" activeCell="H696" sqref="H696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8"/>
      <headerFooter alignWithMargins="0">
        <oddHeader>&amp;C&amp;"Times New Roman,обычный"&amp;12&amp;P</oddHeader>
      </headerFooter>
      <autoFilter ref="B1:J1"/>
    </customSheetView>
    <customSheetView guid="{35334B33-0172-4120-8C4C-AE46E444BD02}" scale="76" zeroValues="0" showAutoFilter="1" hiddenColumns="1" topLeftCell="B5">
      <pane xSplit="6" ySplit="3" topLeftCell="H178" activePane="bottomRight" state="frozen"/>
      <selection pane="bottomRight" activeCell="M185" sqref="M185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9"/>
      <headerFooter alignWithMargins="0">
        <oddHeader>&amp;C&amp;"Times New Roman,обычный"&amp;12&amp;P</oddHeader>
      </headerFooter>
      <autoFilter ref="B1:J1"/>
    </customSheetView>
    <customSheetView guid="{8025D3C9-48E3-4830-9A1D-B211D2B01CC9}" scale="79" showPageBreaks="1" zeroValues="0" printArea="1" showAutoFilter="1" hiddenColumns="1" view="pageBreakPreview" topLeftCell="B1">
      <selection activeCell="B1" sqref="B1:J1"/>
      <pageMargins left="0.43307086614173229" right="0.19685039370078741" top="0.82677165354330717" bottom="0.35433070866141736" header="0.51181102362204722" footer="0.39370078740157483"/>
      <pageSetup paperSize="9" scale="66" firstPageNumber="131" fitToHeight="0" orientation="portrait" useFirstPageNumber="1" r:id="rId10"/>
      <headerFooter alignWithMargins="0">
        <oddHeader>&amp;C&amp;"Times New Roman,обычный"&amp;12&amp;P</oddHeader>
      </headerFooter>
      <autoFilter ref="B1:J1"/>
    </customSheetView>
  </customSheetViews>
  <mergeCells count="16">
    <mergeCell ref="P4:Q4"/>
    <mergeCell ref="J4:K4"/>
    <mergeCell ref="L4:M4"/>
    <mergeCell ref="B154:V154"/>
    <mergeCell ref="B1:V1"/>
    <mergeCell ref="U3:V3"/>
    <mergeCell ref="B3:B4"/>
    <mergeCell ref="F3:F4"/>
    <mergeCell ref="G3:G4"/>
    <mergeCell ref="H4:I4"/>
    <mergeCell ref="D3:D4"/>
    <mergeCell ref="E3:E4"/>
    <mergeCell ref="C3:C4"/>
    <mergeCell ref="R4:S4"/>
    <mergeCell ref="T3:T4"/>
    <mergeCell ref="N4:O4"/>
  </mergeCells>
  <pageMargins left="0.43307086614173229" right="0.19685039370078741" top="0.82677165354330717" bottom="0.35433070866141736" header="0.51181102362204722" footer="0.39370078740157483"/>
  <pageSetup paperSize="9" scale="62" firstPageNumber="131" fitToHeight="0" orientation="portrait" r:id="rId1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2014 и 2016гг</vt:lpstr>
      <vt:lpstr>Лист2</vt:lpstr>
      <vt:lpstr>'2014 и 2016гг'!Заголовки_для_печати</vt:lpstr>
      <vt:lpstr>'2014 и 2016гг'!Область_печати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Дементьева Елена Александровна</cp:lastModifiedBy>
  <cp:lastPrinted>2015-05-05T13:38:19Z</cp:lastPrinted>
  <dcterms:created xsi:type="dcterms:W3CDTF">2007-01-25T06:11:58Z</dcterms:created>
  <dcterms:modified xsi:type="dcterms:W3CDTF">2015-06-08T10:07:06Z</dcterms:modified>
</cp:coreProperties>
</file>