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45" windowWidth="15180" windowHeight="8925" tabRatio="601"/>
  </bookViews>
  <sheets>
    <sheet name="расшифровка в свод" sheetId="4" r:id="rId1"/>
  </sheets>
  <calcPr calcId="125725"/>
</workbook>
</file>

<file path=xl/calcChain.xml><?xml version="1.0" encoding="utf-8"?>
<calcChain xmlns="http://schemas.openxmlformats.org/spreadsheetml/2006/main">
  <c r="H133" i="4"/>
  <c r="H132" s="1"/>
  <c r="H131" s="1"/>
  <c r="H130" s="1"/>
  <c r="H129"/>
  <c r="H128" s="1"/>
  <c r="H127" s="1"/>
  <c r="H126" s="1"/>
  <c r="H141"/>
  <c r="H140" s="1"/>
  <c r="H139" s="1"/>
  <c r="H138" s="1"/>
  <c r="H123"/>
  <c r="H122" s="1"/>
  <c r="H121" s="1"/>
  <c r="H120" s="1"/>
  <c r="H119" s="1"/>
  <c r="H103"/>
  <c r="H102" s="1"/>
  <c r="H101" s="1"/>
  <c r="H100" s="1"/>
  <c r="H99" s="1"/>
  <c r="H113"/>
  <c r="H89"/>
  <c r="H88" s="1"/>
  <c r="H87" s="1"/>
  <c r="H86" s="1"/>
  <c r="H85" s="1"/>
  <c r="H94"/>
  <c r="H93" s="1"/>
  <c r="H92" s="1"/>
  <c r="H91" s="1"/>
  <c r="H90" s="1"/>
  <c r="H69"/>
  <c r="H68" s="1"/>
  <c r="H67" s="1"/>
  <c r="H66" s="1"/>
  <c r="H65" s="1"/>
  <c r="H47"/>
  <c r="H46" s="1"/>
  <c r="H45" s="1"/>
  <c r="H44" s="1"/>
  <c r="H43" s="1"/>
  <c r="H42"/>
  <c r="H41" s="1"/>
  <c r="H40" s="1"/>
  <c r="H39" s="1"/>
  <c r="H38" s="1"/>
  <c r="H61"/>
  <c r="H60" s="1"/>
  <c r="J161"/>
  <c r="J160" s="1"/>
  <c r="J159" s="1"/>
  <c r="J158" s="1"/>
  <c r="I161"/>
  <c r="I160" s="1"/>
  <c r="I159" s="1"/>
  <c r="I158" s="1"/>
  <c r="H161"/>
  <c r="H160" s="1"/>
  <c r="H159" s="1"/>
  <c r="H158" s="1"/>
  <c r="J156"/>
  <c r="J155" s="1"/>
  <c r="J154" s="1"/>
  <c r="J153" s="1"/>
  <c r="I156"/>
  <c r="I155" s="1"/>
  <c r="I154" s="1"/>
  <c r="I153" s="1"/>
  <c r="H156"/>
  <c r="H155" s="1"/>
  <c r="H154" s="1"/>
  <c r="H153" s="1"/>
  <c r="H152" s="1"/>
  <c r="B154"/>
  <c r="J150"/>
  <c r="J149" s="1"/>
  <c r="J148" s="1"/>
  <c r="J147" s="1"/>
  <c r="J146" s="1"/>
  <c r="I150"/>
  <c r="I149" s="1"/>
  <c r="I148" s="1"/>
  <c r="I147" s="1"/>
  <c r="I146" s="1"/>
  <c r="H150"/>
  <c r="H149" s="1"/>
  <c r="H148" s="1"/>
  <c r="H147" s="1"/>
  <c r="H146" s="1"/>
  <c r="J144"/>
  <c r="J143" s="1"/>
  <c r="J142" s="1"/>
  <c r="I144"/>
  <c r="I143" s="1"/>
  <c r="I142" s="1"/>
  <c r="H144"/>
  <c r="H143" s="1"/>
  <c r="H142" s="1"/>
  <c r="J140"/>
  <c r="J139" s="1"/>
  <c r="J138" s="1"/>
  <c r="I140"/>
  <c r="I139" s="1"/>
  <c r="I138" s="1"/>
  <c r="H136"/>
  <c r="H135" s="1"/>
  <c r="H134" s="1"/>
  <c r="J135"/>
  <c r="J134" s="1"/>
  <c r="I135"/>
  <c r="I134" s="1"/>
  <c r="J132"/>
  <c r="J131" s="1"/>
  <c r="J130" s="1"/>
  <c r="I132"/>
  <c r="I131" s="1"/>
  <c r="I130" s="1"/>
  <c r="I129"/>
  <c r="I128" s="1"/>
  <c r="I127" s="1"/>
  <c r="I126" s="1"/>
  <c r="J128"/>
  <c r="J127" s="1"/>
  <c r="J126" s="1"/>
  <c r="J123"/>
  <c r="J122" s="1"/>
  <c r="J121" s="1"/>
  <c r="J120" s="1"/>
  <c r="J119" s="1"/>
  <c r="I123"/>
  <c r="I122" s="1"/>
  <c r="I121" s="1"/>
  <c r="I120" s="1"/>
  <c r="I119" s="1"/>
  <c r="J117"/>
  <c r="J116" s="1"/>
  <c r="J115" s="1"/>
  <c r="J114" s="1"/>
  <c r="I117"/>
  <c r="I116" s="1"/>
  <c r="I115" s="1"/>
  <c r="I114" s="1"/>
  <c r="H117"/>
  <c r="H116" s="1"/>
  <c r="H115" s="1"/>
  <c r="H114" s="1"/>
  <c r="J113"/>
  <c r="J112" s="1"/>
  <c r="J111" s="1"/>
  <c r="J110" s="1"/>
  <c r="J109" s="1"/>
  <c r="I113"/>
  <c r="I112" s="1"/>
  <c r="I111" s="1"/>
  <c r="I110" s="1"/>
  <c r="I109" s="1"/>
  <c r="H112"/>
  <c r="H111" s="1"/>
  <c r="H110" s="1"/>
  <c r="H109" s="1"/>
  <c r="J107"/>
  <c r="J106" s="1"/>
  <c r="J105" s="1"/>
  <c r="J104" s="1"/>
  <c r="I107"/>
  <c r="I106" s="1"/>
  <c r="I105" s="1"/>
  <c r="I104" s="1"/>
  <c r="H107"/>
  <c r="H106" s="1"/>
  <c r="H105" s="1"/>
  <c r="H104" s="1"/>
  <c r="J103"/>
  <c r="J102" s="1"/>
  <c r="J101" s="1"/>
  <c r="J100" s="1"/>
  <c r="J99" s="1"/>
  <c r="I103"/>
  <c r="I102" s="1"/>
  <c r="I101" s="1"/>
  <c r="I100" s="1"/>
  <c r="I99" s="1"/>
  <c r="H98"/>
  <c r="H97" s="1"/>
  <c r="H96" s="1"/>
  <c r="J97"/>
  <c r="J96" s="1"/>
  <c r="I97"/>
  <c r="I96" s="1"/>
  <c r="J93"/>
  <c r="J92" s="1"/>
  <c r="J91" s="1"/>
  <c r="J90" s="1"/>
  <c r="I93"/>
  <c r="I92" s="1"/>
  <c r="I91" s="1"/>
  <c r="I90" s="1"/>
  <c r="C92"/>
  <c r="C93" s="1"/>
  <c r="C94" s="1"/>
  <c r="I89"/>
  <c r="I88" s="1"/>
  <c r="I87" s="1"/>
  <c r="I86" s="1"/>
  <c r="I85" s="1"/>
  <c r="J88"/>
  <c r="J87" s="1"/>
  <c r="J86" s="1"/>
  <c r="J85" s="1"/>
  <c r="J83"/>
  <c r="J82" s="1"/>
  <c r="J81" s="1"/>
  <c r="J80" s="1"/>
  <c r="I83"/>
  <c r="I82" s="1"/>
  <c r="I81" s="1"/>
  <c r="I80" s="1"/>
  <c r="H83"/>
  <c r="H82" s="1"/>
  <c r="H81" s="1"/>
  <c r="H80" s="1"/>
  <c r="C80"/>
  <c r="C81" s="1"/>
  <c r="C82" s="1"/>
  <c r="C83" s="1"/>
  <c r="C84" s="1"/>
  <c r="J78"/>
  <c r="J77" s="1"/>
  <c r="J76" s="1"/>
  <c r="J75" s="1"/>
  <c r="I78"/>
  <c r="I77" s="1"/>
  <c r="I76" s="1"/>
  <c r="I75" s="1"/>
  <c r="H78"/>
  <c r="H77" s="1"/>
  <c r="H76" s="1"/>
  <c r="H75" s="1"/>
  <c r="J73"/>
  <c r="J72" s="1"/>
  <c r="J71" s="1"/>
  <c r="J70" s="1"/>
  <c r="I73"/>
  <c r="I72" s="1"/>
  <c r="I71" s="1"/>
  <c r="I70" s="1"/>
  <c r="H73"/>
  <c r="H72" s="1"/>
  <c r="H71" s="1"/>
  <c r="H70" s="1"/>
  <c r="J68"/>
  <c r="J67" s="1"/>
  <c r="J66" s="1"/>
  <c r="J65" s="1"/>
  <c r="I68"/>
  <c r="I67" s="1"/>
  <c r="I66" s="1"/>
  <c r="I65" s="1"/>
  <c r="J62"/>
  <c r="I62"/>
  <c r="H62"/>
  <c r="J60"/>
  <c r="I60"/>
  <c r="J56"/>
  <c r="J55" s="1"/>
  <c r="J54" s="1"/>
  <c r="I56"/>
  <c r="I55" s="1"/>
  <c r="I54" s="1"/>
  <c r="H56"/>
  <c r="H55" s="1"/>
  <c r="H54" s="1"/>
  <c r="I52"/>
  <c r="I51" s="1"/>
  <c r="I50" s="1"/>
  <c r="I49" s="1"/>
  <c r="I48" s="1"/>
  <c r="J51"/>
  <c r="J50" s="1"/>
  <c r="J49" s="1"/>
  <c r="J48" s="1"/>
  <c r="H51"/>
  <c r="H50" s="1"/>
  <c r="H49" s="1"/>
  <c r="H48" s="1"/>
  <c r="C48"/>
  <c r="C49" s="1"/>
  <c r="C50" s="1"/>
  <c r="C51" s="1"/>
  <c r="C52" s="1"/>
  <c r="J46"/>
  <c r="J45" s="1"/>
  <c r="J44" s="1"/>
  <c r="J43" s="1"/>
  <c r="I46"/>
  <c r="I45" s="1"/>
  <c r="I44" s="1"/>
  <c r="I43" s="1"/>
  <c r="J41"/>
  <c r="J40" s="1"/>
  <c r="J39" s="1"/>
  <c r="J38" s="1"/>
  <c r="I41"/>
  <c r="I40" s="1"/>
  <c r="I39" s="1"/>
  <c r="I38" s="1"/>
  <c r="C38"/>
  <c r="C39" s="1"/>
  <c r="C40" s="1"/>
  <c r="C41" s="1"/>
  <c r="C53" s="1"/>
  <c r="C54" s="1"/>
  <c r="C55" s="1"/>
  <c r="C56" s="1"/>
  <c r="J36"/>
  <c r="J35" s="1"/>
  <c r="J34" s="1"/>
  <c r="J33" s="1"/>
  <c r="I36"/>
  <c r="I35" s="1"/>
  <c r="I34" s="1"/>
  <c r="I33" s="1"/>
  <c r="H36"/>
  <c r="H35" s="1"/>
  <c r="H34" s="1"/>
  <c r="H33" s="1"/>
  <c r="J30"/>
  <c r="J29" s="1"/>
  <c r="J28" s="1"/>
  <c r="J27" s="1"/>
  <c r="J26" s="1"/>
  <c r="I30"/>
  <c r="I29" s="1"/>
  <c r="I28" s="1"/>
  <c r="I27" s="1"/>
  <c r="I26" s="1"/>
  <c r="H30"/>
  <c r="H29" s="1"/>
  <c r="H28" s="1"/>
  <c r="H27" s="1"/>
  <c r="H26" s="1"/>
  <c r="J24"/>
  <c r="J23" s="1"/>
  <c r="J22" s="1"/>
  <c r="J21" s="1"/>
  <c r="J20" s="1"/>
  <c r="J19" s="1"/>
  <c r="I24"/>
  <c r="I23" s="1"/>
  <c r="I22" s="1"/>
  <c r="I21" s="1"/>
  <c r="I20" s="1"/>
  <c r="I19" s="1"/>
  <c r="H24"/>
  <c r="H23" s="1"/>
  <c r="H22" s="1"/>
  <c r="H21" s="1"/>
  <c r="H20" s="1"/>
  <c r="H19" s="1"/>
  <c r="J17"/>
  <c r="J16" s="1"/>
  <c r="J15" s="1"/>
  <c r="J14" s="1"/>
  <c r="J13" s="1"/>
  <c r="I17"/>
  <c r="I16" s="1"/>
  <c r="I15" s="1"/>
  <c r="I14" s="1"/>
  <c r="I13" s="1"/>
  <c r="H17"/>
  <c r="H16" s="1"/>
  <c r="H15" s="1"/>
  <c r="H14" s="1"/>
  <c r="H13" s="1"/>
  <c r="J11"/>
  <c r="J10" s="1"/>
  <c r="J9" s="1"/>
  <c r="J8" s="1"/>
  <c r="J7" s="1"/>
  <c r="I11"/>
  <c r="I10" s="1"/>
  <c r="I9" s="1"/>
  <c r="I8" s="1"/>
  <c r="I7" s="1"/>
  <c r="H11"/>
  <c r="H10" s="1"/>
  <c r="H9" s="1"/>
  <c r="H8" s="1"/>
  <c r="H7" s="1"/>
  <c r="C7"/>
  <c r="C8" s="1"/>
  <c r="C9" s="1"/>
  <c r="C10" s="1"/>
  <c r="C11" s="1"/>
  <c r="J152" l="1"/>
  <c r="I152"/>
  <c r="I137"/>
  <c r="H137"/>
  <c r="J137"/>
  <c r="H59"/>
  <c r="H58" s="1"/>
  <c r="H53" s="1"/>
  <c r="J64"/>
  <c r="H64"/>
  <c r="I125"/>
  <c r="H125"/>
  <c r="J125"/>
  <c r="I59"/>
  <c r="I58" s="1"/>
  <c r="I53" s="1"/>
  <c r="H95"/>
  <c r="J59"/>
  <c r="J58" s="1"/>
  <c r="J53" s="1"/>
  <c r="C13"/>
  <c r="C14" s="1"/>
  <c r="C15" s="1"/>
  <c r="C12"/>
  <c r="J95"/>
  <c r="C57"/>
  <c r="C119"/>
  <c r="C42"/>
  <c r="C43" s="1"/>
  <c r="C44" s="1"/>
  <c r="C45" s="1"/>
  <c r="C46" s="1"/>
  <c r="C47" s="1"/>
  <c r="I64"/>
  <c r="I95"/>
  <c r="H32" l="1"/>
  <c r="J124"/>
  <c r="I124"/>
  <c r="H124"/>
  <c r="J32"/>
  <c r="I32"/>
  <c r="C16"/>
  <c r="C120"/>
  <c r="C121" s="1"/>
  <c r="C122" s="1"/>
  <c r="C97"/>
  <c r="H6" l="1"/>
  <c r="J6"/>
  <c r="I6"/>
  <c r="C98"/>
  <c r="C99" s="1"/>
  <c r="C100" s="1"/>
  <c r="C101" s="1"/>
  <c r="C102" s="1"/>
  <c r="C123"/>
  <c r="C125" s="1"/>
  <c r="C132" s="1"/>
  <c r="C62"/>
  <c r="C61"/>
  <c r="C63" s="1"/>
  <c r="C64"/>
  <c r="C75" s="1"/>
  <c r="C76" s="1"/>
  <c r="C77" s="1"/>
  <c r="C78" s="1"/>
  <c r="C17"/>
  <c r="C114" l="1"/>
  <c r="C115" s="1"/>
  <c r="C116" s="1"/>
  <c r="C117" s="1"/>
  <c r="C118" s="1"/>
  <c r="C103"/>
  <c r="C104" s="1"/>
  <c r="C105" s="1"/>
  <c r="C106" s="1"/>
  <c r="C107" s="1"/>
  <c r="C108" s="1"/>
  <c r="C109" s="1"/>
  <c r="C110" s="1"/>
  <c r="C111" s="1"/>
  <c r="C112" s="1"/>
  <c r="C113" s="1"/>
  <c r="C19"/>
  <c r="C18"/>
  <c r="C90"/>
  <c r="C79"/>
  <c r="C85"/>
  <c r="C86" s="1"/>
  <c r="C87" s="1"/>
  <c r="C88" s="1"/>
  <c r="C89" s="1"/>
  <c r="C133"/>
  <c r="C135" l="1"/>
  <c r="C136" s="1"/>
  <c r="C137" l="1"/>
  <c r="C138" s="1"/>
  <c r="C139" s="1"/>
  <c r="C140" s="1"/>
  <c r="C131"/>
  <c r="C141" l="1"/>
  <c r="C142" s="1"/>
  <c r="C143" s="1"/>
  <c r="C144" s="1"/>
  <c r="C145" s="1"/>
  <c r="C147" s="1"/>
</calcChain>
</file>

<file path=xl/sharedStrings.xml><?xml version="1.0" encoding="utf-8"?>
<sst xmlns="http://schemas.openxmlformats.org/spreadsheetml/2006/main" count="696" uniqueCount="144">
  <si>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</si>
  <si>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Дорожное хозяйство (дорожные фонды)</t>
  </si>
  <si>
    <t>10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</si>
  <si>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</si>
  <si>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</si>
  <si>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</si>
  <si>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</si>
  <si>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</si>
  <si>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</si>
  <si>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</si>
  <si>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02</t>
  </si>
  <si>
    <t>03</t>
  </si>
  <si>
    <t>04</t>
  </si>
  <si>
    <t>230 00 00</t>
  </si>
  <si>
    <t>Мероприятия в установленной сфере деятельности</t>
  </si>
  <si>
    <t>230 04 00</t>
  </si>
  <si>
    <t>200</t>
  </si>
  <si>
    <t>Закупка товаров, работ и услуг для государственных (муниципальных) нужд</t>
  </si>
  <si>
    <t>Непрограммное направление расходов</t>
  </si>
  <si>
    <t>990 00 00</t>
  </si>
  <si>
    <t>Финансовое обеспечение деятельности муниципальных учреждений</t>
  </si>
  <si>
    <t>990 02 00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</si>
  <si>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</si>
  <si>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</si>
  <si>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</si>
  <si>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</si>
  <si>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990 04 00</t>
  </si>
  <si>
    <t>040 00 00</t>
  </si>
  <si>
    <t>040 04 00</t>
  </si>
  <si>
    <t>Мероприятия в сфере общегосударственного управления</t>
  </si>
  <si>
    <t>990 04 04</t>
  </si>
  <si>
    <t>Иные бюджетные ассигнования</t>
  </si>
  <si>
    <t>800</t>
  </si>
  <si>
    <t>Мероприятия в области жилищного хозяйства</t>
  </si>
  <si>
    <t>Благоустройство</t>
  </si>
  <si>
    <t>Субсидии не в рамках программных расходов</t>
  </si>
  <si>
    <t>990 03 00</t>
  </si>
  <si>
    <t>Мероприятия в области лесного хозяйства</t>
  </si>
  <si>
    <t>Муниципальная программа по обращению с отходами на территории городского округа Тольятти на 2014-2016 годы</t>
  </si>
  <si>
    <t>Мероприятия в области коммунального хозяйства</t>
  </si>
  <si>
    <t>Мероприятия в области благоустройства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</si>
  <si>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</si>
  <si>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</si>
  <si>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/>
  </si>
  <si>
    <t>140 00 00</t>
  </si>
  <si>
    <t>140 04 00</t>
  </si>
  <si>
    <t>140 04 13</t>
  </si>
  <si>
    <t>990 03 08</t>
  </si>
  <si>
    <t>990 04 13</t>
  </si>
  <si>
    <t>240 00 00</t>
  </si>
  <si>
    <t>240 04 00</t>
  </si>
  <si>
    <t>990 04 41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</si>
  <si>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</si>
  <si>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</si>
  <si>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Учреждения, осуществляющие деятельность по другим вопросам в области жилищно-коммунального хозяйства</t>
  </si>
  <si>
    <t>Муниципальная программа «Развитие информационно-телекоммуникационной инфраструктуры городского округа Тольятти на 2014 – 2016 годы»</t>
  </si>
  <si>
    <t>Мероприятия в сфере информационно-коммуникационных технологий и связи</t>
  </si>
  <si>
    <t>110 00 00</t>
  </si>
  <si>
    <t>Муниципальная программа «Капитальный ремонт многоквартирных домов городского округа Тольятти на 2014-2018 годы»</t>
  </si>
  <si>
    <t>110 04 00</t>
  </si>
  <si>
    <t>110 04 46</t>
  </si>
  <si>
    <t>990 04 42</t>
  </si>
  <si>
    <t>230 04 39</t>
  </si>
  <si>
    <t>240 04 41</t>
  </si>
  <si>
    <t>990 02 43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</si>
  <si>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лицам-производителям товаров, работ, услуг, имеющим право на получение субсидий на возмещение недополученных доходов, связанных с содержанием муниципальных общежитий и домов, утративших статус общежития, но не переоборудованных под многоквартирные дома</t>
  </si>
  <si>
    <t>150 00 00</t>
  </si>
  <si>
    <t>07</t>
  </si>
  <si>
    <t>09</t>
  </si>
  <si>
    <t>06</t>
  </si>
  <si>
    <t>05</t>
  </si>
  <si>
    <t>Лесное хозяйство</t>
  </si>
  <si>
    <t>Другие вопросы в области охраны окружающей среды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</si>
  <si>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</si>
  <si>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</si>
  <si>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</si>
  <si>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Департамент городского хозяйства мэрии городского округа Тольятти</t>
  </si>
  <si>
    <t>Связь и информатика</t>
  </si>
  <si>
    <t>Сбор, удаление отходов и очистка сточных вод</t>
  </si>
  <si>
    <t>450 98 00</t>
  </si>
  <si>
    <t>040 04 13</t>
  </si>
  <si>
    <t>Выполнение мероприятий, направленных на обустройство знаковых мест на территории городских округов Самарской области</t>
  </si>
  <si>
    <t>210 00 00</t>
  </si>
  <si>
    <t>210 04 00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</si>
  <si>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</si>
  <si>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>140 04 41</t>
  </si>
  <si>
    <t>210 04 41</t>
  </si>
  <si>
    <t>240</t>
  </si>
  <si>
    <t>810</t>
  </si>
  <si>
    <t>610</t>
  </si>
  <si>
    <t>410</t>
  </si>
  <si>
    <t>Иные закупки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</si>
  <si>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</si>
  <si>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Уплата налогов, сборов и иных платежей</t>
  </si>
  <si>
    <t>850</t>
  </si>
  <si>
    <t>Субсидии бюджетным учреждениям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</si>
  <si>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</si>
  <si>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</si>
  <si>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>Обеспечение долевого софинансирования расходов</t>
  </si>
  <si>
    <t>Расходы в рамках подпрограммы «Модернизация и развитие автомобильных дорог общего пользования местного значения  городского округа  Тольятти на 2014-2020 годы» муниципальной программы «Развитие транспортной системы и дорожного хозяйства городского округа Тольятти на 2014-2020гг.»</t>
  </si>
  <si>
    <t xml:space="preserve">152 00 00 </t>
  </si>
  <si>
    <t>152 73 00</t>
  </si>
  <si>
    <t>152 73 27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</si>
  <si>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</si>
  <si>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290 00 00</t>
  </si>
  <si>
    <t>290 04 00</t>
  </si>
  <si>
    <t>290 04 13</t>
  </si>
  <si>
    <t>290 04 41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</si>
  <si>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</si>
  <si>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320 00 00</t>
  </si>
  <si>
    <t>320 04 00</t>
  </si>
  <si>
    <t>320 04 41</t>
  </si>
  <si>
    <t>Муниципальная программа «Тольятти -чистый город» на 2015-2019 годы»</t>
  </si>
  <si>
    <t>130 00 00</t>
  </si>
  <si>
    <t>130 04 00</t>
  </si>
  <si>
    <t>130 04 42</t>
  </si>
  <si>
    <t>240 04 42</t>
  </si>
  <si>
    <t>320 04 42</t>
  </si>
  <si>
    <t>Финансовое обеспечение деятельности бюджетных и автономных учреждений</t>
  </si>
  <si>
    <t>130 02 00</t>
  </si>
  <si>
    <t>130 02 43</t>
  </si>
  <si>
    <t>Мероприятия в учреждениях, осуществляющих деятельность по другим вопросам в области жилищно-коммунального хозяйства</t>
  </si>
  <si>
    <t>130 04 43</t>
  </si>
  <si>
    <t>990 04 43</t>
  </si>
  <si>
    <t>240 04 44</t>
  </si>
  <si>
    <t>Корректировка проектной сметной документации и производство работ по ликвидации и рекультивации массивов существующих объектов размещения отходов, в том числе реконструкция их элементов</t>
  </si>
  <si>
    <t>Капитальные вложения в объекты государственной (муниципальной) собственности</t>
  </si>
  <si>
    <t>240 73 00</t>
  </si>
  <si>
    <t>240 73 52</t>
  </si>
  <si>
    <t>Муниципальная экологическая программа городского округа Тольятти на 2015-2017 годы</t>
  </si>
  <si>
    <t>300 00 00</t>
  </si>
  <si>
    <t>300 04 00</t>
  </si>
  <si>
    <t>300 04 45</t>
  </si>
  <si>
    <t>330 00 00</t>
  </si>
  <si>
    <t>Муниципальная программа «Благоустройство территорий городского округа Тольятти на 2015-2024 годы»</t>
  </si>
  <si>
    <t>330 04 00</t>
  </si>
  <si>
    <t>330 04 13</t>
  </si>
  <si>
    <t>330 04 42</t>
  </si>
  <si>
    <t>Расшифровка бюджетных ассигнований по департаменту городского хозяйства</t>
  </si>
  <si>
    <t>Утвержденный бюджет по решению Думы городского округа Тольятти от 20.05.2015 г № 732</t>
  </si>
  <si>
    <t>2015 год</t>
  </si>
  <si>
    <t>2016 год</t>
  </si>
  <si>
    <t>тыс.руб.</t>
  </si>
  <si>
    <t>Кассовое  исполнение бюджета за 2014 год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</si>
</sst>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5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8">
    <xf numFmtId="0" fontId="0" fillId="0" borderId="0" xfId="0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3" fontId="2" fillId="0" borderId="3" xfId="3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9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 [0]" xfId="3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5"/>
  <sheetViews>
    <sheetView tabSelected="1" topLeftCell="B1" workbookViewId="0">
      <selection activeCell="C155" sqref="C155"/>
    </sheetView>
  </sheetViews>
  <sheetFormatPr defaultRowHeight="15"/>
  <cols>
    <col min="1" max="1" width="7.85546875" style="2" hidden="1" customWidth="1"/>
    <col min="2" max="2" width="60.42578125" style="2" customWidth="1"/>
    <col min="3" max="3" width="11" style="3" customWidth="1"/>
    <col min="4" max="5" width="7" style="2" customWidth="1"/>
    <col min="6" max="6" width="11.85546875" style="28" customWidth="1"/>
    <col min="7" max="7" width="12.7109375" style="3" customWidth="1"/>
    <col min="8" max="8" width="16.42578125" style="29" customWidth="1"/>
    <col min="9" max="9" width="14.42578125" style="29" customWidth="1"/>
    <col min="10" max="10" width="14.140625" style="29" customWidth="1"/>
    <col min="11" max="11" width="52.42578125" style="2" customWidth="1"/>
    <col min="12" max="16384" width="9.140625" style="2"/>
  </cols>
  <sheetData>
    <row r="1" spans="1:10" ht="24" customHeight="1">
      <c r="A1" s="4"/>
      <c r="B1" s="42" t="s">
        <v>138</v>
      </c>
      <c r="C1" s="42"/>
      <c r="D1" s="42"/>
      <c r="E1" s="42"/>
      <c r="F1" s="42"/>
      <c r="G1" s="42"/>
      <c r="H1" s="42"/>
      <c r="I1" s="42"/>
      <c r="J1" s="42"/>
    </row>
    <row r="2" spans="1:10">
      <c r="A2" s="5"/>
      <c r="B2" s="6"/>
      <c r="C2" s="6"/>
      <c r="D2" s="6"/>
      <c r="E2" s="6"/>
      <c r="F2" s="6"/>
      <c r="G2" s="6"/>
      <c r="H2" s="6"/>
      <c r="I2" s="2"/>
      <c r="J2" s="3" t="s">
        <v>142</v>
      </c>
    </row>
    <row r="3" spans="1:10" s="3" customFormat="1" ht="15.75" customHeight="1">
      <c r="A3" s="43" t="s">
        <v>6</v>
      </c>
      <c r="B3" s="44" t="s">
        <v>0</v>
      </c>
      <c r="C3" s="43" t="s">
        <v>6</v>
      </c>
      <c r="D3" s="45" t="s">
        <v>7</v>
      </c>
      <c r="E3" s="45" t="s">
        <v>8</v>
      </c>
      <c r="F3" s="46" t="s">
        <v>3</v>
      </c>
      <c r="G3" s="47" t="s">
        <v>4</v>
      </c>
      <c r="H3" s="37" t="s">
        <v>143</v>
      </c>
      <c r="I3" s="38" t="s">
        <v>139</v>
      </c>
      <c r="J3" s="39"/>
    </row>
    <row r="4" spans="1:10" s="3" customFormat="1" ht="43.5" customHeight="1">
      <c r="A4" s="43"/>
      <c r="B4" s="44"/>
      <c r="C4" s="43"/>
      <c r="D4" s="45"/>
      <c r="E4" s="45"/>
      <c r="F4" s="46"/>
      <c r="G4" s="47"/>
      <c r="H4" s="37"/>
      <c r="I4" s="40"/>
      <c r="J4" s="41"/>
    </row>
    <row r="5" spans="1:10" s="3" customFormat="1" ht="19.5" customHeight="1">
      <c r="A5" s="43"/>
      <c r="B5" s="44"/>
      <c r="C5" s="43"/>
      <c r="D5" s="45"/>
      <c r="E5" s="45"/>
      <c r="F5" s="46"/>
      <c r="G5" s="47"/>
      <c r="H5" s="37"/>
      <c r="I5" s="1" t="s">
        <v>140</v>
      </c>
      <c r="J5" s="1" t="s">
        <v>141</v>
      </c>
    </row>
    <row r="6" spans="1:10" ht="28.5">
      <c r="A6" s="7">
        <v>920</v>
      </c>
      <c r="B6" s="8" t="s">
        <v>76</v>
      </c>
      <c r="C6" s="9">
        <v>920</v>
      </c>
      <c r="D6" s="10"/>
      <c r="E6" s="10"/>
      <c r="F6" s="11"/>
      <c r="G6" s="10"/>
      <c r="H6" s="9">
        <f>H7+H13+H19+H32+H64+H95+H124+H146+H152+H26</f>
        <v>974630</v>
      </c>
      <c r="I6" s="9">
        <f>I7+I13+I19+I32+I64+I95+I124+I146+I152+I26</f>
        <v>1014157</v>
      </c>
      <c r="J6" s="9">
        <f>J7+J13+J19+J32+J64+J95+J124+J146+J152+J26</f>
        <v>762670</v>
      </c>
    </row>
    <row r="7" spans="1:10" ht="26.25" customHeight="1">
      <c r="A7" s="7"/>
      <c r="B7" s="12" t="s">
        <v>5</v>
      </c>
      <c r="C7" s="1">
        <f>C6</f>
        <v>920</v>
      </c>
      <c r="D7" s="13" t="s">
        <v>9</v>
      </c>
      <c r="E7" s="13">
        <v>13</v>
      </c>
      <c r="F7" s="14"/>
      <c r="G7" s="13"/>
      <c r="H7" s="15">
        <f t="shared" ref="H7:J11" si="0">H8</f>
        <v>2033</v>
      </c>
      <c r="I7" s="15">
        <f t="shared" si="0"/>
        <v>4850</v>
      </c>
      <c r="J7" s="15">
        <f t="shared" si="0"/>
        <v>5931</v>
      </c>
    </row>
    <row r="8" spans="1:10">
      <c r="A8" s="16"/>
      <c r="B8" s="17" t="s">
        <v>18</v>
      </c>
      <c r="C8" s="18">
        <f>C7</f>
        <v>920</v>
      </c>
      <c r="D8" s="19" t="s">
        <v>9</v>
      </c>
      <c r="E8" s="19">
        <v>13</v>
      </c>
      <c r="F8" s="20" t="s">
        <v>19</v>
      </c>
      <c r="G8" s="19"/>
      <c r="H8" s="21">
        <f t="shared" si="0"/>
        <v>2033</v>
      </c>
      <c r="I8" s="21">
        <f t="shared" si="0"/>
        <v>4850</v>
      </c>
      <c r="J8" s="21">
        <f t="shared" si="0"/>
        <v>5931</v>
      </c>
    </row>
    <row r="9" spans="1:10">
      <c r="A9" s="16"/>
      <c r="B9" s="17" t="s">
        <v>14</v>
      </c>
      <c r="C9" s="18">
        <f t="shared" ref="C9:C61" si="1">C8</f>
        <v>920</v>
      </c>
      <c r="D9" s="19" t="s">
        <v>9</v>
      </c>
      <c r="E9" s="19">
        <v>13</v>
      </c>
      <c r="F9" s="20" t="s">
        <v>26</v>
      </c>
      <c r="G9" s="19"/>
      <c r="H9" s="21">
        <f t="shared" si="0"/>
        <v>2033</v>
      </c>
      <c r="I9" s="21">
        <f t="shared" si="0"/>
        <v>4850</v>
      </c>
      <c r="J9" s="21">
        <f t="shared" si="0"/>
        <v>5931</v>
      </c>
    </row>
    <row r="10" spans="1:10">
      <c r="A10" s="7"/>
      <c r="B10" s="17" t="s">
        <v>29</v>
      </c>
      <c r="C10" s="18">
        <f t="shared" si="1"/>
        <v>920</v>
      </c>
      <c r="D10" s="19" t="s">
        <v>9</v>
      </c>
      <c r="E10" s="19">
        <v>13</v>
      </c>
      <c r="F10" s="20" t="s">
        <v>30</v>
      </c>
      <c r="G10" s="19"/>
      <c r="H10" s="21">
        <f t="shared" si="0"/>
        <v>2033</v>
      </c>
      <c r="I10" s="21">
        <f t="shared" si="0"/>
        <v>4850</v>
      </c>
      <c r="J10" s="21">
        <f t="shared" si="0"/>
        <v>5931</v>
      </c>
    </row>
    <row r="11" spans="1:10" ht="30">
      <c r="A11" s="7"/>
      <c r="B11" s="17" t="s">
        <v>17</v>
      </c>
      <c r="C11" s="18">
        <f t="shared" si="1"/>
        <v>920</v>
      </c>
      <c r="D11" s="19" t="s">
        <v>9</v>
      </c>
      <c r="E11" s="19">
        <v>13</v>
      </c>
      <c r="F11" s="20" t="s">
        <v>30</v>
      </c>
      <c r="G11" s="19" t="s">
        <v>16</v>
      </c>
      <c r="H11" s="21">
        <f t="shared" si="0"/>
        <v>2033</v>
      </c>
      <c r="I11" s="21">
        <f t="shared" si="0"/>
        <v>4850</v>
      </c>
      <c r="J11" s="21">
        <f t="shared" si="0"/>
        <v>5931</v>
      </c>
    </row>
    <row r="12" spans="1:10" ht="30">
      <c r="A12" s="7"/>
      <c r="B12" s="17" t="s">
        <v>91</v>
      </c>
      <c r="C12" s="18">
        <f t="shared" si="1"/>
        <v>920</v>
      </c>
      <c r="D12" s="19" t="s">
        <v>9</v>
      </c>
      <c r="E12" s="19">
        <v>13</v>
      </c>
      <c r="F12" s="20" t="s">
        <v>30</v>
      </c>
      <c r="G12" s="19" t="s">
        <v>87</v>
      </c>
      <c r="H12" s="22">
        <v>2033</v>
      </c>
      <c r="I12" s="22">
        <v>4850</v>
      </c>
      <c r="J12" s="22">
        <v>5931</v>
      </c>
    </row>
    <row r="13" spans="1:10" ht="25.5" customHeight="1">
      <c r="A13" s="7"/>
      <c r="B13" s="12" t="s">
        <v>71</v>
      </c>
      <c r="C13" s="1">
        <f>C11</f>
        <v>920</v>
      </c>
      <c r="D13" s="13" t="s">
        <v>12</v>
      </c>
      <c r="E13" s="13" t="s">
        <v>67</v>
      </c>
      <c r="F13" s="14"/>
      <c r="G13" s="13"/>
      <c r="H13" s="15">
        <f t="shared" ref="H13:J17" si="2">H14</f>
        <v>3795</v>
      </c>
      <c r="I13" s="15">
        <f t="shared" si="2"/>
        <v>6039</v>
      </c>
      <c r="J13" s="15">
        <f t="shared" si="2"/>
        <v>5591</v>
      </c>
    </row>
    <row r="14" spans="1:10" ht="45">
      <c r="A14" s="7"/>
      <c r="B14" s="17" t="s">
        <v>52</v>
      </c>
      <c r="C14" s="18">
        <f t="shared" si="1"/>
        <v>920</v>
      </c>
      <c r="D14" s="19" t="s">
        <v>12</v>
      </c>
      <c r="E14" s="19" t="s">
        <v>67</v>
      </c>
      <c r="F14" s="20" t="s">
        <v>13</v>
      </c>
      <c r="G14" s="19"/>
      <c r="H14" s="21">
        <f t="shared" si="2"/>
        <v>3795</v>
      </c>
      <c r="I14" s="21">
        <f t="shared" si="2"/>
        <v>6039</v>
      </c>
      <c r="J14" s="21">
        <f t="shared" si="2"/>
        <v>5591</v>
      </c>
    </row>
    <row r="15" spans="1:10">
      <c r="A15" s="7"/>
      <c r="B15" s="17" t="s">
        <v>14</v>
      </c>
      <c r="C15" s="18">
        <f t="shared" si="1"/>
        <v>920</v>
      </c>
      <c r="D15" s="19" t="s">
        <v>12</v>
      </c>
      <c r="E15" s="19" t="s">
        <v>67</v>
      </c>
      <c r="F15" s="20" t="s">
        <v>15</v>
      </c>
      <c r="G15" s="19"/>
      <c r="H15" s="21">
        <f t="shared" si="2"/>
        <v>3795</v>
      </c>
      <c r="I15" s="21">
        <f t="shared" si="2"/>
        <v>6039</v>
      </c>
      <c r="J15" s="21">
        <f t="shared" si="2"/>
        <v>5591</v>
      </c>
    </row>
    <row r="16" spans="1:10">
      <c r="A16" s="7"/>
      <c r="B16" s="17" t="s">
        <v>37</v>
      </c>
      <c r="C16" s="18">
        <f t="shared" si="1"/>
        <v>920</v>
      </c>
      <c r="D16" s="19" t="s">
        <v>12</v>
      </c>
      <c r="E16" s="19" t="s">
        <v>67</v>
      </c>
      <c r="F16" s="20" t="s">
        <v>62</v>
      </c>
      <c r="G16" s="19"/>
      <c r="H16" s="21">
        <f t="shared" si="2"/>
        <v>3795</v>
      </c>
      <c r="I16" s="21">
        <f t="shared" si="2"/>
        <v>6039</v>
      </c>
      <c r="J16" s="21">
        <f t="shared" si="2"/>
        <v>5591</v>
      </c>
    </row>
    <row r="17" spans="1:10" ht="30">
      <c r="A17" s="7"/>
      <c r="B17" s="17" t="s">
        <v>17</v>
      </c>
      <c r="C17" s="18">
        <f t="shared" si="1"/>
        <v>920</v>
      </c>
      <c r="D17" s="19" t="s">
        <v>12</v>
      </c>
      <c r="E17" s="19" t="s">
        <v>67</v>
      </c>
      <c r="F17" s="20" t="s">
        <v>62</v>
      </c>
      <c r="G17" s="19" t="s">
        <v>16</v>
      </c>
      <c r="H17" s="21">
        <f t="shared" si="2"/>
        <v>3795</v>
      </c>
      <c r="I17" s="21">
        <f t="shared" si="2"/>
        <v>6039</v>
      </c>
      <c r="J17" s="21">
        <f t="shared" si="2"/>
        <v>5591</v>
      </c>
    </row>
    <row r="18" spans="1:10" ht="30">
      <c r="A18" s="7"/>
      <c r="B18" s="17" t="s">
        <v>91</v>
      </c>
      <c r="C18" s="18">
        <f t="shared" si="1"/>
        <v>920</v>
      </c>
      <c r="D18" s="19" t="s">
        <v>12</v>
      </c>
      <c r="E18" s="19" t="s">
        <v>67</v>
      </c>
      <c r="F18" s="20" t="s">
        <v>62</v>
      </c>
      <c r="G18" s="19" t="s">
        <v>87</v>
      </c>
      <c r="H18" s="22">
        <v>3795</v>
      </c>
      <c r="I18" s="22">
        <v>6039</v>
      </c>
      <c r="J18" s="22">
        <v>5591</v>
      </c>
    </row>
    <row r="19" spans="1:10" ht="24.75" customHeight="1">
      <c r="A19" s="7"/>
      <c r="B19" s="12" t="s">
        <v>1</v>
      </c>
      <c r="C19" s="1">
        <f>C17</f>
        <v>920</v>
      </c>
      <c r="D19" s="13" t="s">
        <v>12</v>
      </c>
      <c r="E19" s="13" t="s">
        <v>68</v>
      </c>
      <c r="F19" s="14"/>
      <c r="G19" s="13"/>
      <c r="H19" s="15">
        <f>H20</f>
        <v>64697</v>
      </c>
      <c r="I19" s="15">
        <f t="shared" ref="I19:J19" si="3">I20</f>
        <v>85173</v>
      </c>
      <c r="J19" s="15">
        <f t="shared" si="3"/>
        <v>0</v>
      </c>
    </row>
    <row r="20" spans="1:10" ht="30">
      <c r="A20" s="7"/>
      <c r="B20" s="17" t="s">
        <v>96</v>
      </c>
      <c r="C20" s="18">
        <v>920</v>
      </c>
      <c r="D20" s="19" t="s">
        <v>12</v>
      </c>
      <c r="E20" s="19" t="s">
        <v>68</v>
      </c>
      <c r="F20" s="19" t="s">
        <v>66</v>
      </c>
      <c r="G20" s="19"/>
      <c r="H20" s="21">
        <f t="shared" ref="H20:J24" si="4">H21</f>
        <v>64697</v>
      </c>
      <c r="I20" s="21">
        <f t="shared" si="4"/>
        <v>85173</v>
      </c>
      <c r="J20" s="21">
        <f t="shared" si="4"/>
        <v>0</v>
      </c>
    </row>
    <row r="21" spans="1:10" ht="45">
      <c r="A21" s="7"/>
      <c r="B21" s="17" t="s">
        <v>97</v>
      </c>
      <c r="C21" s="18">
        <v>920</v>
      </c>
      <c r="D21" s="19" t="s">
        <v>12</v>
      </c>
      <c r="E21" s="19" t="s">
        <v>68</v>
      </c>
      <c r="F21" s="19" t="s">
        <v>100</v>
      </c>
      <c r="G21" s="19"/>
      <c r="H21" s="21">
        <f t="shared" si="4"/>
        <v>64697</v>
      </c>
      <c r="I21" s="21">
        <f t="shared" si="4"/>
        <v>85173</v>
      </c>
      <c r="J21" s="21">
        <f t="shared" si="4"/>
        <v>0</v>
      </c>
    </row>
    <row r="22" spans="1:10">
      <c r="A22" s="7"/>
      <c r="B22" s="17" t="s">
        <v>98</v>
      </c>
      <c r="C22" s="18">
        <v>920</v>
      </c>
      <c r="D22" s="19" t="s">
        <v>12</v>
      </c>
      <c r="E22" s="19" t="s">
        <v>68</v>
      </c>
      <c r="F22" s="19" t="s">
        <v>101</v>
      </c>
      <c r="G22" s="19"/>
      <c r="H22" s="21">
        <f t="shared" si="4"/>
        <v>64697</v>
      </c>
      <c r="I22" s="21">
        <f t="shared" si="4"/>
        <v>85173</v>
      </c>
      <c r="J22" s="21">
        <f t="shared" si="4"/>
        <v>0</v>
      </c>
    </row>
    <row r="23" spans="1:10" ht="75">
      <c r="A23" s="7"/>
      <c r="B23" s="17" t="s">
        <v>99</v>
      </c>
      <c r="C23" s="18">
        <v>920</v>
      </c>
      <c r="D23" s="19" t="s">
        <v>12</v>
      </c>
      <c r="E23" s="19" t="s">
        <v>68</v>
      </c>
      <c r="F23" s="19" t="s">
        <v>102</v>
      </c>
      <c r="G23" s="19"/>
      <c r="H23" s="21">
        <f t="shared" si="4"/>
        <v>64697</v>
      </c>
      <c r="I23" s="21">
        <f t="shared" si="4"/>
        <v>85173</v>
      </c>
      <c r="J23" s="21">
        <f t="shared" si="4"/>
        <v>0</v>
      </c>
    </row>
    <row r="24" spans="1:10" ht="30">
      <c r="A24" s="7"/>
      <c r="B24" s="17" t="s">
        <v>17</v>
      </c>
      <c r="C24" s="18">
        <v>920</v>
      </c>
      <c r="D24" s="19" t="s">
        <v>12</v>
      </c>
      <c r="E24" s="19" t="s">
        <v>68</v>
      </c>
      <c r="F24" s="19" t="s">
        <v>102</v>
      </c>
      <c r="G24" s="19" t="s">
        <v>16</v>
      </c>
      <c r="H24" s="21">
        <f t="shared" si="4"/>
        <v>64697</v>
      </c>
      <c r="I24" s="21">
        <f t="shared" si="4"/>
        <v>85173</v>
      </c>
      <c r="J24" s="21">
        <f t="shared" si="4"/>
        <v>0</v>
      </c>
    </row>
    <row r="25" spans="1:10" ht="30">
      <c r="A25" s="7"/>
      <c r="B25" s="17" t="s">
        <v>91</v>
      </c>
      <c r="C25" s="18">
        <v>920</v>
      </c>
      <c r="D25" s="19" t="s">
        <v>12</v>
      </c>
      <c r="E25" s="19" t="s">
        <v>68</v>
      </c>
      <c r="F25" s="19" t="s">
        <v>102</v>
      </c>
      <c r="G25" s="19" t="s">
        <v>87</v>
      </c>
      <c r="H25" s="21">
        <v>64697</v>
      </c>
      <c r="I25" s="21">
        <v>85173</v>
      </c>
      <c r="J25" s="21"/>
    </row>
    <row r="26" spans="1:10" ht="26.25" customHeight="1">
      <c r="A26" s="7"/>
      <c r="B26" s="12" t="s">
        <v>77</v>
      </c>
      <c r="C26" s="1">
        <v>920</v>
      </c>
      <c r="D26" s="13" t="s">
        <v>12</v>
      </c>
      <c r="E26" s="13" t="s">
        <v>2</v>
      </c>
      <c r="F26" s="14"/>
      <c r="G26" s="13"/>
      <c r="H26" s="15">
        <f>H27</f>
        <v>0</v>
      </c>
      <c r="I26" s="15">
        <f t="shared" ref="I26:J26" si="5">I27</f>
        <v>292</v>
      </c>
      <c r="J26" s="15">
        <f t="shared" si="5"/>
        <v>0</v>
      </c>
    </row>
    <row r="27" spans="1:10" ht="45">
      <c r="A27" s="7"/>
      <c r="B27" s="17" t="s">
        <v>55</v>
      </c>
      <c r="C27" s="18">
        <v>920</v>
      </c>
      <c r="D27" s="19" t="s">
        <v>12</v>
      </c>
      <c r="E27" s="19" t="s">
        <v>2</v>
      </c>
      <c r="F27" s="19" t="s">
        <v>57</v>
      </c>
      <c r="G27" s="19"/>
      <c r="H27" s="21">
        <f t="shared" ref="H27:J30" si="6">H28</f>
        <v>0</v>
      </c>
      <c r="I27" s="21">
        <f t="shared" si="6"/>
        <v>292</v>
      </c>
      <c r="J27" s="21">
        <f t="shared" si="6"/>
        <v>0</v>
      </c>
    </row>
    <row r="28" spans="1:10">
      <c r="A28" s="7"/>
      <c r="B28" s="17" t="s">
        <v>14</v>
      </c>
      <c r="C28" s="18">
        <v>920</v>
      </c>
      <c r="D28" s="19" t="s">
        <v>12</v>
      </c>
      <c r="E28" s="19" t="s">
        <v>2</v>
      </c>
      <c r="F28" s="19" t="s">
        <v>59</v>
      </c>
      <c r="G28" s="19"/>
      <c r="H28" s="21">
        <f t="shared" si="6"/>
        <v>0</v>
      </c>
      <c r="I28" s="21">
        <f t="shared" si="6"/>
        <v>292</v>
      </c>
      <c r="J28" s="21">
        <f t="shared" si="6"/>
        <v>0</v>
      </c>
    </row>
    <row r="29" spans="1:10" ht="30">
      <c r="A29" s="7"/>
      <c r="B29" s="23" t="s">
        <v>56</v>
      </c>
      <c r="C29" s="18">
        <v>920</v>
      </c>
      <c r="D29" s="19" t="s">
        <v>12</v>
      </c>
      <c r="E29" s="19" t="s">
        <v>2</v>
      </c>
      <c r="F29" s="19" t="s">
        <v>60</v>
      </c>
      <c r="G29" s="19"/>
      <c r="H29" s="21">
        <f t="shared" si="6"/>
        <v>0</v>
      </c>
      <c r="I29" s="21">
        <f t="shared" si="6"/>
        <v>292</v>
      </c>
      <c r="J29" s="21">
        <f t="shared" si="6"/>
        <v>0</v>
      </c>
    </row>
    <row r="30" spans="1:10" ht="30">
      <c r="A30" s="7"/>
      <c r="B30" s="17" t="s">
        <v>17</v>
      </c>
      <c r="C30" s="18">
        <v>920</v>
      </c>
      <c r="D30" s="19" t="s">
        <v>12</v>
      </c>
      <c r="E30" s="19" t="s">
        <v>2</v>
      </c>
      <c r="F30" s="19" t="s">
        <v>60</v>
      </c>
      <c r="G30" s="19" t="s">
        <v>16</v>
      </c>
      <c r="H30" s="21">
        <f t="shared" si="6"/>
        <v>0</v>
      </c>
      <c r="I30" s="21">
        <f t="shared" si="6"/>
        <v>292</v>
      </c>
      <c r="J30" s="21">
        <f t="shared" si="6"/>
        <v>0</v>
      </c>
    </row>
    <row r="31" spans="1:10" ht="30">
      <c r="A31" s="7"/>
      <c r="B31" s="17" t="s">
        <v>91</v>
      </c>
      <c r="C31" s="18">
        <v>920</v>
      </c>
      <c r="D31" s="19" t="s">
        <v>12</v>
      </c>
      <c r="E31" s="19" t="s">
        <v>2</v>
      </c>
      <c r="F31" s="19" t="s">
        <v>60</v>
      </c>
      <c r="G31" s="19" t="s">
        <v>87</v>
      </c>
      <c r="H31" s="15"/>
      <c r="I31" s="21">
        <v>292</v>
      </c>
      <c r="J31" s="21"/>
    </row>
    <row r="32" spans="1:10" ht="24.75" customHeight="1">
      <c r="A32" s="7"/>
      <c r="B32" s="12" t="s">
        <v>73</v>
      </c>
      <c r="C32" s="1">
        <v>920</v>
      </c>
      <c r="D32" s="13" t="s">
        <v>70</v>
      </c>
      <c r="E32" s="13" t="s">
        <v>9</v>
      </c>
      <c r="F32" s="14" t="s">
        <v>43</v>
      </c>
      <c r="G32" s="13" t="s">
        <v>43</v>
      </c>
      <c r="H32" s="15">
        <f t="shared" ref="H32:J32" si="7">H38+H53+H33+H43+H48</f>
        <v>160026</v>
      </c>
      <c r="I32" s="15">
        <f t="shared" si="7"/>
        <v>117079</v>
      </c>
      <c r="J32" s="15">
        <f t="shared" si="7"/>
        <v>17494</v>
      </c>
    </row>
    <row r="33" spans="1:10" ht="60">
      <c r="A33" s="7"/>
      <c r="B33" s="17" t="s">
        <v>53</v>
      </c>
      <c r="C33" s="18">
        <v>920</v>
      </c>
      <c r="D33" s="19" t="s">
        <v>70</v>
      </c>
      <c r="E33" s="19" t="s">
        <v>9</v>
      </c>
      <c r="F33" s="20" t="s">
        <v>27</v>
      </c>
      <c r="G33" s="19"/>
      <c r="H33" s="21">
        <f t="shared" ref="H33:J36" si="8">H34</f>
        <v>29</v>
      </c>
      <c r="I33" s="21">
        <f t="shared" si="8"/>
        <v>6800</v>
      </c>
      <c r="J33" s="21">
        <f t="shared" si="8"/>
        <v>1796</v>
      </c>
    </row>
    <row r="34" spans="1:10">
      <c r="A34" s="7"/>
      <c r="B34" s="17" t="s">
        <v>14</v>
      </c>
      <c r="C34" s="18">
        <v>920</v>
      </c>
      <c r="D34" s="19" t="s">
        <v>70</v>
      </c>
      <c r="E34" s="19" t="s">
        <v>9</v>
      </c>
      <c r="F34" s="20" t="s">
        <v>28</v>
      </c>
      <c r="G34" s="19"/>
      <c r="H34" s="21">
        <f t="shared" si="8"/>
        <v>29</v>
      </c>
      <c r="I34" s="21">
        <f t="shared" si="8"/>
        <v>6800</v>
      </c>
      <c r="J34" s="21">
        <f t="shared" si="8"/>
        <v>1796</v>
      </c>
    </row>
    <row r="35" spans="1:10">
      <c r="A35" s="7"/>
      <c r="B35" s="17" t="s">
        <v>33</v>
      </c>
      <c r="C35" s="18">
        <v>920</v>
      </c>
      <c r="D35" s="19" t="s">
        <v>70</v>
      </c>
      <c r="E35" s="19" t="s">
        <v>9</v>
      </c>
      <c r="F35" s="20" t="s">
        <v>80</v>
      </c>
      <c r="G35" s="19"/>
      <c r="H35" s="21">
        <f t="shared" si="8"/>
        <v>29</v>
      </c>
      <c r="I35" s="21">
        <f t="shared" si="8"/>
        <v>6800</v>
      </c>
      <c r="J35" s="21">
        <f t="shared" si="8"/>
        <v>1796</v>
      </c>
    </row>
    <row r="36" spans="1:10">
      <c r="A36" s="7"/>
      <c r="B36" s="17" t="s">
        <v>31</v>
      </c>
      <c r="C36" s="18">
        <v>920</v>
      </c>
      <c r="D36" s="19" t="s">
        <v>70</v>
      </c>
      <c r="E36" s="19" t="s">
        <v>9</v>
      </c>
      <c r="F36" s="20" t="s">
        <v>80</v>
      </c>
      <c r="G36" s="19" t="s">
        <v>32</v>
      </c>
      <c r="H36" s="21">
        <f t="shared" si="8"/>
        <v>29</v>
      </c>
      <c r="I36" s="21">
        <f t="shared" si="8"/>
        <v>6800</v>
      </c>
      <c r="J36" s="21">
        <f t="shared" si="8"/>
        <v>1796</v>
      </c>
    </row>
    <row r="37" spans="1:10" ht="45">
      <c r="A37" s="7"/>
      <c r="B37" s="17" t="s">
        <v>92</v>
      </c>
      <c r="C37" s="18">
        <v>920</v>
      </c>
      <c r="D37" s="19" t="s">
        <v>70</v>
      </c>
      <c r="E37" s="19" t="s">
        <v>9</v>
      </c>
      <c r="F37" s="20" t="s">
        <v>80</v>
      </c>
      <c r="G37" s="19" t="s">
        <v>88</v>
      </c>
      <c r="H37" s="22">
        <v>29</v>
      </c>
      <c r="I37" s="22">
        <v>6800</v>
      </c>
      <c r="J37" s="22">
        <v>1796</v>
      </c>
    </row>
    <row r="38" spans="1:10" ht="30">
      <c r="A38" s="7"/>
      <c r="B38" s="17" t="s">
        <v>58</v>
      </c>
      <c r="C38" s="18">
        <f>C32</f>
        <v>920</v>
      </c>
      <c r="D38" s="19" t="s">
        <v>70</v>
      </c>
      <c r="E38" s="19" t="s">
        <v>9</v>
      </c>
      <c r="F38" s="20" t="s">
        <v>44</v>
      </c>
      <c r="G38" s="19"/>
      <c r="H38" s="21">
        <f t="shared" ref="H38:J41" si="9">H39</f>
        <v>23067</v>
      </c>
      <c r="I38" s="21">
        <f t="shared" si="9"/>
        <v>11593</v>
      </c>
      <c r="J38" s="21">
        <f t="shared" si="9"/>
        <v>13093</v>
      </c>
    </row>
    <row r="39" spans="1:10">
      <c r="A39" s="7"/>
      <c r="B39" s="17" t="s">
        <v>14</v>
      </c>
      <c r="C39" s="18">
        <f t="shared" si="1"/>
        <v>920</v>
      </c>
      <c r="D39" s="19" t="s">
        <v>70</v>
      </c>
      <c r="E39" s="19" t="s">
        <v>9</v>
      </c>
      <c r="F39" s="20" t="s">
        <v>45</v>
      </c>
      <c r="G39" s="19"/>
      <c r="H39" s="21">
        <f t="shared" si="9"/>
        <v>23067</v>
      </c>
      <c r="I39" s="21">
        <f t="shared" si="9"/>
        <v>11593</v>
      </c>
      <c r="J39" s="21">
        <f t="shared" si="9"/>
        <v>13093</v>
      </c>
    </row>
    <row r="40" spans="1:10">
      <c r="A40" s="7"/>
      <c r="B40" s="17" t="s">
        <v>33</v>
      </c>
      <c r="C40" s="18">
        <f t="shared" si="1"/>
        <v>920</v>
      </c>
      <c r="D40" s="19" t="s">
        <v>70</v>
      </c>
      <c r="E40" s="19" t="s">
        <v>9</v>
      </c>
      <c r="F40" s="20" t="s">
        <v>46</v>
      </c>
      <c r="G40" s="19"/>
      <c r="H40" s="21">
        <f t="shared" si="9"/>
        <v>23067</v>
      </c>
      <c r="I40" s="21">
        <f t="shared" si="9"/>
        <v>11593</v>
      </c>
      <c r="J40" s="21">
        <f t="shared" si="9"/>
        <v>13093</v>
      </c>
    </row>
    <row r="41" spans="1:10">
      <c r="A41" s="7"/>
      <c r="B41" s="17" t="s">
        <v>31</v>
      </c>
      <c r="C41" s="18">
        <f t="shared" si="1"/>
        <v>920</v>
      </c>
      <c r="D41" s="19" t="s">
        <v>70</v>
      </c>
      <c r="E41" s="19" t="s">
        <v>9</v>
      </c>
      <c r="F41" s="20" t="s">
        <v>46</v>
      </c>
      <c r="G41" s="19" t="s">
        <v>32</v>
      </c>
      <c r="H41" s="21">
        <f t="shared" si="9"/>
        <v>23067</v>
      </c>
      <c r="I41" s="21">
        <f t="shared" si="9"/>
        <v>11593</v>
      </c>
      <c r="J41" s="21">
        <f t="shared" si="9"/>
        <v>13093</v>
      </c>
    </row>
    <row r="42" spans="1:10" ht="45">
      <c r="A42" s="7"/>
      <c r="B42" s="17" t="s">
        <v>92</v>
      </c>
      <c r="C42" s="18">
        <f t="shared" si="1"/>
        <v>920</v>
      </c>
      <c r="D42" s="19" t="s">
        <v>70</v>
      </c>
      <c r="E42" s="19" t="s">
        <v>9</v>
      </c>
      <c r="F42" s="20" t="s">
        <v>46</v>
      </c>
      <c r="G42" s="19" t="s">
        <v>88</v>
      </c>
      <c r="H42" s="22">
        <f>8474+14593</f>
        <v>23067</v>
      </c>
      <c r="I42" s="22">
        <v>11593</v>
      </c>
      <c r="J42" s="22">
        <v>13093</v>
      </c>
    </row>
    <row r="43" spans="1:10" ht="45">
      <c r="A43" s="7"/>
      <c r="B43" s="24" t="s">
        <v>103</v>
      </c>
      <c r="C43" s="18">
        <f t="shared" si="1"/>
        <v>920</v>
      </c>
      <c r="D43" s="19" t="s">
        <v>70</v>
      </c>
      <c r="E43" s="19" t="s">
        <v>9</v>
      </c>
      <c r="F43" s="19" t="s">
        <v>104</v>
      </c>
      <c r="G43" s="25"/>
      <c r="H43" s="21">
        <f t="shared" ref="H43:J46" si="10">H44</f>
        <v>5590</v>
      </c>
      <c r="I43" s="21">
        <f t="shared" si="10"/>
        <v>3581</v>
      </c>
      <c r="J43" s="21">
        <f t="shared" si="10"/>
        <v>2500</v>
      </c>
    </row>
    <row r="44" spans="1:10">
      <c r="A44" s="7"/>
      <c r="B44" s="17" t="s">
        <v>14</v>
      </c>
      <c r="C44" s="18">
        <f t="shared" si="1"/>
        <v>920</v>
      </c>
      <c r="D44" s="19" t="s">
        <v>70</v>
      </c>
      <c r="E44" s="19" t="s">
        <v>9</v>
      </c>
      <c r="F44" s="19" t="s">
        <v>105</v>
      </c>
      <c r="G44" s="19"/>
      <c r="H44" s="21">
        <f t="shared" si="10"/>
        <v>5590</v>
      </c>
      <c r="I44" s="21">
        <f t="shared" si="10"/>
        <v>3581</v>
      </c>
      <c r="J44" s="21">
        <f t="shared" si="10"/>
        <v>2500</v>
      </c>
    </row>
    <row r="45" spans="1:10">
      <c r="A45" s="7"/>
      <c r="B45" s="17" t="s">
        <v>33</v>
      </c>
      <c r="C45" s="18">
        <f t="shared" si="1"/>
        <v>920</v>
      </c>
      <c r="D45" s="19" t="s">
        <v>70</v>
      </c>
      <c r="E45" s="19" t="s">
        <v>9</v>
      </c>
      <c r="F45" s="19" t="s">
        <v>106</v>
      </c>
      <c r="G45" s="19"/>
      <c r="H45" s="21">
        <f t="shared" si="10"/>
        <v>5590</v>
      </c>
      <c r="I45" s="21">
        <f t="shared" si="10"/>
        <v>3581</v>
      </c>
      <c r="J45" s="21">
        <f t="shared" si="10"/>
        <v>2500</v>
      </c>
    </row>
    <row r="46" spans="1:10" ht="30">
      <c r="A46" s="7"/>
      <c r="B46" s="17" t="s">
        <v>17</v>
      </c>
      <c r="C46" s="18">
        <f t="shared" si="1"/>
        <v>920</v>
      </c>
      <c r="D46" s="19" t="s">
        <v>70</v>
      </c>
      <c r="E46" s="19" t="s">
        <v>9</v>
      </c>
      <c r="F46" s="19" t="s">
        <v>106</v>
      </c>
      <c r="G46" s="19" t="s">
        <v>16</v>
      </c>
      <c r="H46" s="21">
        <f t="shared" si="10"/>
        <v>5590</v>
      </c>
      <c r="I46" s="21">
        <f t="shared" si="10"/>
        <v>3581</v>
      </c>
      <c r="J46" s="21">
        <f t="shared" si="10"/>
        <v>2500</v>
      </c>
    </row>
    <row r="47" spans="1:10" ht="74.25" customHeight="1">
      <c r="A47" s="7"/>
      <c r="B47" s="17" t="s">
        <v>91</v>
      </c>
      <c r="C47" s="18">
        <f t="shared" si="1"/>
        <v>920</v>
      </c>
      <c r="D47" s="19" t="s">
        <v>70</v>
      </c>
      <c r="E47" s="19" t="s">
        <v>9</v>
      </c>
      <c r="F47" s="19" t="s">
        <v>106</v>
      </c>
      <c r="G47" s="19" t="s">
        <v>87</v>
      </c>
      <c r="H47" s="22">
        <f>3184+2406</f>
        <v>5590</v>
      </c>
      <c r="I47" s="22">
        <v>3581</v>
      </c>
      <c r="J47" s="22">
        <v>2500</v>
      </c>
    </row>
    <row r="48" spans="1:10" ht="30">
      <c r="A48" s="7"/>
      <c r="B48" s="24" t="s">
        <v>134</v>
      </c>
      <c r="C48" s="18">
        <f>C36</f>
        <v>920</v>
      </c>
      <c r="D48" s="19" t="s">
        <v>70</v>
      </c>
      <c r="E48" s="19" t="s">
        <v>9</v>
      </c>
      <c r="F48" s="20" t="s">
        <v>133</v>
      </c>
      <c r="G48" s="19"/>
      <c r="H48" s="21">
        <f t="shared" ref="H48:J51" si="11">H49</f>
        <v>109406</v>
      </c>
      <c r="I48" s="21">
        <f t="shared" si="11"/>
        <v>94306</v>
      </c>
      <c r="J48" s="21">
        <f t="shared" si="11"/>
        <v>0</v>
      </c>
    </row>
    <row r="49" spans="1:10">
      <c r="A49" s="7"/>
      <c r="B49" s="17" t="s">
        <v>14</v>
      </c>
      <c r="C49" s="18">
        <f t="shared" si="1"/>
        <v>920</v>
      </c>
      <c r="D49" s="19" t="s">
        <v>70</v>
      </c>
      <c r="E49" s="19" t="s">
        <v>9</v>
      </c>
      <c r="F49" s="20" t="s">
        <v>135</v>
      </c>
      <c r="G49" s="19"/>
      <c r="H49" s="21">
        <f t="shared" si="11"/>
        <v>109406</v>
      </c>
      <c r="I49" s="21">
        <f t="shared" si="11"/>
        <v>94306</v>
      </c>
      <c r="J49" s="21">
        <f t="shared" si="11"/>
        <v>0</v>
      </c>
    </row>
    <row r="50" spans="1:10">
      <c r="A50" s="7"/>
      <c r="B50" s="17" t="s">
        <v>33</v>
      </c>
      <c r="C50" s="18">
        <f t="shared" si="1"/>
        <v>920</v>
      </c>
      <c r="D50" s="19" t="s">
        <v>70</v>
      </c>
      <c r="E50" s="19" t="s">
        <v>9</v>
      </c>
      <c r="F50" s="20" t="s">
        <v>136</v>
      </c>
      <c r="G50" s="19"/>
      <c r="H50" s="21">
        <f t="shared" si="11"/>
        <v>109406</v>
      </c>
      <c r="I50" s="21">
        <f t="shared" si="11"/>
        <v>94306</v>
      </c>
      <c r="J50" s="21">
        <f t="shared" si="11"/>
        <v>0</v>
      </c>
    </row>
    <row r="51" spans="1:10">
      <c r="A51" s="7"/>
      <c r="B51" s="17" t="s">
        <v>31</v>
      </c>
      <c r="C51" s="18">
        <f t="shared" si="1"/>
        <v>920</v>
      </c>
      <c r="D51" s="19" t="s">
        <v>70</v>
      </c>
      <c r="E51" s="19" t="s">
        <v>9</v>
      </c>
      <c r="F51" s="20" t="s">
        <v>136</v>
      </c>
      <c r="G51" s="19" t="s">
        <v>32</v>
      </c>
      <c r="H51" s="21">
        <f t="shared" si="11"/>
        <v>109406</v>
      </c>
      <c r="I51" s="21">
        <f t="shared" si="11"/>
        <v>94306</v>
      </c>
      <c r="J51" s="21">
        <f t="shared" si="11"/>
        <v>0</v>
      </c>
    </row>
    <row r="52" spans="1:10" ht="32.25" customHeight="1">
      <c r="A52" s="7"/>
      <c r="B52" s="17" t="s">
        <v>92</v>
      </c>
      <c r="C52" s="18">
        <f t="shared" si="1"/>
        <v>920</v>
      </c>
      <c r="D52" s="19" t="s">
        <v>70</v>
      </c>
      <c r="E52" s="19" t="s">
        <v>9</v>
      </c>
      <c r="F52" s="20" t="s">
        <v>136</v>
      </c>
      <c r="G52" s="19" t="s">
        <v>88</v>
      </c>
      <c r="H52" s="22">
        <v>109406</v>
      </c>
      <c r="I52" s="22">
        <f>87006+7300</f>
        <v>94306</v>
      </c>
      <c r="J52" s="22"/>
    </row>
    <row r="53" spans="1:10">
      <c r="A53" s="7"/>
      <c r="B53" s="17" t="s">
        <v>18</v>
      </c>
      <c r="C53" s="18">
        <f>C41</f>
        <v>920</v>
      </c>
      <c r="D53" s="19" t="s">
        <v>70</v>
      </c>
      <c r="E53" s="19" t="s">
        <v>9</v>
      </c>
      <c r="F53" s="20" t="s">
        <v>19</v>
      </c>
      <c r="G53" s="19"/>
      <c r="H53" s="21">
        <f>H54+H58</f>
        <v>21934</v>
      </c>
      <c r="I53" s="21">
        <f t="shared" ref="I53:J53" si="12">I54+I58</f>
        <v>799</v>
      </c>
      <c r="J53" s="21">
        <f t="shared" si="12"/>
        <v>105</v>
      </c>
    </row>
    <row r="54" spans="1:10">
      <c r="A54" s="7"/>
      <c r="B54" s="17" t="s">
        <v>35</v>
      </c>
      <c r="C54" s="18">
        <f t="shared" si="1"/>
        <v>920</v>
      </c>
      <c r="D54" s="19" t="s">
        <v>70</v>
      </c>
      <c r="E54" s="19" t="s">
        <v>9</v>
      </c>
      <c r="F54" s="20" t="s">
        <v>36</v>
      </c>
      <c r="G54" s="19"/>
      <c r="H54" s="21">
        <f>H55</f>
        <v>9080</v>
      </c>
      <c r="I54" s="21">
        <f t="shared" ref="I54:J54" si="13">I55</f>
        <v>0</v>
      </c>
      <c r="J54" s="21">
        <f t="shared" si="13"/>
        <v>0</v>
      </c>
    </row>
    <row r="55" spans="1:10" ht="120">
      <c r="A55" s="7"/>
      <c r="B55" s="17" t="s">
        <v>65</v>
      </c>
      <c r="C55" s="18">
        <f t="shared" si="1"/>
        <v>920</v>
      </c>
      <c r="D55" s="19" t="s">
        <v>70</v>
      </c>
      <c r="E55" s="19" t="s">
        <v>9</v>
      </c>
      <c r="F55" s="20" t="s">
        <v>47</v>
      </c>
      <c r="G55" s="19"/>
      <c r="H55" s="21">
        <f t="shared" ref="H55:J56" si="14">H56</f>
        <v>9080</v>
      </c>
      <c r="I55" s="21">
        <f t="shared" si="14"/>
        <v>0</v>
      </c>
      <c r="J55" s="21">
        <f t="shared" si="14"/>
        <v>0</v>
      </c>
    </row>
    <row r="56" spans="1:10">
      <c r="A56" s="7"/>
      <c r="B56" s="17" t="s">
        <v>31</v>
      </c>
      <c r="C56" s="18">
        <f t="shared" si="1"/>
        <v>920</v>
      </c>
      <c r="D56" s="19" t="s">
        <v>70</v>
      </c>
      <c r="E56" s="19" t="s">
        <v>9</v>
      </c>
      <c r="F56" s="20" t="s">
        <v>47</v>
      </c>
      <c r="G56" s="19" t="s">
        <v>32</v>
      </c>
      <c r="H56" s="21">
        <f t="shared" si="14"/>
        <v>9080</v>
      </c>
      <c r="I56" s="21">
        <f t="shared" si="14"/>
        <v>0</v>
      </c>
      <c r="J56" s="21">
        <f t="shared" si="14"/>
        <v>0</v>
      </c>
    </row>
    <row r="57" spans="1:10" ht="45">
      <c r="A57" s="7"/>
      <c r="B57" s="17" t="s">
        <v>92</v>
      </c>
      <c r="C57" s="18">
        <f t="shared" si="1"/>
        <v>920</v>
      </c>
      <c r="D57" s="19" t="s">
        <v>70</v>
      </c>
      <c r="E57" s="19" t="s">
        <v>9</v>
      </c>
      <c r="F57" s="20" t="s">
        <v>47</v>
      </c>
      <c r="G57" s="19" t="s">
        <v>88</v>
      </c>
      <c r="H57" s="22">
        <v>9080</v>
      </c>
      <c r="I57" s="22"/>
      <c r="J57" s="22"/>
    </row>
    <row r="58" spans="1:10">
      <c r="A58" s="7"/>
      <c r="B58" s="17" t="s">
        <v>14</v>
      </c>
      <c r="C58" s="18">
        <v>920</v>
      </c>
      <c r="D58" s="19" t="s">
        <v>70</v>
      </c>
      <c r="E58" s="19" t="s">
        <v>9</v>
      </c>
      <c r="F58" s="20" t="s">
        <v>26</v>
      </c>
      <c r="G58" s="19"/>
      <c r="H58" s="21">
        <f t="shared" ref="H58:J58" si="15">H59</f>
        <v>12854</v>
      </c>
      <c r="I58" s="21">
        <f t="shared" si="15"/>
        <v>799</v>
      </c>
      <c r="J58" s="21">
        <f t="shared" si="15"/>
        <v>105</v>
      </c>
    </row>
    <row r="59" spans="1:10">
      <c r="A59" s="7"/>
      <c r="B59" s="17" t="s">
        <v>33</v>
      </c>
      <c r="C59" s="18">
        <v>920</v>
      </c>
      <c r="D59" s="19" t="s">
        <v>70</v>
      </c>
      <c r="E59" s="19" t="s">
        <v>9</v>
      </c>
      <c r="F59" s="20" t="s">
        <v>48</v>
      </c>
      <c r="G59" s="19"/>
      <c r="H59" s="21">
        <f t="shared" ref="H59:J59" si="16">H60+H62</f>
        <v>12854</v>
      </c>
      <c r="I59" s="21">
        <f t="shared" si="16"/>
        <v>799</v>
      </c>
      <c r="J59" s="21">
        <f t="shared" si="16"/>
        <v>105</v>
      </c>
    </row>
    <row r="60" spans="1:10" ht="30">
      <c r="A60" s="7"/>
      <c r="B60" s="17" t="s">
        <v>17</v>
      </c>
      <c r="C60" s="18">
        <v>920</v>
      </c>
      <c r="D60" s="19" t="s">
        <v>70</v>
      </c>
      <c r="E60" s="19" t="s">
        <v>9</v>
      </c>
      <c r="F60" s="20" t="s">
        <v>48</v>
      </c>
      <c r="G60" s="19" t="s">
        <v>16</v>
      </c>
      <c r="H60" s="21">
        <f t="shared" ref="H60:J60" si="17">H61</f>
        <v>730</v>
      </c>
      <c r="I60" s="21">
        <f t="shared" si="17"/>
        <v>778</v>
      </c>
      <c r="J60" s="21">
        <f t="shared" si="17"/>
        <v>105</v>
      </c>
    </row>
    <row r="61" spans="1:10" ht="35.25" customHeight="1">
      <c r="A61" s="7"/>
      <c r="B61" s="17" t="s">
        <v>91</v>
      </c>
      <c r="C61" s="18">
        <f t="shared" si="1"/>
        <v>920</v>
      </c>
      <c r="D61" s="19" t="s">
        <v>70</v>
      </c>
      <c r="E61" s="19" t="s">
        <v>9</v>
      </c>
      <c r="F61" s="20" t="s">
        <v>48</v>
      </c>
      <c r="G61" s="19" t="s">
        <v>87</v>
      </c>
      <c r="H61" s="22">
        <f>3914-3184</f>
        <v>730</v>
      </c>
      <c r="I61" s="22">
        <v>778</v>
      </c>
      <c r="J61" s="22">
        <v>105</v>
      </c>
    </row>
    <row r="62" spans="1:10">
      <c r="A62" s="7"/>
      <c r="B62" s="17" t="s">
        <v>31</v>
      </c>
      <c r="C62" s="18">
        <f>C60</f>
        <v>920</v>
      </c>
      <c r="D62" s="19" t="s">
        <v>70</v>
      </c>
      <c r="E62" s="19" t="s">
        <v>9</v>
      </c>
      <c r="F62" s="20" t="s">
        <v>48</v>
      </c>
      <c r="G62" s="19" t="s">
        <v>32</v>
      </c>
      <c r="H62" s="21">
        <f t="shared" ref="H62:J62" si="18">H63</f>
        <v>12124</v>
      </c>
      <c r="I62" s="21">
        <f t="shared" si="18"/>
        <v>21</v>
      </c>
      <c r="J62" s="21">
        <f t="shared" si="18"/>
        <v>0</v>
      </c>
    </row>
    <row r="63" spans="1:10">
      <c r="A63" s="7"/>
      <c r="B63" s="17" t="s">
        <v>93</v>
      </c>
      <c r="C63" s="18">
        <f>C61</f>
        <v>920</v>
      </c>
      <c r="D63" s="19" t="s">
        <v>70</v>
      </c>
      <c r="E63" s="19" t="s">
        <v>9</v>
      </c>
      <c r="F63" s="20" t="s">
        <v>48</v>
      </c>
      <c r="G63" s="19" t="s">
        <v>94</v>
      </c>
      <c r="H63" s="22">
        <v>12124</v>
      </c>
      <c r="I63" s="22">
        <v>21</v>
      </c>
      <c r="J63" s="22"/>
    </row>
    <row r="64" spans="1:10" ht="28.5" customHeight="1">
      <c r="A64" s="7"/>
      <c r="B64" s="12" t="s">
        <v>74</v>
      </c>
      <c r="C64" s="1">
        <f>C60</f>
        <v>920</v>
      </c>
      <c r="D64" s="13" t="s">
        <v>70</v>
      </c>
      <c r="E64" s="13" t="s">
        <v>10</v>
      </c>
      <c r="F64" s="14" t="s">
        <v>43</v>
      </c>
      <c r="G64" s="13" t="s">
        <v>43</v>
      </c>
      <c r="H64" s="15">
        <f t="shared" ref="H64:J64" si="19">H75+H90+H65+H70+H80+H85</f>
        <v>132655</v>
      </c>
      <c r="I64" s="15">
        <f t="shared" si="19"/>
        <v>125742</v>
      </c>
      <c r="J64" s="15">
        <f t="shared" si="19"/>
        <v>154071</v>
      </c>
    </row>
    <row r="65" spans="1:10" ht="30">
      <c r="A65" s="7"/>
      <c r="B65" s="17" t="s">
        <v>58</v>
      </c>
      <c r="C65" s="18">
        <v>920</v>
      </c>
      <c r="D65" s="19" t="s">
        <v>70</v>
      </c>
      <c r="E65" s="19" t="s">
        <v>10</v>
      </c>
      <c r="F65" s="20" t="s">
        <v>44</v>
      </c>
      <c r="G65" s="13"/>
      <c r="H65" s="21">
        <f t="shared" ref="H65:J68" si="20">H66</f>
        <v>15359</v>
      </c>
      <c r="I65" s="21">
        <f t="shared" si="20"/>
        <v>8500</v>
      </c>
      <c r="J65" s="21">
        <f t="shared" si="20"/>
        <v>13590</v>
      </c>
    </row>
    <row r="66" spans="1:10">
      <c r="A66" s="7"/>
      <c r="B66" s="27" t="s">
        <v>14</v>
      </c>
      <c r="C66" s="18">
        <v>920</v>
      </c>
      <c r="D66" s="19" t="s">
        <v>70</v>
      </c>
      <c r="E66" s="19" t="s">
        <v>10</v>
      </c>
      <c r="F66" s="20" t="s">
        <v>45</v>
      </c>
      <c r="G66" s="13"/>
      <c r="H66" s="21">
        <f t="shared" si="20"/>
        <v>15359</v>
      </c>
      <c r="I66" s="21">
        <f t="shared" si="20"/>
        <v>8500</v>
      </c>
      <c r="J66" s="21">
        <f t="shared" si="20"/>
        <v>13590</v>
      </c>
    </row>
    <row r="67" spans="1:10">
      <c r="A67" s="7"/>
      <c r="B67" s="17" t="s">
        <v>39</v>
      </c>
      <c r="C67" s="18">
        <v>920</v>
      </c>
      <c r="D67" s="19" t="s">
        <v>70</v>
      </c>
      <c r="E67" s="19" t="s">
        <v>10</v>
      </c>
      <c r="F67" s="20" t="s">
        <v>85</v>
      </c>
      <c r="G67" s="13"/>
      <c r="H67" s="21">
        <f t="shared" si="20"/>
        <v>15359</v>
      </c>
      <c r="I67" s="21">
        <f t="shared" si="20"/>
        <v>8500</v>
      </c>
      <c r="J67" s="21">
        <f t="shared" si="20"/>
        <v>13590</v>
      </c>
    </row>
    <row r="68" spans="1:10">
      <c r="A68" s="7"/>
      <c r="B68" s="17" t="s">
        <v>31</v>
      </c>
      <c r="C68" s="18">
        <v>920</v>
      </c>
      <c r="D68" s="19" t="s">
        <v>70</v>
      </c>
      <c r="E68" s="19" t="s">
        <v>10</v>
      </c>
      <c r="F68" s="20" t="s">
        <v>85</v>
      </c>
      <c r="G68" s="19" t="s">
        <v>32</v>
      </c>
      <c r="H68" s="21">
        <f t="shared" si="20"/>
        <v>15359</v>
      </c>
      <c r="I68" s="21">
        <f t="shared" si="20"/>
        <v>8500</v>
      </c>
      <c r="J68" s="21">
        <f t="shared" si="20"/>
        <v>13590</v>
      </c>
    </row>
    <row r="69" spans="1:10" ht="45">
      <c r="A69" s="7"/>
      <c r="B69" s="17" t="s">
        <v>92</v>
      </c>
      <c r="C69" s="18">
        <v>920</v>
      </c>
      <c r="D69" s="19" t="s">
        <v>70</v>
      </c>
      <c r="E69" s="19" t="s">
        <v>10</v>
      </c>
      <c r="F69" s="20" t="s">
        <v>85</v>
      </c>
      <c r="G69" s="19" t="s">
        <v>88</v>
      </c>
      <c r="H69" s="22">
        <f>1113+10512+3734</f>
        <v>15359</v>
      </c>
      <c r="I69" s="22">
        <v>8500</v>
      </c>
      <c r="J69" s="22">
        <v>13590</v>
      </c>
    </row>
    <row r="70" spans="1:10" ht="45">
      <c r="A70" s="7"/>
      <c r="B70" s="17" t="s">
        <v>84</v>
      </c>
      <c r="C70" s="18">
        <v>920</v>
      </c>
      <c r="D70" s="19" t="s">
        <v>70</v>
      </c>
      <c r="E70" s="19" t="s">
        <v>10</v>
      </c>
      <c r="F70" s="20" t="s">
        <v>82</v>
      </c>
      <c r="G70" s="19"/>
      <c r="H70" s="21">
        <f t="shared" ref="H70:J73" si="21">H71</f>
        <v>223</v>
      </c>
      <c r="I70" s="21">
        <f t="shared" si="21"/>
        <v>300</v>
      </c>
      <c r="J70" s="21">
        <f t="shared" si="21"/>
        <v>300</v>
      </c>
    </row>
    <row r="71" spans="1:10">
      <c r="A71" s="7"/>
      <c r="B71" s="27" t="s">
        <v>14</v>
      </c>
      <c r="C71" s="18">
        <v>920</v>
      </c>
      <c r="D71" s="19" t="s">
        <v>70</v>
      </c>
      <c r="E71" s="19" t="s">
        <v>10</v>
      </c>
      <c r="F71" s="20" t="s">
        <v>83</v>
      </c>
      <c r="G71" s="19"/>
      <c r="H71" s="21">
        <f t="shared" si="21"/>
        <v>223</v>
      </c>
      <c r="I71" s="21">
        <f t="shared" si="21"/>
        <v>300</v>
      </c>
      <c r="J71" s="21">
        <f t="shared" si="21"/>
        <v>300</v>
      </c>
    </row>
    <row r="72" spans="1:10">
      <c r="A72" s="7"/>
      <c r="B72" s="17" t="s">
        <v>39</v>
      </c>
      <c r="C72" s="18">
        <v>920</v>
      </c>
      <c r="D72" s="19" t="s">
        <v>70</v>
      </c>
      <c r="E72" s="19" t="s">
        <v>10</v>
      </c>
      <c r="F72" s="20" t="s">
        <v>86</v>
      </c>
      <c r="G72" s="19"/>
      <c r="H72" s="21">
        <f t="shared" si="21"/>
        <v>223</v>
      </c>
      <c r="I72" s="21">
        <f t="shared" si="21"/>
        <v>300</v>
      </c>
      <c r="J72" s="21">
        <f t="shared" si="21"/>
        <v>300</v>
      </c>
    </row>
    <row r="73" spans="1:10" ht="30">
      <c r="A73" s="7"/>
      <c r="B73" s="26" t="s">
        <v>17</v>
      </c>
      <c r="C73" s="18">
        <v>920</v>
      </c>
      <c r="D73" s="19" t="s">
        <v>70</v>
      </c>
      <c r="E73" s="19" t="s">
        <v>10</v>
      </c>
      <c r="F73" s="20" t="s">
        <v>86</v>
      </c>
      <c r="G73" s="19" t="s">
        <v>16</v>
      </c>
      <c r="H73" s="21">
        <f t="shared" si="21"/>
        <v>223</v>
      </c>
      <c r="I73" s="21">
        <f t="shared" si="21"/>
        <v>300</v>
      </c>
      <c r="J73" s="21">
        <f t="shared" si="21"/>
        <v>300</v>
      </c>
    </row>
    <row r="74" spans="1:10" ht="30">
      <c r="A74" s="7"/>
      <c r="B74" s="26" t="s">
        <v>91</v>
      </c>
      <c r="C74" s="18">
        <v>920</v>
      </c>
      <c r="D74" s="19" t="s">
        <v>70</v>
      </c>
      <c r="E74" s="19" t="s">
        <v>10</v>
      </c>
      <c r="F74" s="20" t="s">
        <v>86</v>
      </c>
      <c r="G74" s="19" t="s">
        <v>87</v>
      </c>
      <c r="H74" s="22">
        <v>223</v>
      </c>
      <c r="I74" s="22">
        <v>300</v>
      </c>
      <c r="J74" s="22">
        <v>300</v>
      </c>
    </row>
    <row r="75" spans="1:10" ht="30">
      <c r="A75" s="7"/>
      <c r="B75" s="17" t="s">
        <v>38</v>
      </c>
      <c r="C75" s="18">
        <f>C64</f>
        <v>920</v>
      </c>
      <c r="D75" s="19" t="s">
        <v>70</v>
      </c>
      <c r="E75" s="19" t="s">
        <v>10</v>
      </c>
      <c r="F75" s="20" t="s">
        <v>49</v>
      </c>
      <c r="G75" s="19" t="s">
        <v>43</v>
      </c>
      <c r="H75" s="21">
        <f t="shared" ref="H75:J78" si="22">H76</f>
        <v>86259</v>
      </c>
      <c r="I75" s="21">
        <f t="shared" si="22"/>
        <v>96881</v>
      </c>
      <c r="J75" s="21">
        <f t="shared" si="22"/>
        <v>100685</v>
      </c>
    </row>
    <row r="76" spans="1:10">
      <c r="A76" s="7"/>
      <c r="B76" s="17" t="s">
        <v>14</v>
      </c>
      <c r="C76" s="18">
        <f t="shared" ref="C76:C107" si="23">C75</f>
        <v>920</v>
      </c>
      <c r="D76" s="19" t="s">
        <v>70</v>
      </c>
      <c r="E76" s="19" t="s">
        <v>10</v>
      </c>
      <c r="F76" s="20" t="s">
        <v>50</v>
      </c>
      <c r="G76" s="19"/>
      <c r="H76" s="21">
        <f t="shared" si="22"/>
        <v>86259</v>
      </c>
      <c r="I76" s="21">
        <f t="shared" si="22"/>
        <v>96881</v>
      </c>
      <c r="J76" s="21">
        <f t="shared" si="22"/>
        <v>100685</v>
      </c>
    </row>
    <row r="77" spans="1:10">
      <c r="A77" s="7"/>
      <c r="B77" s="17" t="s">
        <v>39</v>
      </c>
      <c r="C77" s="18">
        <f t="shared" si="23"/>
        <v>920</v>
      </c>
      <c r="D77" s="19" t="s">
        <v>70</v>
      </c>
      <c r="E77" s="19" t="s">
        <v>10</v>
      </c>
      <c r="F77" s="20" t="s">
        <v>63</v>
      </c>
      <c r="G77" s="19"/>
      <c r="H77" s="21">
        <f t="shared" si="22"/>
        <v>86259</v>
      </c>
      <c r="I77" s="21">
        <f t="shared" si="22"/>
        <v>96881</v>
      </c>
      <c r="J77" s="21">
        <f t="shared" si="22"/>
        <v>100685</v>
      </c>
    </row>
    <row r="78" spans="1:10">
      <c r="A78" s="7"/>
      <c r="B78" s="17" t="s">
        <v>31</v>
      </c>
      <c r="C78" s="18">
        <f t="shared" si="23"/>
        <v>920</v>
      </c>
      <c r="D78" s="19" t="s">
        <v>70</v>
      </c>
      <c r="E78" s="19" t="s">
        <v>10</v>
      </c>
      <c r="F78" s="20" t="s">
        <v>63</v>
      </c>
      <c r="G78" s="19" t="s">
        <v>32</v>
      </c>
      <c r="H78" s="21">
        <f t="shared" si="22"/>
        <v>86259</v>
      </c>
      <c r="I78" s="21">
        <f t="shared" si="22"/>
        <v>96881</v>
      </c>
      <c r="J78" s="21">
        <f t="shared" si="22"/>
        <v>100685</v>
      </c>
    </row>
    <row r="79" spans="1:10" ht="45">
      <c r="A79" s="7"/>
      <c r="B79" s="17" t="s">
        <v>92</v>
      </c>
      <c r="C79" s="18">
        <f t="shared" si="23"/>
        <v>920</v>
      </c>
      <c r="D79" s="19" t="s">
        <v>70</v>
      </c>
      <c r="E79" s="19" t="s">
        <v>10</v>
      </c>
      <c r="F79" s="20" t="s">
        <v>63</v>
      </c>
      <c r="G79" s="19" t="s">
        <v>88</v>
      </c>
      <c r="H79" s="22">
        <v>86259</v>
      </c>
      <c r="I79" s="22">
        <v>96881</v>
      </c>
      <c r="J79" s="22">
        <v>100685</v>
      </c>
    </row>
    <row r="80" spans="1:10" ht="45">
      <c r="A80" s="7"/>
      <c r="B80" s="24" t="s">
        <v>103</v>
      </c>
      <c r="C80" s="18">
        <f>C73</f>
        <v>920</v>
      </c>
      <c r="D80" s="19" t="s">
        <v>70</v>
      </c>
      <c r="E80" s="19" t="s">
        <v>10</v>
      </c>
      <c r="F80" s="19" t="s">
        <v>104</v>
      </c>
      <c r="G80" s="19"/>
      <c r="H80" s="21">
        <f t="shared" ref="H80:J83" si="24">H81</f>
        <v>0</v>
      </c>
      <c r="I80" s="21">
        <f t="shared" si="24"/>
        <v>813</v>
      </c>
      <c r="J80" s="21">
        <f t="shared" si="24"/>
        <v>813</v>
      </c>
    </row>
    <row r="81" spans="1:10">
      <c r="A81" s="7"/>
      <c r="B81" s="17" t="s">
        <v>14</v>
      </c>
      <c r="C81" s="18">
        <f t="shared" si="23"/>
        <v>920</v>
      </c>
      <c r="D81" s="19" t="s">
        <v>70</v>
      </c>
      <c r="E81" s="19" t="s">
        <v>10</v>
      </c>
      <c r="F81" s="19" t="s">
        <v>105</v>
      </c>
      <c r="G81" s="19"/>
      <c r="H81" s="21">
        <f t="shared" si="24"/>
        <v>0</v>
      </c>
      <c r="I81" s="21">
        <f t="shared" si="24"/>
        <v>813</v>
      </c>
      <c r="J81" s="21">
        <f t="shared" si="24"/>
        <v>813</v>
      </c>
    </row>
    <row r="82" spans="1:10">
      <c r="A82" s="7"/>
      <c r="B82" s="17" t="s">
        <v>39</v>
      </c>
      <c r="C82" s="18">
        <f t="shared" si="23"/>
        <v>920</v>
      </c>
      <c r="D82" s="19" t="s">
        <v>70</v>
      </c>
      <c r="E82" s="19" t="s">
        <v>10</v>
      </c>
      <c r="F82" s="19" t="s">
        <v>107</v>
      </c>
      <c r="G82" s="19"/>
      <c r="H82" s="21">
        <f t="shared" si="24"/>
        <v>0</v>
      </c>
      <c r="I82" s="21">
        <f t="shared" si="24"/>
        <v>813</v>
      </c>
      <c r="J82" s="21">
        <f t="shared" si="24"/>
        <v>813</v>
      </c>
    </row>
    <row r="83" spans="1:10" ht="30">
      <c r="A83" s="7"/>
      <c r="B83" s="17" t="s">
        <v>17</v>
      </c>
      <c r="C83" s="18">
        <f t="shared" si="23"/>
        <v>920</v>
      </c>
      <c r="D83" s="19" t="s">
        <v>70</v>
      </c>
      <c r="E83" s="19" t="s">
        <v>10</v>
      </c>
      <c r="F83" s="19" t="s">
        <v>107</v>
      </c>
      <c r="G83" s="19" t="s">
        <v>16</v>
      </c>
      <c r="H83" s="21">
        <f t="shared" si="24"/>
        <v>0</v>
      </c>
      <c r="I83" s="21">
        <f t="shared" si="24"/>
        <v>813</v>
      </c>
      <c r="J83" s="21">
        <f t="shared" si="24"/>
        <v>813</v>
      </c>
    </row>
    <row r="84" spans="1:10" ht="30">
      <c r="A84" s="7"/>
      <c r="B84" s="17" t="s">
        <v>91</v>
      </c>
      <c r="C84" s="18">
        <f t="shared" si="23"/>
        <v>920</v>
      </c>
      <c r="D84" s="19" t="s">
        <v>70</v>
      </c>
      <c r="E84" s="19" t="s">
        <v>10</v>
      </c>
      <c r="F84" s="19" t="s">
        <v>107</v>
      </c>
      <c r="G84" s="19" t="s">
        <v>87</v>
      </c>
      <c r="H84" s="22">
        <v>0</v>
      </c>
      <c r="I84" s="22">
        <v>813</v>
      </c>
      <c r="J84" s="22">
        <v>813</v>
      </c>
    </row>
    <row r="85" spans="1:10" ht="45">
      <c r="A85" s="7"/>
      <c r="B85" s="24" t="s">
        <v>108</v>
      </c>
      <c r="C85" s="18">
        <f>C78</f>
        <v>920</v>
      </c>
      <c r="D85" s="19" t="s">
        <v>70</v>
      </c>
      <c r="E85" s="19" t="s">
        <v>10</v>
      </c>
      <c r="F85" s="19" t="s">
        <v>109</v>
      </c>
      <c r="G85" s="19"/>
      <c r="H85" s="21">
        <f t="shared" ref="H85:J88" si="25">H86</f>
        <v>29487</v>
      </c>
      <c r="I85" s="21">
        <f t="shared" si="25"/>
        <v>16764</v>
      </c>
      <c r="J85" s="21">
        <f t="shared" si="25"/>
        <v>36989</v>
      </c>
    </row>
    <row r="86" spans="1:10">
      <c r="A86" s="7"/>
      <c r="B86" s="17" t="s">
        <v>14</v>
      </c>
      <c r="C86" s="18">
        <f t="shared" si="23"/>
        <v>920</v>
      </c>
      <c r="D86" s="19" t="s">
        <v>70</v>
      </c>
      <c r="E86" s="19" t="s">
        <v>10</v>
      </c>
      <c r="F86" s="19" t="s">
        <v>110</v>
      </c>
      <c r="G86" s="19"/>
      <c r="H86" s="21">
        <f t="shared" si="25"/>
        <v>29487</v>
      </c>
      <c r="I86" s="21">
        <f t="shared" si="25"/>
        <v>16764</v>
      </c>
      <c r="J86" s="21">
        <f t="shared" si="25"/>
        <v>36989</v>
      </c>
    </row>
    <row r="87" spans="1:10">
      <c r="A87" s="7"/>
      <c r="B87" s="17" t="s">
        <v>39</v>
      </c>
      <c r="C87" s="18">
        <f t="shared" si="23"/>
        <v>920</v>
      </c>
      <c r="D87" s="19" t="s">
        <v>70</v>
      </c>
      <c r="E87" s="19" t="s">
        <v>10</v>
      </c>
      <c r="F87" s="19" t="s">
        <v>111</v>
      </c>
      <c r="G87" s="19"/>
      <c r="H87" s="21">
        <f t="shared" si="25"/>
        <v>29487</v>
      </c>
      <c r="I87" s="21">
        <f t="shared" si="25"/>
        <v>16764</v>
      </c>
      <c r="J87" s="21">
        <f t="shared" si="25"/>
        <v>36989</v>
      </c>
    </row>
    <row r="88" spans="1:10" ht="30">
      <c r="A88" s="7"/>
      <c r="B88" s="17" t="s">
        <v>17</v>
      </c>
      <c r="C88" s="18">
        <f t="shared" si="23"/>
        <v>920</v>
      </c>
      <c r="D88" s="19" t="s">
        <v>70</v>
      </c>
      <c r="E88" s="19" t="s">
        <v>10</v>
      </c>
      <c r="F88" s="19" t="s">
        <v>111</v>
      </c>
      <c r="G88" s="19" t="s">
        <v>16</v>
      </c>
      <c r="H88" s="21">
        <f t="shared" si="25"/>
        <v>29487</v>
      </c>
      <c r="I88" s="21">
        <f t="shared" si="25"/>
        <v>16764</v>
      </c>
      <c r="J88" s="21">
        <f t="shared" si="25"/>
        <v>36989</v>
      </c>
    </row>
    <row r="89" spans="1:10" ht="30">
      <c r="A89" s="7"/>
      <c r="B89" s="17" t="s">
        <v>91</v>
      </c>
      <c r="C89" s="18">
        <f t="shared" si="23"/>
        <v>920</v>
      </c>
      <c r="D89" s="19" t="s">
        <v>70</v>
      </c>
      <c r="E89" s="19" t="s">
        <v>10</v>
      </c>
      <c r="F89" s="19" t="s">
        <v>111</v>
      </c>
      <c r="G89" s="19" t="s">
        <v>87</v>
      </c>
      <c r="H89" s="22">
        <f>7848+13612+8027</f>
        <v>29487</v>
      </c>
      <c r="I89" s="22">
        <f>19063-1139-1030-77-53</f>
        <v>16764</v>
      </c>
      <c r="J89" s="22">
        <v>36989</v>
      </c>
    </row>
    <row r="90" spans="1:10">
      <c r="A90" s="7"/>
      <c r="B90" s="17" t="s">
        <v>18</v>
      </c>
      <c r="C90" s="18">
        <f>C78</f>
        <v>920</v>
      </c>
      <c r="D90" s="19" t="s">
        <v>70</v>
      </c>
      <c r="E90" s="19" t="s">
        <v>10</v>
      </c>
      <c r="F90" s="20" t="s">
        <v>19</v>
      </c>
      <c r="G90" s="19"/>
      <c r="H90" s="21">
        <f>H91</f>
        <v>1327</v>
      </c>
      <c r="I90" s="21">
        <f t="shared" ref="I90:J90" si="26">I91</f>
        <v>2484</v>
      </c>
      <c r="J90" s="21">
        <f t="shared" si="26"/>
        <v>1694</v>
      </c>
    </row>
    <row r="91" spans="1:10">
      <c r="A91" s="7"/>
      <c r="B91" s="17" t="s">
        <v>14</v>
      </c>
      <c r="C91" s="18">
        <v>920</v>
      </c>
      <c r="D91" s="19" t="s">
        <v>70</v>
      </c>
      <c r="E91" s="19" t="s">
        <v>10</v>
      </c>
      <c r="F91" s="20" t="s">
        <v>26</v>
      </c>
      <c r="G91" s="19"/>
      <c r="H91" s="21">
        <f t="shared" ref="H91:J93" si="27">H92</f>
        <v>1327</v>
      </c>
      <c r="I91" s="21">
        <f t="shared" si="27"/>
        <v>2484</v>
      </c>
      <c r="J91" s="21">
        <f t="shared" si="27"/>
        <v>1694</v>
      </c>
    </row>
    <row r="92" spans="1:10">
      <c r="A92" s="7"/>
      <c r="B92" s="17" t="s">
        <v>39</v>
      </c>
      <c r="C92" s="18">
        <f t="shared" si="23"/>
        <v>920</v>
      </c>
      <c r="D92" s="19" t="s">
        <v>70</v>
      </c>
      <c r="E92" s="19" t="s">
        <v>10</v>
      </c>
      <c r="F92" s="20" t="s">
        <v>51</v>
      </c>
      <c r="G92" s="19"/>
      <c r="H92" s="21">
        <f t="shared" si="27"/>
        <v>1327</v>
      </c>
      <c r="I92" s="21">
        <f t="shared" si="27"/>
        <v>2484</v>
      </c>
      <c r="J92" s="21">
        <f t="shared" si="27"/>
        <v>1694</v>
      </c>
    </row>
    <row r="93" spans="1:10" ht="30">
      <c r="A93" s="7"/>
      <c r="B93" s="17" t="s">
        <v>17</v>
      </c>
      <c r="C93" s="18">
        <f t="shared" si="23"/>
        <v>920</v>
      </c>
      <c r="D93" s="19" t="s">
        <v>70</v>
      </c>
      <c r="E93" s="19" t="s">
        <v>10</v>
      </c>
      <c r="F93" s="20" t="s">
        <v>51</v>
      </c>
      <c r="G93" s="19" t="s">
        <v>16</v>
      </c>
      <c r="H93" s="21">
        <f t="shared" si="27"/>
        <v>1327</v>
      </c>
      <c r="I93" s="21">
        <f t="shared" si="27"/>
        <v>2484</v>
      </c>
      <c r="J93" s="21">
        <f t="shared" si="27"/>
        <v>1694</v>
      </c>
    </row>
    <row r="94" spans="1:10" ht="30">
      <c r="A94" s="7"/>
      <c r="B94" s="17" t="s">
        <v>91</v>
      </c>
      <c r="C94" s="18">
        <f t="shared" si="23"/>
        <v>920</v>
      </c>
      <c r="D94" s="19" t="s">
        <v>70</v>
      </c>
      <c r="E94" s="19" t="s">
        <v>10</v>
      </c>
      <c r="F94" s="20" t="s">
        <v>51</v>
      </c>
      <c r="G94" s="19" t="s">
        <v>87</v>
      </c>
      <c r="H94" s="22">
        <f>22787-7848-13612</f>
        <v>1327</v>
      </c>
      <c r="I94" s="22">
        <v>2484</v>
      </c>
      <c r="J94" s="22">
        <v>1694</v>
      </c>
    </row>
    <row r="95" spans="1:10" ht="33" customHeight="1">
      <c r="A95" s="7"/>
      <c r="B95" s="12" t="s">
        <v>34</v>
      </c>
      <c r="C95" s="1">
        <v>920</v>
      </c>
      <c r="D95" s="13" t="s">
        <v>70</v>
      </c>
      <c r="E95" s="13" t="s">
        <v>11</v>
      </c>
      <c r="F95" s="14" t="s">
        <v>43</v>
      </c>
      <c r="G95" s="13" t="s">
        <v>43</v>
      </c>
      <c r="H95" s="15">
        <f t="shared" ref="H95:J95" si="28">H119+H96+H99+H104+H109+H114</f>
        <v>428776</v>
      </c>
      <c r="I95" s="15">
        <f t="shared" si="28"/>
        <v>497303</v>
      </c>
      <c r="J95" s="15">
        <f t="shared" si="28"/>
        <v>413864</v>
      </c>
    </row>
    <row r="96" spans="1:10" ht="30">
      <c r="A96" s="7"/>
      <c r="B96" s="17" t="s">
        <v>81</v>
      </c>
      <c r="C96" s="18">
        <v>920</v>
      </c>
      <c r="D96" s="19" t="s">
        <v>70</v>
      </c>
      <c r="E96" s="19" t="s">
        <v>11</v>
      </c>
      <c r="F96" s="20" t="s">
        <v>79</v>
      </c>
      <c r="G96" s="20"/>
      <c r="H96" s="21">
        <f t="shared" ref="H96:J97" si="29">H97</f>
        <v>3116</v>
      </c>
      <c r="I96" s="21">
        <f t="shared" si="29"/>
        <v>0</v>
      </c>
      <c r="J96" s="21">
        <f t="shared" si="29"/>
        <v>0</v>
      </c>
    </row>
    <row r="97" spans="1:10" ht="30">
      <c r="A97" s="7"/>
      <c r="B97" s="17" t="s">
        <v>17</v>
      </c>
      <c r="C97" s="18">
        <f t="shared" si="23"/>
        <v>920</v>
      </c>
      <c r="D97" s="19" t="s">
        <v>70</v>
      </c>
      <c r="E97" s="19" t="s">
        <v>11</v>
      </c>
      <c r="F97" s="20" t="s">
        <v>79</v>
      </c>
      <c r="G97" s="19">
        <v>200</v>
      </c>
      <c r="H97" s="21">
        <f t="shared" si="29"/>
        <v>3116</v>
      </c>
      <c r="I97" s="21">
        <f t="shared" si="29"/>
        <v>0</v>
      </c>
      <c r="J97" s="21">
        <f t="shared" si="29"/>
        <v>0</v>
      </c>
    </row>
    <row r="98" spans="1:10" ht="30">
      <c r="A98" s="7"/>
      <c r="B98" s="17" t="s">
        <v>91</v>
      </c>
      <c r="C98" s="18">
        <f t="shared" si="23"/>
        <v>920</v>
      </c>
      <c r="D98" s="19" t="s">
        <v>70</v>
      </c>
      <c r="E98" s="19" t="s">
        <v>11</v>
      </c>
      <c r="F98" s="20" t="s">
        <v>79</v>
      </c>
      <c r="G98" s="19" t="s">
        <v>87</v>
      </c>
      <c r="H98" s="22">
        <f>24930-21814</f>
        <v>3116</v>
      </c>
      <c r="I98" s="22"/>
      <c r="J98" s="22"/>
    </row>
    <row r="99" spans="1:10" ht="30">
      <c r="A99" s="7"/>
      <c r="B99" s="24" t="s">
        <v>112</v>
      </c>
      <c r="C99" s="18">
        <f t="shared" si="23"/>
        <v>920</v>
      </c>
      <c r="D99" s="19" t="s">
        <v>70</v>
      </c>
      <c r="E99" s="19" t="s">
        <v>11</v>
      </c>
      <c r="F99" s="19" t="s">
        <v>113</v>
      </c>
      <c r="G99" s="19"/>
      <c r="H99" s="21">
        <f t="shared" ref="H99:J102" si="30">H100</f>
        <v>136687</v>
      </c>
      <c r="I99" s="21">
        <f t="shared" si="30"/>
        <v>163076</v>
      </c>
      <c r="J99" s="21">
        <f t="shared" si="30"/>
        <v>167131</v>
      </c>
    </row>
    <row r="100" spans="1:10">
      <c r="A100" s="7"/>
      <c r="B100" s="17" t="s">
        <v>14</v>
      </c>
      <c r="C100" s="18">
        <f t="shared" si="23"/>
        <v>920</v>
      </c>
      <c r="D100" s="19" t="s">
        <v>70</v>
      </c>
      <c r="E100" s="19" t="s">
        <v>11</v>
      </c>
      <c r="F100" s="19" t="s">
        <v>114</v>
      </c>
      <c r="G100" s="19"/>
      <c r="H100" s="21">
        <f t="shared" si="30"/>
        <v>136687</v>
      </c>
      <c r="I100" s="21">
        <f t="shared" si="30"/>
        <v>163076</v>
      </c>
      <c r="J100" s="21">
        <f t="shared" si="30"/>
        <v>167131</v>
      </c>
    </row>
    <row r="101" spans="1:10">
      <c r="A101" s="7"/>
      <c r="B101" s="17" t="s">
        <v>40</v>
      </c>
      <c r="C101" s="18">
        <f t="shared" si="23"/>
        <v>920</v>
      </c>
      <c r="D101" s="19" t="s">
        <v>70</v>
      </c>
      <c r="E101" s="19" t="s">
        <v>11</v>
      </c>
      <c r="F101" s="19" t="s">
        <v>115</v>
      </c>
      <c r="G101" s="19"/>
      <c r="H101" s="21">
        <f t="shared" si="30"/>
        <v>136687</v>
      </c>
      <c r="I101" s="21">
        <f t="shared" si="30"/>
        <v>163076</v>
      </c>
      <c r="J101" s="21">
        <f t="shared" si="30"/>
        <v>167131</v>
      </c>
    </row>
    <row r="102" spans="1:10" ht="30">
      <c r="A102" s="7"/>
      <c r="B102" s="17" t="s">
        <v>17</v>
      </c>
      <c r="C102" s="18">
        <f t="shared" si="23"/>
        <v>920</v>
      </c>
      <c r="D102" s="19" t="s">
        <v>70</v>
      </c>
      <c r="E102" s="19" t="s">
        <v>11</v>
      </c>
      <c r="F102" s="19" t="s">
        <v>115</v>
      </c>
      <c r="G102" s="19" t="s">
        <v>16</v>
      </c>
      <c r="H102" s="21">
        <f t="shared" si="30"/>
        <v>136687</v>
      </c>
      <c r="I102" s="21">
        <f t="shared" si="30"/>
        <v>163076</v>
      </c>
      <c r="J102" s="21">
        <f t="shared" si="30"/>
        <v>167131</v>
      </c>
    </row>
    <row r="103" spans="1:10" ht="30">
      <c r="A103" s="7"/>
      <c r="B103" s="17" t="s">
        <v>91</v>
      </c>
      <c r="C103" s="18">
        <f t="shared" si="23"/>
        <v>920</v>
      </c>
      <c r="D103" s="19" t="s">
        <v>70</v>
      </c>
      <c r="E103" s="19" t="s">
        <v>11</v>
      </c>
      <c r="F103" s="19" t="s">
        <v>115</v>
      </c>
      <c r="G103" s="19" t="s">
        <v>87</v>
      </c>
      <c r="H103" s="22">
        <f>7881+9296+104907+14603</f>
        <v>136687</v>
      </c>
      <c r="I103" s="22">
        <f>164347-237-1-52-981</f>
        <v>163076</v>
      </c>
      <c r="J103" s="22">
        <f>167446-315</f>
        <v>167131</v>
      </c>
    </row>
    <row r="104" spans="1:10" ht="30">
      <c r="A104" s="7"/>
      <c r="B104" s="17" t="s">
        <v>38</v>
      </c>
      <c r="C104" s="18">
        <f t="shared" si="23"/>
        <v>920</v>
      </c>
      <c r="D104" s="19" t="s">
        <v>70</v>
      </c>
      <c r="E104" s="19" t="s">
        <v>11</v>
      </c>
      <c r="F104" s="19" t="s">
        <v>49</v>
      </c>
      <c r="G104" s="19"/>
      <c r="H104" s="21">
        <f t="shared" ref="H104:J107" si="31">H105</f>
        <v>7002</v>
      </c>
      <c r="I104" s="21">
        <f t="shared" si="31"/>
        <v>2188</v>
      </c>
      <c r="J104" s="21">
        <f t="shared" si="31"/>
        <v>2188</v>
      </c>
    </row>
    <row r="105" spans="1:10">
      <c r="A105" s="7"/>
      <c r="B105" s="17" t="s">
        <v>14</v>
      </c>
      <c r="C105" s="18">
        <f t="shared" si="23"/>
        <v>920</v>
      </c>
      <c r="D105" s="19" t="s">
        <v>70</v>
      </c>
      <c r="E105" s="19" t="s">
        <v>11</v>
      </c>
      <c r="F105" s="19" t="s">
        <v>50</v>
      </c>
      <c r="G105" s="19"/>
      <c r="H105" s="21">
        <f t="shared" si="31"/>
        <v>7002</v>
      </c>
      <c r="I105" s="21">
        <f t="shared" si="31"/>
        <v>2188</v>
      </c>
      <c r="J105" s="21">
        <f t="shared" si="31"/>
        <v>2188</v>
      </c>
    </row>
    <row r="106" spans="1:10">
      <c r="A106" s="7"/>
      <c r="B106" s="17" t="s">
        <v>40</v>
      </c>
      <c r="C106" s="18">
        <f t="shared" si="23"/>
        <v>920</v>
      </c>
      <c r="D106" s="19" t="s">
        <v>70</v>
      </c>
      <c r="E106" s="19" t="s">
        <v>11</v>
      </c>
      <c r="F106" s="19" t="s">
        <v>116</v>
      </c>
      <c r="G106" s="19"/>
      <c r="H106" s="21">
        <f t="shared" si="31"/>
        <v>7002</v>
      </c>
      <c r="I106" s="21">
        <f t="shared" si="31"/>
        <v>2188</v>
      </c>
      <c r="J106" s="21">
        <f t="shared" si="31"/>
        <v>2188</v>
      </c>
    </row>
    <row r="107" spans="1:10" ht="30">
      <c r="A107" s="7"/>
      <c r="B107" s="17" t="s">
        <v>17</v>
      </c>
      <c r="C107" s="18">
        <f t="shared" si="23"/>
        <v>920</v>
      </c>
      <c r="D107" s="19" t="s">
        <v>70</v>
      </c>
      <c r="E107" s="19" t="s">
        <v>11</v>
      </c>
      <c r="F107" s="19" t="s">
        <v>116</v>
      </c>
      <c r="G107" s="19" t="s">
        <v>16</v>
      </c>
      <c r="H107" s="21">
        <f t="shared" si="31"/>
        <v>7002</v>
      </c>
      <c r="I107" s="21">
        <f t="shared" si="31"/>
        <v>2188</v>
      </c>
      <c r="J107" s="21">
        <f t="shared" si="31"/>
        <v>2188</v>
      </c>
    </row>
    <row r="108" spans="1:10" ht="30">
      <c r="A108" s="7"/>
      <c r="B108" s="17" t="s">
        <v>91</v>
      </c>
      <c r="C108" s="18">
        <f t="shared" ref="C108:C145" si="32">C107</f>
        <v>920</v>
      </c>
      <c r="D108" s="19" t="s">
        <v>70</v>
      </c>
      <c r="E108" s="19" t="s">
        <v>11</v>
      </c>
      <c r="F108" s="19" t="s">
        <v>116</v>
      </c>
      <c r="G108" s="19" t="s">
        <v>87</v>
      </c>
      <c r="H108" s="22">
        <v>7002</v>
      </c>
      <c r="I108" s="22">
        <v>2188</v>
      </c>
      <c r="J108" s="22">
        <v>2188</v>
      </c>
    </row>
    <row r="109" spans="1:10" ht="45">
      <c r="A109" s="7"/>
      <c r="B109" s="24" t="s">
        <v>108</v>
      </c>
      <c r="C109" s="18">
        <f t="shared" si="32"/>
        <v>920</v>
      </c>
      <c r="D109" s="19" t="s">
        <v>70</v>
      </c>
      <c r="E109" s="19" t="s">
        <v>11</v>
      </c>
      <c r="F109" s="19" t="s">
        <v>109</v>
      </c>
      <c r="G109" s="19"/>
      <c r="H109" s="21">
        <f t="shared" ref="H109:J112" si="33">H110</f>
        <v>227109</v>
      </c>
      <c r="I109" s="21">
        <f t="shared" si="33"/>
        <v>240872</v>
      </c>
      <c r="J109" s="21">
        <f t="shared" si="33"/>
        <v>240203</v>
      </c>
    </row>
    <row r="110" spans="1:10">
      <c r="A110" s="7"/>
      <c r="B110" s="17" t="s">
        <v>14</v>
      </c>
      <c r="C110" s="18">
        <f t="shared" si="32"/>
        <v>920</v>
      </c>
      <c r="D110" s="19" t="s">
        <v>70</v>
      </c>
      <c r="E110" s="19" t="s">
        <v>11</v>
      </c>
      <c r="F110" s="19" t="s">
        <v>110</v>
      </c>
      <c r="G110" s="19"/>
      <c r="H110" s="21">
        <f t="shared" si="33"/>
        <v>227109</v>
      </c>
      <c r="I110" s="21">
        <f t="shared" si="33"/>
        <v>240872</v>
      </c>
      <c r="J110" s="21">
        <f t="shared" si="33"/>
        <v>240203</v>
      </c>
    </row>
    <row r="111" spans="1:10">
      <c r="A111" s="7"/>
      <c r="B111" s="17" t="s">
        <v>40</v>
      </c>
      <c r="C111" s="18">
        <f t="shared" si="32"/>
        <v>920</v>
      </c>
      <c r="D111" s="19" t="s">
        <v>70</v>
      </c>
      <c r="E111" s="19" t="s">
        <v>11</v>
      </c>
      <c r="F111" s="19" t="s">
        <v>117</v>
      </c>
      <c r="G111" s="19"/>
      <c r="H111" s="21">
        <f t="shared" si="33"/>
        <v>227109</v>
      </c>
      <c r="I111" s="21">
        <f t="shared" si="33"/>
        <v>240872</v>
      </c>
      <c r="J111" s="21">
        <f t="shared" si="33"/>
        <v>240203</v>
      </c>
    </row>
    <row r="112" spans="1:10" ht="30">
      <c r="A112" s="7"/>
      <c r="B112" s="17" t="s">
        <v>17</v>
      </c>
      <c r="C112" s="18">
        <f t="shared" si="32"/>
        <v>920</v>
      </c>
      <c r="D112" s="19" t="s">
        <v>70</v>
      </c>
      <c r="E112" s="19" t="s">
        <v>11</v>
      </c>
      <c r="F112" s="19" t="s">
        <v>117</v>
      </c>
      <c r="G112" s="19" t="s">
        <v>16</v>
      </c>
      <c r="H112" s="21">
        <f t="shared" si="33"/>
        <v>227109</v>
      </c>
      <c r="I112" s="21">
        <f t="shared" si="33"/>
        <v>240872</v>
      </c>
      <c r="J112" s="21">
        <f t="shared" si="33"/>
        <v>240203</v>
      </c>
    </row>
    <row r="113" spans="1:10" ht="30">
      <c r="A113" s="7"/>
      <c r="B113" s="17" t="s">
        <v>91</v>
      </c>
      <c r="C113" s="18">
        <f t="shared" si="32"/>
        <v>920</v>
      </c>
      <c r="D113" s="19" t="s">
        <v>70</v>
      </c>
      <c r="E113" s="19" t="s">
        <v>11</v>
      </c>
      <c r="F113" s="19" t="s">
        <v>117</v>
      </c>
      <c r="G113" s="19" t="s">
        <v>87</v>
      </c>
      <c r="H113" s="22">
        <f>15710+211399</f>
        <v>227109</v>
      </c>
      <c r="I113" s="22">
        <f>241336-511-6+53</f>
        <v>240872</v>
      </c>
      <c r="J113" s="22">
        <f>240287-84</f>
        <v>240203</v>
      </c>
    </row>
    <row r="114" spans="1:10" ht="30">
      <c r="A114" s="7"/>
      <c r="B114" s="24" t="s">
        <v>134</v>
      </c>
      <c r="C114" s="18">
        <f>C102</f>
        <v>920</v>
      </c>
      <c r="D114" s="19" t="s">
        <v>70</v>
      </c>
      <c r="E114" s="19" t="s">
        <v>11</v>
      </c>
      <c r="F114" s="20" t="s">
        <v>133</v>
      </c>
      <c r="G114" s="19"/>
      <c r="H114" s="21">
        <f t="shared" ref="H114:J117" si="34">H115</f>
        <v>51243</v>
      </c>
      <c r="I114" s="21">
        <f t="shared" si="34"/>
        <v>86800</v>
      </c>
      <c r="J114" s="21">
        <f t="shared" si="34"/>
        <v>0</v>
      </c>
    </row>
    <row r="115" spans="1:10">
      <c r="A115" s="7"/>
      <c r="B115" s="17" t="s">
        <v>14</v>
      </c>
      <c r="C115" s="18">
        <f t="shared" si="32"/>
        <v>920</v>
      </c>
      <c r="D115" s="19" t="s">
        <v>70</v>
      </c>
      <c r="E115" s="19" t="s">
        <v>11</v>
      </c>
      <c r="F115" s="20" t="s">
        <v>135</v>
      </c>
      <c r="G115" s="19"/>
      <c r="H115" s="21">
        <f t="shared" si="34"/>
        <v>51243</v>
      </c>
      <c r="I115" s="21">
        <f t="shared" si="34"/>
        <v>86800</v>
      </c>
      <c r="J115" s="21">
        <f t="shared" si="34"/>
        <v>0</v>
      </c>
    </row>
    <row r="116" spans="1:10">
      <c r="A116" s="7"/>
      <c r="B116" s="17" t="s">
        <v>40</v>
      </c>
      <c r="C116" s="18">
        <f t="shared" si="32"/>
        <v>920</v>
      </c>
      <c r="D116" s="19" t="s">
        <v>70</v>
      </c>
      <c r="E116" s="19" t="s">
        <v>11</v>
      </c>
      <c r="F116" s="20" t="s">
        <v>137</v>
      </c>
      <c r="G116" s="19"/>
      <c r="H116" s="21">
        <f t="shared" si="34"/>
        <v>51243</v>
      </c>
      <c r="I116" s="21">
        <f t="shared" si="34"/>
        <v>86800</v>
      </c>
      <c r="J116" s="21">
        <f t="shared" si="34"/>
        <v>0</v>
      </c>
    </row>
    <row r="117" spans="1:10" ht="30">
      <c r="A117" s="7"/>
      <c r="B117" s="17" t="s">
        <v>17</v>
      </c>
      <c r="C117" s="18">
        <f t="shared" si="32"/>
        <v>920</v>
      </c>
      <c r="D117" s="19" t="s">
        <v>70</v>
      </c>
      <c r="E117" s="19" t="s">
        <v>11</v>
      </c>
      <c r="F117" s="20" t="s">
        <v>137</v>
      </c>
      <c r="G117" s="19" t="s">
        <v>16</v>
      </c>
      <c r="H117" s="21">
        <f t="shared" si="34"/>
        <v>51243</v>
      </c>
      <c r="I117" s="21">
        <f t="shared" si="34"/>
        <v>86800</v>
      </c>
      <c r="J117" s="21">
        <f t="shared" si="34"/>
        <v>0</v>
      </c>
    </row>
    <row r="118" spans="1:10" ht="30">
      <c r="A118" s="7"/>
      <c r="B118" s="17" t="s">
        <v>91</v>
      </c>
      <c r="C118" s="18">
        <f t="shared" si="32"/>
        <v>920</v>
      </c>
      <c r="D118" s="19" t="s">
        <v>70</v>
      </c>
      <c r="E118" s="19" t="s">
        <v>11</v>
      </c>
      <c r="F118" s="20" t="s">
        <v>137</v>
      </c>
      <c r="G118" s="19" t="s">
        <v>87</v>
      </c>
      <c r="H118" s="22">
        <v>51243</v>
      </c>
      <c r="I118" s="22">
        <v>86800</v>
      </c>
      <c r="J118" s="22"/>
    </row>
    <row r="119" spans="1:10">
      <c r="A119" s="7"/>
      <c r="B119" s="17" t="s">
        <v>18</v>
      </c>
      <c r="C119" s="18">
        <f>C95</f>
        <v>920</v>
      </c>
      <c r="D119" s="19" t="s">
        <v>70</v>
      </c>
      <c r="E119" s="19" t="s">
        <v>11</v>
      </c>
      <c r="F119" s="20" t="s">
        <v>19</v>
      </c>
      <c r="G119" s="19" t="s">
        <v>43</v>
      </c>
      <c r="H119" s="21">
        <f>H120</f>
        <v>3619</v>
      </c>
      <c r="I119" s="21">
        <f t="shared" ref="I119:J119" si="35">I120</f>
        <v>4367</v>
      </c>
      <c r="J119" s="21">
        <f t="shared" si="35"/>
        <v>4342</v>
      </c>
    </row>
    <row r="120" spans="1:10">
      <c r="A120" s="7"/>
      <c r="B120" s="17" t="s">
        <v>14</v>
      </c>
      <c r="C120" s="18">
        <f>C119</f>
        <v>920</v>
      </c>
      <c r="D120" s="19" t="s">
        <v>70</v>
      </c>
      <c r="E120" s="19" t="s">
        <v>11</v>
      </c>
      <c r="F120" s="20" t="s">
        <v>26</v>
      </c>
      <c r="G120" s="19"/>
      <c r="H120" s="21">
        <f t="shared" ref="H120:J122" si="36">H121</f>
        <v>3619</v>
      </c>
      <c r="I120" s="21">
        <f t="shared" si="36"/>
        <v>4367</v>
      </c>
      <c r="J120" s="21">
        <f t="shared" si="36"/>
        <v>4342</v>
      </c>
    </row>
    <row r="121" spans="1:10">
      <c r="A121" s="7"/>
      <c r="B121" s="17" t="s">
        <v>40</v>
      </c>
      <c r="C121" s="18">
        <f t="shared" si="32"/>
        <v>920</v>
      </c>
      <c r="D121" s="19" t="s">
        <v>70</v>
      </c>
      <c r="E121" s="19" t="s">
        <v>11</v>
      </c>
      <c r="F121" s="20" t="s">
        <v>61</v>
      </c>
      <c r="G121" s="19"/>
      <c r="H121" s="21">
        <f t="shared" si="36"/>
        <v>3619</v>
      </c>
      <c r="I121" s="21">
        <f t="shared" si="36"/>
        <v>4367</v>
      </c>
      <c r="J121" s="21">
        <f t="shared" si="36"/>
        <v>4342</v>
      </c>
    </row>
    <row r="122" spans="1:10" ht="30">
      <c r="A122" s="7"/>
      <c r="B122" s="17" t="s">
        <v>17</v>
      </c>
      <c r="C122" s="18">
        <f t="shared" si="32"/>
        <v>920</v>
      </c>
      <c r="D122" s="19" t="s">
        <v>70</v>
      </c>
      <c r="E122" s="19" t="s">
        <v>11</v>
      </c>
      <c r="F122" s="20" t="s">
        <v>61</v>
      </c>
      <c r="G122" s="19" t="s">
        <v>16</v>
      </c>
      <c r="H122" s="21">
        <f t="shared" si="36"/>
        <v>3619</v>
      </c>
      <c r="I122" s="21">
        <f t="shared" si="36"/>
        <v>4367</v>
      </c>
      <c r="J122" s="21">
        <f t="shared" si="36"/>
        <v>4342</v>
      </c>
    </row>
    <row r="123" spans="1:10" ht="42.75" customHeight="1">
      <c r="A123" s="7"/>
      <c r="B123" s="17" t="s">
        <v>91</v>
      </c>
      <c r="C123" s="18">
        <f t="shared" si="32"/>
        <v>920</v>
      </c>
      <c r="D123" s="19" t="s">
        <v>70</v>
      </c>
      <c r="E123" s="19" t="s">
        <v>11</v>
      </c>
      <c r="F123" s="20" t="s">
        <v>61</v>
      </c>
      <c r="G123" s="19" t="s">
        <v>87</v>
      </c>
      <c r="H123" s="22">
        <f>417779-15710-211399-7002-9296-104907-14603-51243</f>
        <v>3619</v>
      </c>
      <c r="I123" s="22">
        <f>91453-286-86800</f>
        <v>4367</v>
      </c>
      <c r="J123" s="22">
        <f>4423-81</f>
        <v>4342</v>
      </c>
    </row>
    <row r="124" spans="1:10" ht="28.5">
      <c r="A124" s="7"/>
      <c r="B124" s="12" t="s">
        <v>75</v>
      </c>
      <c r="C124" s="1">
        <v>920</v>
      </c>
      <c r="D124" s="13" t="s">
        <v>70</v>
      </c>
      <c r="E124" s="13" t="s">
        <v>70</v>
      </c>
      <c r="F124" s="14" t="s">
        <v>43</v>
      </c>
      <c r="G124" s="13" t="s">
        <v>43</v>
      </c>
      <c r="H124" s="15">
        <f t="shared" ref="H124:J124" si="37">H137+H134+H125</f>
        <v>178634</v>
      </c>
      <c r="I124" s="15">
        <f t="shared" si="37"/>
        <v>165647</v>
      </c>
      <c r="J124" s="15">
        <f t="shared" si="37"/>
        <v>155669</v>
      </c>
    </row>
    <row r="125" spans="1:10" ht="30">
      <c r="A125" s="7"/>
      <c r="B125" s="24" t="s">
        <v>112</v>
      </c>
      <c r="C125" s="18">
        <f>C123</f>
        <v>920</v>
      </c>
      <c r="D125" s="19" t="s">
        <v>70</v>
      </c>
      <c r="E125" s="19" t="s">
        <v>70</v>
      </c>
      <c r="F125" s="19" t="s">
        <v>113</v>
      </c>
      <c r="G125" s="19"/>
      <c r="H125" s="21">
        <f t="shared" ref="H125" si="38">H126+H130</f>
        <v>165210</v>
      </c>
      <c r="I125" s="21">
        <f>I126+I130</f>
        <v>158829</v>
      </c>
      <c r="J125" s="21">
        <f t="shared" ref="J125" si="39">J126+J130</f>
        <v>148851</v>
      </c>
    </row>
    <row r="126" spans="1:10" ht="30">
      <c r="A126" s="7"/>
      <c r="B126" s="17" t="s">
        <v>118</v>
      </c>
      <c r="C126" s="18">
        <v>920</v>
      </c>
      <c r="D126" s="19" t="s">
        <v>70</v>
      </c>
      <c r="E126" s="19" t="s">
        <v>70</v>
      </c>
      <c r="F126" s="19" t="s">
        <v>119</v>
      </c>
      <c r="G126" s="19"/>
      <c r="H126" s="21">
        <f t="shared" ref="H126:J128" si="40">H127</f>
        <v>149429</v>
      </c>
      <c r="I126" s="21">
        <f t="shared" si="40"/>
        <v>150457</v>
      </c>
      <c r="J126" s="21">
        <f t="shared" si="40"/>
        <v>148845</v>
      </c>
    </row>
    <row r="127" spans="1:10" ht="30">
      <c r="A127" s="7"/>
      <c r="B127" s="17" t="s">
        <v>54</v>
      </c>
      <c r="C127" s="18">
        <v>920</v>
      </c>
      <c r="D127" s="19" t="s">
        <v>70</v>
      </c>
      <c r="E127" s="19" t="s">
        <v>70</v>
      </c>
      <c r="F127" s="19" t="s">
        <v>120</v>
      </c>
      <c r="G127" s="19"/>
      <c r="H127" s="21">
        <f t="shared" si="40"/>
        <v>149429</v>
      </c>
      <c r="I127" s="21">
        <f t="shared" si="40"/>
        <v>150457</v>
      </c>
      <c r="J127" s="21">
        <f t="shared" si="40"/>
        <v>148845</v>
      </c>
    </row>
    <row r="128" spans="1:10" ht="30">
      <c r="A128" s="7"/>
      <c r="B128" s="17" t="s">
        <v>22</v>
      </c>
      <c r="C128" s="18">
        <v>920</v>
      </c>
      <c r="D128" s="19" t="s">
        <v>70</v>
      </c>
      <c r="E128" s="19" t="s">
        <v>70</v>
      </c>
      <c r="F128" s="19" t="s">
        <v>120</v>
      </c>
      <c r="G128" s="19" t="s">
        <v>23</v>
      </c>
      <c r="H128" s="21">
        <f t="shared" si="40"/>
        <v>149429</v>
      </c>
      <c r="I128" s="21">
        <f t="shared" si="40"/>
        <v>150457</v>
      </c>
      <c r="J128" s="21">
        <f t="shared" si="40"/>
        <v>148845</v>
      </c>
    </row>
    <row r="129" spans="1:10">
      <c r="A129" s="7"/>
      <c r="B129" s="17" t="s">
        <v>95</v>
      </c>
      <c r="C129" s="18">
        <v>920</v>
      </c>
      <c r="D129" s="19" t="s">
        <v>70</v>
      </c>
      <c r="E129" s="19" t="s">
        <v>70</v>
      </c>
      <c r="F129" s="19" t="s">
        <v>120</v>
      </c>
      <c r="G129" s="19" t="s">
        <v>89</v>
      </c>
      <c r="H129" s="21">
        <f>101999+47430</f>
        <v>149429</v>
      </c>
      <c r="I129" s="21">
        <f>156085-4772-2528+981-309+1000</f>
        <v>150457</v>
      </c>
      <c r="J129" s="21">
        <v>148845</v>
      </c>
    </row>
    <row r="130" spans="1:10">
      <c r="A130" s="7"/>
      <c r="B130" s="17" t="s">
        <v>14</v>
      </c>
      <c r="C130" s="18">
        <v>920</v>
      </c>
      <c r="D130" s="19" t="s">
        <v>70</v>
      </c>
      <c r="E130" s="19" t="s">
        <v>70</v>
      </c>
      <c r="F130" s="19" t="s">
        <v>114</v>
      </c>
      <c r="G130" s="19"/>
      <c r="H130" s="21">
        <f t="shared" ref="H130:H132" si="41">H131</f>
        <v>15781</v>
      </c>
      <c r="I130" s="21">
        <f>I131</f>
        <v>8372</v>
      </c>
      <c r="J130" s="21">
        <f t="shared" ref="J130:J132" si="42">J131</f>
        <v>6</v>
      </c>
    </row>
    <row r="131" spans="1:10" ht="30">
      <c r="A131" s="7"/>
      <c r="B131" s="17" t="s">
        <v>121</v>
      </c>
      <c r="C131" s="18">
        <f t="shared" ref="C131:C133" si="43">C124</f>
        <v>920</v>
      </c>
      <c r="D131" s="19" t="s">
        <v>70</v>
      </c>
      <c r="E131" s="19" t="s">
        <v>70</v>
      </c>
      <c r="F131" s="19" t="s">
        <v>122</v>
      </c>
      <c r="G131" s="19"/>
      <c r="H131" s="21">
        <f t="shared" si="41"/>
        <v>15781</v>
      </c>
      <c r="I131" s="21">
        <f>I132</f>
        <v>8372</v>
      </c>
      <c r="J131" s="21">
        <f t="shared" si="42"/>
        <v>6</v>
      </c>
    </row>
    <row r="132" spans="1:10" ht="30">
      <c r="A132" s="7"/>
      <c r="B132" s="17" t="s">
        <v>22</v>
      </c>
      <c r="C132" s="18">
        <f t="shared" si="43"/>
        <v>920</v>
      </c>
      <c r="D132" s="19" t="s">
        <v>70</v>
      </c>
      <c r="E132" s="19" t="s">
        <v>70</v>
      </c>
      <c r="F132" s="19" t="s">
        <v>122</v>
      </c>
      <c r="G132" s="19" t="s">
        <v>23</v>
      </c>
      <c r="H132" s="21">
        <f t="shared" si="41"/>
        <v>15781</v>
      </c>
      <c r="I132" s="21">
        <f>I133</f>
        <v>8372</v>
      </c>
      <c r="J132" s="21">
        <f t="shared" si="42"/>
        <v>6</v>
      </c>
    </row>
    <row r="133" spans="1:10">
      <c r="A133" s="7"/>
      <c r="B133" s="17" t="s">
        <v>95</v>
      </c>
      <c r="C133" s="18">
        <f t="shared" si="43"/>
        <v>920</v>
      </c>
      <c r="D133" s="19" t="s">
        <v>70</v>
      </c>
      <c r="E133" s="19" t="s">
        <v>70</v>
      </c>
      <c r="F133" s="19" t="s">
        <v>122</v>
      </c>
      <c r="G133" s="19" t="s">
        <v>89</v>
      </c>
      <c r="H133" s="21">
        <f>13781+1981+19</f>
        <v>15781</v>
      </c>
      <c r="I133" s="21">
        <v>8372</v>
      </c>
      <c r="J133" s="21">
        <v>6</v>
      </c>
    </row>
    <row r="134" spans="1:10" ht="30">
      <c r="A134" s="7"/>
      <c r="B134" s="17" t="s">
        <v>81</v>
      </c>
      <c r="C134" s="18">
        <v>920</v>
      </c>
      <c r="D134" s="19" t="s">
        <v>70</v>
      </c>
      <c r="E134" s="19" t="s">
        <v>70</v>
      </c>
      <c r="F134" s="20" t="s">
        <v>79</v>
      </c>
      <c r="G134" s="20"/>
      <c r="H134" s="21">
        <f t="shared" ref="H134:J135" si="44">H135</f>
        <v>1300</v>
      </c>
      <c r="I134" s="21">
        <f t="shared" si="44"/>
        <v>0</v>
      </c>
      <c r="J134" s="21">
        <f t="shared" si="44"/>
        <v>0</v>
      </c>
    </row>
    <row r="135" spans="1:10" ht="30">
      <c r="A135" s="7"/>
      <c r="B135" s="17" t="s">
        <v>22</v>
      </c>
      <c r="C135" s="18">
        <f t="shared" si="32"/>
        <v>920</v>
      </c>
      <c r="D135" s="19" t="s">
        <v>70</v>
      </c>
      <c r="E135" s="19" t="s">
        <v>70</v>
      </c>
      <c r="F135" s="20" t="s">
        <v>79</v>
      </c>
      <c r="G135" s="19" t="s">
        <v>23</v>
      </c>
      <c r="H135" s="21">
        <f t="shared" si="44"/>
        <v>1300</v>
      </c>
      <c r="I135" s="21">
        <f t="shared" si="44"/>
        <v>0</v>
      </c>
      <c r="J135" s="21">
        <f t="shared" si="44"/>
        <v>0</v>
      </c>
    </row>
    <row r="136" spans="1:10">
      <c r="A136" s="7"/>
      <c r="B136" s="17" t="s">
        <v>95</v>
      </c>
      <c r="C136" s="18">
        <f t="shared" si="32"/>
        <v>920</v>
      </c>
      <c r="D136" s="19" t="s">
        <v>70</v>
      </c>
      <c r="E136" s="19" t="s">
        <v>70</v>
      </c>
      <c r="F136" s="20" t="s">
        <v>79</v>
      </c>
      <c r="G136" s="19" t="s">
        <v>89</v>
      </c>
      <c r="H136" s="22">
        <f>26008-24708</f>
        <v>1300</v>
      </c>
      <c r="I136" s="22"/>
      <c r="J136" s="22"/>
    </row>
    <row r="137" spans="1:10">
      <c r="A137" s="7"/>
      <c r="B137" s="17" t="s">
        <v>18</v>
      </c>
      <c r="C137" s="18">
        <f>C124</f>
        <v>920</v>
      </c>
      <c r="D137" s="19" t="s">
        <v>70</v>
      </c>
      <c r="E137" s="19" t="s">
        <v>70</v>
      </c>
      <c r="F137" s="20" t="s">
        <v>19</v>
      </c>
      <c r="G137" s="19"/>
      <c r="H137" s="21">
        <f>H138+H142</f>
        <v>12124</v>
      </c>
      <c r="I137" s="21">
        <f t="shared" ref="I137:J137" si="45">I138+I142</f>
        <v>6818</v>
      </c>
      <c r="J137" s="21">
        <f t="shared" si="45"/>
        <v>6818</v>
      </c>
    </row>
    <row r="138" spans="1:10">
      <c r="A138" s="7"/>
      <c r="B138" s="17" t="s">
        <v>20</v>
      </c>
      <c r="C138" s="18">
        <f t="shared" si="32"/>
        <v>920</v>
      </c>
      <c r="D138" s="19" t="s">
        <v>70</v>
      </c>
      <c r="E138" s="19" t="s">
        <v>70</v>
      </c>
      <c r="F138" s="20" t="s">
        <v>21</v>
      </c>
      <c r="G138" s="19"/>
      <c r="H138" s="21">
        <f t="shared" ref="H138:J140" si="46">H139</f>
        <v>12117</v>
      </c>
      <c r="I138" s="21">
        <f t="shared" si="46"/>
        <v>6817</v>
      </c>
      <c r="J138" s="21">
        <f t="shared" si="46"/>
        <v>6817</v>
      </c>
    </row>
    <row r="139" spans="1:10" ht="30">
      <c r="A139" s="7"/>
      <c r="B139" s="17" t="s">
        <v>54</v>
      </c>
      <c r="C139" s="18">
        <f t="shared" si="32"/>
        <v>920</v>
      </c>
      <c r="D139" s="19" t="s">
        <v>70</v>
      </c>
      <c r="E139" s="19" t="s">
        <v>70</v>
      </c>
      <c r="F139" s="20" t="s">
        <v>64</v>
      </c>
      <c r="G139" s="19"/>
      <c r="H139" s="21">
        <f t="shared" si="46"/>
        <v>12117</v>
      </c>
      <c r="I139" s="21">
        <f t="shared" si="46"/>
        <v>6817</v>
      </c>
      <c r="J139" s="21">
        <f t="shared" si="46"/>
        <v>6817</v>
      </c>
    </row>
    <row r="140" spans="1:10" ht="30">
      <c r="A140" s="7"/>
      <c r="B140" s="17" t="s">
        <v>22</v>
      </c>
      <c r="C140" s="18">
        <f t="shared" si="32"/>
        <v>920</v>
      </c>
      <c r="D140" s="19" t="s">
        <v>70</v>
      </c>
      <c r="E140" s="19" t="s">
        <v>70</v>
      </c>
      <c r="F140" s="20" t="s">
        <v>64</v>
      </c>
      <c r="G140" s="19" t="s">
        <v>23</v>
      </c>
      <c r="H140" s="21">
        <f t="shared" si="46"/>
        <v>12117</v>
      </c>
      <c r="I140" s="21">
        <f t="shared" si="46"/>
        <v>6817</v>
      </c>
      <c r="J140" s="21">
        <f t="shared" si="46"/>
        <v>6817</v>
      </c>
    </row>
    <row r="141" spans="1:10">
      <c r="A141" s="7"/>
      <c r="B141" s="17" t="s">
        <v>95</v>
      </c>
      <c r="C141" s="18">
        <f t="shared" si="32"/>
        <v>920</v>
      </c>
      <c r="D141" s="19" t="s">
        <v>70</v>
      </c>
      <c r="E141" s="19" t="s">
        <v>70</v>
      </c>
      <c r="F141" s="20" t="s">
        <v>64</v>
      </c>
      <c r="G141" s="19" t="s">
        <v>89</v>
      </c>
      <c r="H141" s="22">
        <f>177308-101999-47430-13781-1981</f>
        <v>12117</v>
      </c>
      <c r="I141" s="22">
        <v>6817</v>
      </c>
      <c r="J141" s="22">
        <v>6817</v>
      </c>
    </row>
    <row r="142" spans="1:10">
      <c r="A142" s="7"/>
      <c r="B142" s="17" t="s">
        <v>14</v>
      </c>
      <c r="C142" s="18">
        <f t="shared" si="32"/>
        <v>920</v>
      </c>
      <c r="D142" s="19" t="s">
        <v>70</v>
      </c>
      <c r="E142" s="19" t="s">
        <v>70</v>
      </c>
      <c r="F142" s="19" t="s">
        <v>26</v>
      </c>
      <c r="G142" s="19"/>
      <c r="H142" s="21">
        <f t="shared" ref="H142:J144" si="47">H143</f>
        <v>7</v>
      </c>
      <c r="I142" s="21">
        <f t="shared" si="47"/>
        <v>1</v>
      </c>
      <c r="J142" s="21">
        <f t="shared" si="47"/>
        <v>1</v>
      </c>
    </row>
    <row r="143" spans="1:10" ht="30">
      <c r="A143" s="7"/>
      <c r="B143" s="17" t="s">
        <v>121</v>
      </c>
      <c r="C143" s="18">
        <f t="shared" si="32"/>
        <v>920</v>
      </c>
      <c r="D143" s="19" t="s">
        <v>70</v>
      </c>
      <c r="E143" s="19" t="s">
        <v>70</v>
      </c>
      <c r="F143" s="19" t="s">
        <v>123</v>
      </c>
      <c r="G143" s="19"/>
      <c r="H143" s="21">
        <f t="shared" si="47"/>
        <v>7</v>
      </c>
      <c r="I143" s="21">
        <f t="shared" si="47"/>
        <v>1</v>
      </c>
      <c r="J143" s="21">
        <f t="shared" si="47"/>
        <v>1</v>
      </c>
    </row>
    <row r="144" spans="1:10" ht="30">
      <c r="A144" s="7"/>
      <c r="B144" s="17" t="s">
        <v>22</v>
      </c>
      <c r="C144" s="18">
        <f t="shared" si="32"/>
        <v>920</v>
      </c>
      <c r="D144" s="19" t="s">
        <v>70</v>
      </c>
      <c r="E144" s="19" t="s">
        <v>70</v>
      </c>
      <c r="F144" s="19" t="s">
        <v>123</v>
      </c>
      <c r="G144" s="19" t="s">
        <v>23</v>
      </c>
      <c r="H144" s="21">
        <f t="shared" si="47"/>
        <v>7</v>
      </c>
      <c r="I144" s="21">
        <f t="shared" si="47"/>
        <v>1</v>
      </c>
      <c r="J144" s="21">
        <f t="shared" si="47"/>
        <v>1</v>
      </c>
    </row>
    <row r="145" spans="1:10">
      <c r="A145" s="7"/>
      <c r="B145" s="17" t="s">
        <v>95</v>
      </c>
      <c r="C145" s="18">
        <f t="shared" si="32"/>
        <v>920</v>
      </c>
      <c r="D145" s="19" t="s">
        <v>70</v>
      </c>
      <c r="E145" s="19" t="s">
        <v>70</v>
      </c>
      <c r="F145" s="19" t="s">
        <v>123</v>
      </c>
      <c r="G145" s="19" t="s">
        <v>89</v>
      </c>
      <c r="H145" s="22">
        <v>7</v>
      </c>
      <c r="I145" s="22">
        <v>1</v>
      </c>
      <c r="J145" s="22">
        <v>1</v>
      </c>
    </row>
    <row r="146" spans="1:10">
      <c r="A146" s="7"/>
      <c r="B146" s="12" t="s">
        <v>78</v>
      </c>
      <c r="C146" s="1">
        <v>920</v>
      </c>
      <c r="D146" s="13" t="s">
        <v>69</v>
      </c>
      <c r="E146" s="13" t="s">
        <v>10</v>
      </c>
      <c r="F146" s="14" t="s">
        <v>43</v>
      </c>
      <c r="G146" s="13" t="s">
        <v>43</v>
      </c>
      <c r="H146" s="15">
        <f>H147</f>
        <v>0</v>
      </c>
      <c r="I146" s="15">
        <f t="shared" ref="I146:J146" si="48">I147</f>
        <v>50</v>
      </c>
      <c r="J146" s="15">
        <f t="shared" si="48"/>
        <v>50</v>
      </c>
    </row>
    <row r="147" spans="1:10" ht="30">
      <c r="A147" s="7"/>
      <c r="B147" s="17" t="s">
        <v>38</v>
      </c>
      <c r="C147" s="18">
        <f>C145</f>
        <v>920</v>
      </c>
      <c r="D147" s="19" t="s">
        <v>69</v>
      </c>
      <c r="E147" s="19" t="s">
        <v>10</v>
      </c>
      <c r="F147" s="19" t="s">
        <v>49</v>
      </c>
      <c r="G147" s="19"/>
      <c r="H147" s="21">
        <f t="shared" ref="H147:J150" si="49">H148</f>
        <v>0</v>
      </c>
      <c r="I147" s="21">
        <f t="shared" si="49"/>
        <v>50</v>
      </c>
      <c r="J147" s="21">
        <f t="shared" si="49"/>
        <v>50</v>
      </c>
    </row>
    <row r="148" spans="1:10">
      <c r="A148" s="7"/>
      <c r="B148" s="17" t="s">
        <v>14</v>
      </c>
      <c r="C148" s="18">
        <v>920</v>
      </c>
      <c r="D148" s="19" t="s">
        <v>69</v>
      </c>
      <c r="E148" s="19" t="s">
        <v>10</v>
      </c>
      <c r="F148" s="19" t="s">
        <v>50</v>
      </c>
      <c r="G148" s="19"/>
      <c r="H148" s="21">
        <f t="shared" si="49"/>
        <v>0</v>
      </c>
      <c r="I148" s="21">
        <f t="shared" si="49"/>
        <v>50</v>
      </c>
      <c r="J148" s="21">
        <f t="shared" si="49"/>
        <v>50</v>
      </c>
    </row>
    <row r="149" spans="1:10">
      <c r="A149" s="7"/>
      <c r="B149" s="17" t="s">
        <v>41</v>
      </c>
      <c r="C149" s="18">
        <v>920</v>
      </c>
      <c r="D149" s="19" t="s">
        <v>69</v>
      </c>
      <c r="E149" s="19" t="s">
        <v>10</v>
      </c>
      <c r="F149" s="19" t="s">
        <v>124</v>
      </c>
      <c r="G149" s="19"/>
      <c r="H149" s="21">
        <f t="shared" si="49"/>
        <v>0</v>
      </c>
      <c r="I149" s="21">
        <f t="shared" si="49"/>
        <v>50</v>
      </c>
      <c r="J149" s="21">
        <f t="shared" si="49"/>
        <v>50</v>
      </c>
    </row>
    <row r="150" spans="1:10" ht="30">
      <c r="A150" s="7"/>
      <c r="B150" s="17" t="s">
        <v>17</v>
      </c>
      <c r="C150" s="18">
        <v>920</v>
      </c>
      <c r="D150" s="19" t="s">
        <v>69</v>
      </c>
      <c r="E150" s="19" t="s">
        <v>10</v>
      </c>
      <c r="F150" s="19" t="s">
        <v>124</v>
      </c>
      <c r="G150" s="19" t="s">
        <v>16</v>
      </c>
      <c r="H150" s="21">
        <f t="shared" si="49"/>
        <v>0</v>
      </c>
      <c r="I150" s="21">
        <f t="shared" si="49"/>
        <v>50</v>
      </c>
      <c r="J150" s="21">
        <f t="shared" si="49"/>
        <v>50</v>
      </c>
    </row>
    <row r="151" spans="1:10" ht="30">
      <c r="A151" s="7"/>
      <c r="B151" s="17" t="s">
        <v>91</v>
      </c>
      <c r="C151" s="18">
        <v>920</v>
      </c>
      <c r="D151" s="19" t="s">
        <v>69</v>
      </c>
      <c r="E151" s="19" t="s">
        <v>10</v>
      </c>
      <c r="F151" s="19" t="s">
        <v>124</v>
      </c>
      <c r="G151" s="19" t="s">
        <v>87</v>
      </c>
      <c r="H151" s="21"/>
      <c r="I151" s="21">
        <v>50</v>
      </c>
      <c r="J151" s="21">
        <v>50</v>
      </c>
    </row>
    <row r="152" spans="1:10">
      <c r="A152" s="7"/>
      <c r="B152" s="12" t="s">
        <v>72</v>
      </c>
      <c r="C152" s="1">
        <v>920</v>
      </c>
      <c r="D152" s="13" t="s">
        <v>69</v>
      </c>
      <c r="E152" s="13" t="s">
        <v>70</v>
      </c>
      <c r="F152" s="14" t="s">
        <v>43</v>
      </c>
      <c r="G152" s="13" t="s">
        <v>43</v>
      </c>
      <c r="H152" s="15">
        <f>H153+H158</f>
        <v>4014</v>
      </c>
      <c r="I152" s="15">
        <f t="shared" ref="I152:J152" si="50">I153+I158</f>
        <v>11982</v>
      </c>
      <c r="J152" s="15">
        <f t="shared" si="50"/>
        <v>10000</v>
      </c>
    </row>
    <row r="153" spans="1:10" ht="30">
      <c r="A153" s="7"/>
      <c r="B153" s="17" t="s">
        <v>38</v>
      </c>
      <c r="C153" s="18">
        <v>920</v>
      </c>
      <c r="D153" s="19" t="s">
        <v>69</v>
      </c>
      <c r="E153" s="19" t="s">
        <v>70</v>
      </c>
      <c r="F153" s="20" t="s">
        <v>49</v>
      </c>
      <c r="G153" s="19"/>
      <c r="H153" s="21">
        <f t="shared" ref="H153:J156" si="51">H154</f>
        <v>345</v>
      </c>
      <c r="I153" s="21">
        <f t="shared" si="51"/>
        <v>1277</v>
      </c>
      <c r="J153" s="21">
        <f t="shared" si="51"/>
        <v>0</v>
      </c>
    </row>
    <row r="154" spans="1:10" ht="30">
      <c r="A154" s="7"/>
      <c r="B154" s="17" t="str">
        <f>B97</f>
        <v>Закупка товаров, работ и услуг для государственных (муниципальных) нужд</v>
      </c>
      <c r="C154" s="18">
        <v>920</v>
      </c>
      <c r="D154" s="19" t="s">
        <v>69</v>
      </c>
      <c r="E154" s="19" t="s">
        <v>70</v>
      </c>
      <c r="F154" s="19" t="s">
        <v>127</v>
      </c>
      <c r="G154" s="19"/>
      <c r="H154" s="21">
        <f t="shared" si="51"/>
        <v>345</v>
      </c>
      <c r="I154" s="21">
        <f t="shared" si="51"/>
        <v>1277</v>
      </c>
      <c r="J154" s="21">
        <f t="shared" si="51"/>
        <v>0</v>
      </c>
    </row>
    <row r="155" spans="1:10" ht="60">
      <c r="A155" s="7"/>
      <c r="B155" s="17" t="s">
        <v>125</v>
      </c>
      <c r="C155" s="18">
        <v>920</v>
      </c>
      <c r="D155" s="19" t="s">
        <v>69</v>
      </c>
      <c r="E155" s="19" t="s">
        <v>70</v>
      </c>
      <c r="F155" s="19" t="s">
        <v>128</v>
      </c>
      <c r="G155" s="19"/>
      <c r="H155" s="21">
        <f t="shared" si="51"/>
        <v>345</v>
      </c>
      <c r="I155" s="21">
        <f t="shared" si="51"/>
        <v>1277</v>
      </c>
      <c r="J155" s="21">
        <f t="shared" si="51"/>
        <v>0</v>
      </c>
    </row>
    <row r="156" spans="1:10" ht="30">
      <c r="A156" s="7"/>
      <c r="B156" s="23" t="s">
        <v>126</v>
      </c>
      <c r="C156" s="18">
        <v>920</v>
      </c>
      <c r="D156" s="19" t="s">
        <v>69</v>
      </c>
      <c r="E156" s="19" t="s">
        <v>70</v>
      </c>
      <c r="F156" s="19" t="s">
        <v>128</v>
      </c>
      <c r="G156" s="19" t="s">
        <v>25</v>
      </c>
      <c r="H156" s="21">
        <f t="shared" si="51"/>
        <v>345</v>
      </c>
      <c r="I156" s="21">
        <f t="shared" si="51"/>
        <v>1277</v>
      </c>
      <c r="J156" s="21">
        <f t="shared" si="51"/>
        <v>0</v>
      </c>
    </row>
    <row r="157" spans="1:10">
      <c r="A157" s="7"/>
      <c r="B157" s="23" t="s">
        <v>24</v>
      </c>
      <c r="C157" s="18">
        <v>920</v>
      </c>
      <c r="D157" s="19" t="s">
        <v>69</v>
      </c>
      <c r="E157" s="19" t="s">
        <v>70</v>
      </c>
      <c r="F157" s="19" t="s">
        <v>128</v>
      </c>
      <c r="G157" s="19" t="s">
        <v>90</v>
      </c>
      <c r="H157" s="21">
        <v>345</v>
      </c>
      <c r="I157" s="21">
        <v>1277</v>
      </c>
      <c r="J157" s="21"/>
    </row>
    <row r="158" spans="1:10" ht="30">
      <c r="A158" s="7"/>
      <c r="B158" s="17" t="s">
        <v>129</v>
      </c>
      <c r="C158" s="18">
        <v>920</v>
      </c>
      <c r="D158" s="19" t="s">
        <v>69</v>
      </c>
      <c r="E158" s="19" t="s">
        <v>70</v>
      </c>
      <c r="F158" s="19" t="s">
        <v>130</v>
      </c>
      <c r="G158" s="19"/>
      <c r="H158" s="21">
        <f t="shared" ref="H158:J161" si="52">H159</f>
        <v>3669</v>
      </c>
      <c r="I158" s="21">
        <f t="shared" si="52"/>
        <v>10705</v>
      </c>
      <c r="J158" s="21">
        <f t="shared" si="52"/>
        <v>10000</v>
      </c>
    </row>
    <row r="159" spans="1:10">
      <c r="A159" s="7"/>
      <c r="B159" s="17" t="s">
        <v>14</v>
      </c>
      <c r="C159" s="18">
        <v>920</v>
      </c>
      <c r="D159" s="19" t="s">
        <v>69</v>
      </c>
      <c r="E159" s="19" t="s">
        <v>70</v>
      </c>
      <c r="F159" s="19" t="s">
        <v>131</v>
      </c>
      <c r="G159" s="19"/>
      <c r="H159" s="21">
        <f t="shared" si="52"/>
        <v>3669</v>
      </c>
      <c r="I159" s="21">
        <f t="shared" si="52"/>
        <v>10705</v>
      </c>
      <c r="J159" s="21">
        <f t="shared" si="52"/>
        <v>10000</v>
      </c>
    </row>
    <row r="160" spans="1:10" ht="30">
      <c r="A160" s="7"/>
      <c r="B160" s="17" t="s">
        <v>42</v>
      </c>
      <c r="C160" s="18">
        <v>920</v>
      </c>
      <c r="D160" s="19" t="s">
        <v>69</v>
      </c>
      <c r="E160" s="19" t="s">
        <v>70</v>
      </c>
      <c r="F160" s="19" t="s">
        <v>132</v>
      </c>
      <c r="G160" s="19"/>
      <c r="H160" s="21">
        <f t="shared" si="52"/>
        <v>3669</v>
      </c>
      <c r="I160" s="21">
        <f t="shared" si="52"/>
        <v>10705</v>
      </c>
      <c r="J160" s="21">
        <f t="shared" si="52"/>
        <v>10000</v>
      </c>
    </row>
    <row r="161" spans="1:10" ht="30">
      <c r="A161" s="7"/>
      <c r="B161" s="17" t="s">
        <v>17</v>
      </c>
      <c r="C161" s="18">
        <v>920</v>
      </c>
      <c r="D161" s="19" t="s">
        <v>69</v>
      </c>
      <c r="E161" s="19" t="s">
        <v>70</v>
      </c>
      <c r="F161" s="19" t="s">
        <v>132</v>
      </c>
      <c r="G161" s="19" t="s">
        <v>16</v>
      </c>
      <c r="H161" s="21">
        <f t="shared" si="52"/>
        <v>3669</v>
      </c>
      <c r="I161" s="21">
        <f t="shared" si="52"/>
        <v>10705</v>
      </c>
      <c r="J161" s="21">
        <f t="shared" si="52"/>
        <v>10000</v>
      </c>
    </row>
    <row r="162" spans="1:10" ht="30">
      <c r="A162" s="7"/>
      <c r="B162" s="17" t="s">
        <v>91</v>
      </c>
      <c r="C162" s="18">
        <v>920</v>
      </c>
      <c r="D162" s="19" t="s">
        <v>69</v>
      </c>
      <c r="E162" s="19" t="s">
        <v>70</v>
      </c>
      <c r="F162" s="19" t="s">
        <v>132</v>
      </c>
      <c r="G162" s="19" t="s">
        <v>87</v>
      </c>
      <c r="H162" s="21">
        <v>3669</v>
      </c>
      <c r="I162" s="21">
        <v>10705</v>
      </c>
      <c r="J162" s="21">
        <v>10000</v>
      </c>
    </row>
    <row r="164" spans="1:10">
      <c r="B164" s="30"/>
      <c r="C164" s="31"/>
      <c r="D164" s="32"/>
      <c r="E164" s="32"/>
      <c r="F164" s="33"/>
      <c r="G164" s="32"/>
    </row>
    <row r="165" spans="1:10">
      <c r="B165" s="34"/>
      <c r="C165" s="35"/>
      <c r="D165" s="34"/>
      <c r="E165" s="34"/>
      <c r="F165" s="36"/>
      <c r="G165" s="35"/>
    </row>
  </sheetData>
  <mergeCells count="10">
    <mergeCell ref="H3:H5"/>
    <mergeCell ref="I3:J4"/>
    <mergeCell ref="B1:J1"/>
    <mergeCell ref="A3:A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расшифровка в свод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Дементьева Елена Александровна</cp:lastModifiedBy>
  <cp:lastPrinted>2015-05-27T12:24:45Z</cp:lastPrinted>
  <dcterms:created xsi:type="dcterms:W3CDTF">2007-01-25T06:11:58Z</dcterms:created>
  <dcterms:modified xsi:type="dcterms:W3CDTF">2015-06-09T07:58:29Z</dcterms:modified>
</cp:coreProperties>
</file>