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645" windowWidth="15180" windowHeight="2745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Лист1!$8:$9</definedName>
    <definedName name="_xlnm.Print_Area" localSheetId="0">Лист1!$A$1:$BB$97</definedName>
  </definedNames>
  <calcPr calcId="145621"/>
</workbook>
</file>

<file path=xl/calcChain.xml><?xml version="1.0" encoding="utf-8"?>
<calcChain xmlns="http://schemas.openxmlformats.org/spreadsheetml/2006/main">
  <c r="D24" i="1" l="1"/>
  <c r="W73" i="1"/>
  <c r="D73" i="1"/>
  <c r="D44" i="1"/>
  <c r="D40" i="1"/>
  <c r="W28" i="1" l="1"/>
  <c r="D74" i="1" l="1"/>
  <c r="W93" i="1" l="1"/>
  <c r="W59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D33" i="1" l="1"/>
  <c r="D46" i="1" l="1"/>
  <c r="D36" i="1"/>
  <c r="D96" i="1"/>
  <c r="D93" i="1"/>
  <c r="D80" i="1"/>
  <c r="D88" i="1"/>
  <c r="D87" i="1"/>
  <c r="D51" i="1"/>
  <c r="D79" i="1"/>
  <c r="W50" i="1"/>
  <c r="W46" i="1" s="1"/>
  <c r="AM50" i="1"/>
  <c r="W88" i="1"/>
  <c r="W87" i="1"/>
  <c r="AM51" i="1"/>
  <c r="W51" i="1"/>
  <c r="AM79" i="1"/>
  <c r="W79" i="1"/>
  <c r="W53" i="1"/>
  <c r="AM53" i="1"/>
  <c r="W31" i="1" l="1"/>
  <c r="D31" i="1"/>
  <c r="D29" i="1" l="1"/>
  <c r="W40" i="1"/>
  <c r="W74" i="1"/>
  <c r="AM37" i="1"/>
  <c r="W37" i="1"/>
  <c r="D37" i="1"/>
  <c r="D26" i="1" l="1"/>
  <c r="AM33" i="1"/>
  <c r="W33" i="1"/>
  <c r="D16" i="1" l="1"/>
  <c r="D69" i="1" l="1"/>
  <c r="W69" i="1"/>
  <c r="W72" i="1" l="1"/>
  <c r="D72" i="1"/>
  <c r="W70" i="1"/>
  <c r="D70" i="1"/>
  <c r="W86" i="1"/>
  <c r="D86" i="1"/>
  <c r="V33" i="1" l="1"/>
  <c r="V34" i="1"/>
  <c r="V35" i="1"/>
  <c r="V36" i="1"/>
  <c r="V37" i="1"/>
  <c r="V40" i="1"/>
  <c r="V42" i="1"/>
  <c r="V43" i="1"/>
  <c r="V44" i="1"/>
  <c r="V60" i="1" l="1"/>
  <c r="K57" i="1"/>
  <c r="K67" i="1" l="1"/>
  <c r="I94" i="1" l="1"/>
  <c r="I89" i="1"/>
  <c r="I97" i="1" s="1"/>
  <c r="I83" i="1"/>
  <c r="I75" i="1"/>
  <c r="I67" i="1"/>
  <c r="I63" i="1"/>
  <c r="I61" i="1"/>
  <c r="I57" i="1"/>
  <c r="I54" i="1"/>
  <c r="I41" i="1"/>
  <c r="I38" i="1"/>
  <c r="I32" i="1"/>
  <c r="I21" i="1"/>
  <c r="I18" i="1"/>
  <c r="I10" i="1"/>
  <c r="I14" i="1" l="1"/>
  <c r="I27" i="1"/>
  <c r="I52" i="1"/>
  <c r="AO79" i="1" l="1"/>
  <c r="Z79" i="1"/>
  <c r="AL65" i="1" l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AM46" i="1"/>
  <c r="BB50" i="1"/>
  <c r="BB49" i="1"/>
  <c r="BB48" i="1"/>
  <c r="BB47" i="1"/>
  <c r="AL50" i="1"/>
  <c r="AL49" i="1"/>
  <c r="AL48" i="1"/>
  <c r="AL47" i="1"/>
  <c r="AL46" i="1" l="1"/>
  <c r="BB46" i="1"/>
  <c r="E67" i="1" l="1"/>
  <c r="F67" i="1"/>
  <c r="G67" i="1"/>
  <c r="H67" i="1"/>
  <c r="J67" i="1"/>
  <c r="L67" i="1"/>
  <c r="M67" i="1"/>
  <c r="N67" i="1"/>
  <c r="O67" i="1"/>
  <c r="P67" i="1"/>
  <c r="Q67" i="1"/>
  <c r="R67" i="1"/>
  <c r="S67" i="1"/>
  <c r="T67" i="1"/>
  <c r="U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D67" i="1"/>
  <c r="BB62" i="1" l="1"/>
  <c r="BB61" i="1" s="1"/>
  <c r="AL62" i="1"/>
  <c r="AL61" i="1" s="1"/>
  <c r="V62" i="1"/>
  <c r="V61" i="1" s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U61" i="1"/>
  <c r="T61" i="1"/>
  <c r="S61" i="1"/>
  <c r="R61" i="1"/>
  <c r="Q61" i="1"/>
  <c r="P61" i="1"/>
  <c r="O61" i="1"/>
  <c r="N61" i="1"/>
  <c r="M61" i="1"/>
  <c r="L61" i="1"/>
  <c r="K61" i="1"/>
  <c r="J61" i="1"/>
  <c r="H61" i="1"/>
  <c r="G61" i="1"/>
  <c r="F61" i="1"/>
  <c r="E61" i="1"/>
  <c r="D61" i="1"/>
  <c r="BB19" i="1"/>
  <c r="AL19" i="1"/>
  <c r="BB37" i="1"/>
  <c r="BB36" i="1"/>
  <c r="BB35" i="1"/>
  <c r="BB34" i="1"/>
  <c r="BB33" i="1"/>
  <c r="AL37" i="1"/>
  <c r="AL36" i="1"/>
  <c r="AL35" i="1"/>
  <c r="AL34" i="1"/>
  <c r="AL33" i="1"/>
  <c r="E32" i="1"/>
  <c r="F32" i="1"/>
  <c r="G32" i="1"/>
  <c r="H32" i="1"/>
  <c r="J32" i="1"/>
  <c r="K32" i="1"/>
  <c r="L32" i="1"/>
  <c r="M32" i="1"/>
  <c r="N32" i="1"/>
  <c r="O32" i="1"/>
  <c r="P32" i="1"/>
  <c r="Q32" i="1"/>
  <c r="R32" i="1"/>
  <c r="S32" i="1"/>
  <c r="T32" i="1"/>
  <c r="U32" i="1"/>
  <c r="V20" i="1"/>
  <c r="V19" i="1"/>
  <c r="E18" i="1"/>
  <c r="F18" i="1"/>
  <c r="G18" i="1"/>
  <c r="H18" i="1"/>
  <c r="J18" i="1"/>
  <c r="K18" i="1"/>
  <c r="L18" i="1"/>
  <c r="M18" i="1"/>
  <c r="N18" i="1"/>
  <c r="O18" i="1"/>
  <c r="P18" i="1"/>
  <c r="Q18" i="1"/>
  <c r="R18" i="1"/>
  <c r="S18" i="1"/>
  <c r="T18" i="1"/>
  <c r="U18" i="1"/>
  <c r="D94" i="1"/>
  <c r="V18" i="1" l="1"/>
  <c r="V32" i="1"/>
  <c r="AL40" i="1"/>
  <c r="AL39" i="1"/>
  <c r="AA94" i="1" l="1"/>
  <c r="AB94" i="1"/>
  <c r="V48" i="1" l="1"/>
  <c r="V49" i="1" l="1"/>
  <c r="BB20" i="1" l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D18" i="1"/>
  <c r="N27" i="1"/>
  <c r="E27" i="1"/>
  <c r="F27" i="1"/>
  <c r="G27" i="1"/>
  <c r="J27" i="1"/>
  <c r="K27" i="1"/>
  <c r="O27" i="1"/>
  <c r="P27" i="1"/>
  <c r="Q27" i="1"/>
  <c r="R27" i="1"/>
  <c r="S27" i="1"/>
  <c r="T27" i="1"/>
  <c r="U27" i="1"/>
  <c r="X27" i="1"/>
  <c r="Y27" i="1"/>
  <c r="AA27" i="1"/>
  <c r="AB27" i="1"/>
  <c r="AC27" i="1"/>
  <c r="AD27" i="1"/>
  <c r="AE27" i="1"/>
  <c r="AF27" i="1"/>
  <c r="AG27" i="1"/>
  <c r="AH27" i="1"/>
  <c r="AI27" i="1"/>
  <c r="AJ27" i="1"/>
  <c r="AK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30" i="1"/>
  <c r="AL30" i="1"/>
  <c r="E14" i="1"/>
  <c r="F14" i="1"/>
  <c r="H14" i="1"/>
  <c r="J14" i="1"/>
  <c r="K14" i="1"/>
  <c r="N14" i="1"/>
  <c r="O14" i="1"/>
  <c r="P14" i="1"/>
  <c r="Q14" i="1"/>
  <c r="R14" i="1"/>
  <c r="S14" i="1"/>
  <c r="T14" i="1"/>
  <c r="U14" i="1"/>
  <c r="X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7" i="1"/>
  <c r="AL17" i="1"/>
  <c r="V17" i="1"/>
  <c r="E10" i="1"/>
  <c r="F10" i="1"/>
  <c r="G10" i="1"/>
  <c r="H10" i="1"/>
  <c r="J10" i="1"/>
  <c r="K10" i="1"/>
  <c r="L10" i="1"/>
  <c r="N10" i="1"/>
  <c r="O10" i="1"/>
  <c r="P10" i="1"/>
  <c r="Q10" i="1"/>
  <c r="R10" i="1"/>
  <c r="S10" i="1"/>
  <c r="T10" i="1"/>
  <c r="U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3" i="1"/>
  <c r="AL13" i="1"/>
  <c r="V13" i="1"/>
  <c r="BB18" i="1" l="1"/>
  <c r="V30" i="1"/>
  <c r="AL18" i="1"/>
  <c r="M10" i="1" l="1"/>
  <c r="M56" i="1" l="1"/>
  <c r="V47" i="1" l="1"/>
  <c r="V46" i="1" s="1"/>
  <c r="E46" i="1"/>
  <c r="M14" i="1" l="1"/>
  <c r="AE94" i="1" l="1"/>
  <c r="AE89" i="1"/>
  <c r="AE83" i="1"/>
  <c r="AE75" i="1"/>
  <c r="AE63" i="1"/>
  <c r="AE57" i="1"/>
  <c r="AE54" i="1"/>
  <c r="AE41" i="1"/>
  <c r="AE38" i="1"/>
  <c r="AE32" i="1"/>
  <c r="AE21" i="1"/>
  <c r="AE52" i="1" l="1"/>
  <c r="AE97" i="1" s="1"/>
  <c r="M27" i="1" l="1"/>
  <c r="L27" i="1" l="1"/>
  <c r="L14" i="1"/>
  <c r="AY94" i="1" l="1"/>
  <c r="AX94" i="1"/>
  <c r="AW94" i="1"/>
  <c r="AV94" i="1"/>
  <c r="AU94" i="1"/>
  <c r="AT94" i="1"/>
  <c r="AY89" i="1"/>
  <c r="AX89" i="1"/>
  <c r="AW89" i="1"/>
  <c r="AV89" i="1"/>
  <c r="AU89" i="1"/>
  <c r="AT89" i="1"/>
  <c r="AY83" i="1"/>
  <c r="AX83" i="1"/>
  <c r="AW83" i="1"/>
  <c r="AV83" i="1"/>
  <c r="AU83" i="1"/>
  <c r="AT83" i="1"/>
  <c r="AY75" i="1"/>
  <c r="AX75" i="1"/>
  <c r="AW75" i="1"/>
  <c r="AV75" i="1"/>
  <c r="AU75" i="1"/>
  <c r="AT75" i="1"/>
  <c r="AY63" i="1"/>
  <c r="AX63" i="1"/>
  <c r="AW63" i="1"/>
  <c r="AV63" i="1"/>
  <c r="AU63" i="1"/>
  <c r="AT63" i="1"/>
  <c r="AY57" i="1"/>
  <c r="AX57" i="1"/>
  <c r="AW57" i="1"/>
  <c r="AV57" i="1"/>
  <c r="AU57" i="1"/>
  <c r="AT57" i="1"/>
  <c r="AY54" i="1"/>
  <c r="AX54" i="1"/>
  <c r="AW54" i="1"/>
  <c r="AV54" i="1"/>
  <c r="AU54" i="1"/>
  <c r="AT54" i="1"/>
  <c r="AY41" i="1"/>
  <c r="AX41" i="1"/>
  <c r="AW41" i="1"/>
  <c r="AV41" i="1"/>
  <c r="AU41" i="1"/>
  <c r="AT41" i="1"/>
  <c r="AY38" i="1"/>
  <c r="AX38" i="1"/>
  <c r="AW38" i="1"/>
  <c r="AV38" i="1"/>
  <c r="AU38" i="1"/>
  <c r="AT38" i="1"/>
  <c r="AY32" i="1"/>
  <c r="AX32" i="1"/>
  <c r="AW32" i="1"/>
  <c r="AV32" i="1"/>
  <c r="AU32" i="1"/>
  <c r="AT32" i="1"/>
  <c r="AY21" i="1"/>
  <c r="AX21" i="1"/>
  <c r="AW21" i="1"/>
  <c r="AV21" i="1"/>
  <c r="AU21" i="1"/>
  <c r="AT21" i="1"/>
  <c r="AI94" i="1"/>
  <c r="AH94" i="1"/>
  <c r="AG94" i="1"/>
  <c r="AF94" i="1"/>
  <c r="AD94" i="1"/>
  <c r="AI89" i="1"/>
  <c r="AH89" i="1"/>
  <c r="AG89" i="1"/>
  <c r="AF89" i="1"/>
  <c r="AD89" i="1"/>
  <c r="AI83" i="1"/>
  <c r="AH83" i="1"/>
  <c r="AG83" i="1"/>
  <c r="AF83" i="1"/>
  <c r="AD83" i="1"/>
  <c r="AI75" i="1"/>
  <c r="AH75" i="1"/>
  <c r="AG75" i="1"/>
  <c r="AF75" i="1"/>
  <c r="AD75" i="1"/>
  <c r="AI63" i="1"/>
  <c r="AH63" i="1"/>
  <c r="AG63" i="1"/>
  <c r="AF63" i="1"/>
  <c r="AD63" i="1"/>
  <c r="AI57" i="1"/>
  <c r="AH57" i="1"/>
  <c r="AG57" i="1"/>
  <c r="AF57" i="1"/>
  <c r="AD57" i="1"/>
  <c r="AI54" i="1"/>
  <c r="AH54" i="1"/>
  <c r="AG54" i="1"/>
  <c r="AF54" i="1"/>
  <c r="AD54" i="1"/>
  <c r="AI41" i="1"/>
  <c r="AH41" i="1"/>
  <c r="AG41" i="1"/>
  <c r="AF41" i="1"/>
  <c r="AD41" i="1"/>
  <c r="AI38" i="1"/>
  <c r="AH38" i="1"/>
  <c r="AG38" i="1"/>
  <c r="AF38" i="1"/>
  <c r="AD38" i="1"/>
  <c r="AI32" i="1"/>
  <c r="AH32" i="1"/>
  <c r="AG32" i="1"/>
  <c r="AF32" i="1"/>
  <c r="AD32" i="1"/>
  <c r="AI21" i="1"/>
  <c r="AH21" i="1"/>
  <c r="AG21" i="1"/>
  <c r="AF21" i="1"/>
  <c r="AD21" i="1"/>
  <c r="P94" i="1"/>
  <c r="O94" i="1"/>
  <c r="P89" i="1"/>
  <c r="P97" i="1" s="1"/>
  <c r="O89" i="1"/>
  <c r="O97" i="1" s="1"/>
  <c r="P83" i="1"/>
  <c r="O83" i="1"/>
  <c r="P75" i="1"/>
  <c r="O75" i="1"/>
  <c r="P63" i="1"/>
  <c r="O63" i="1"/>
  <c r="P57" i="1"/>
  <c r="O57" i="1"/>
  <c r="P54" i="1"/>
  <c r="O54" i="1"/>
  <c r="P41" i="1"/>
  <c r="O41" i="1"/>
  <c r="P38" i="1"/>
  <c r="O38" i="1"/>
  <c r="P21" i="1"/>
  <c r="O21" i="1"/>
  <c r="T94" i="1"/>
  <c r="S94" i="1"/>
  <c r="R94" i="1"/>
  <c r="Q94" i="1"/>
  <c r="N94" i="1"/>
  <c r="M94" i="1"/>
  <c r="T89" i="1"/>
  <c r="T97" i="1" s="1"/>
  <c r="S89" i="1"/>
  <c r="S97" i="1" s="1"/>
  <c r="R89" i="1"/>
  <c r="R97" i="1" s="1"/>
  <c r="Q89" i="1"/>
  <c r="Q97" i="1" s="1"/>
  <c r="N89" i="1"/>
  <c r="N97" i="1" s="1"/>
  <c r="M89" i="1"/>
  <c r="M97" i="1" s="1"/>
  <c r="T83" i="1"/>
  <c r="S83" i="1"/>
  <c r="R83" i="1"/>
  <c r="Q83" i="1"/>
  <c r="N83" i="1"/>
  <c r="M83" i="1"/>
  <c r="T75" i="1"/>
  <c r="S75" i="1"/>
  <c r="R75" i="1"/>
  <c r="Q75" i="1"/>
  <c r="N75" i="1"/>
  <c r="M75" i="1"/>
  <c r="T63" i="1"/>
  <c r="S63" i="1"/>
  <c r="R63" i="1"/>
  <c r="Q63" i="1"/>
  <c r="N63" i="1"/>
  <c r="M63" i="1"/>
  <c r="T57" i="1"/>
  <c r="S57" i="1"/>
  <c r="R57" i="1"/>
  <c r="Q57" i="1"/>
  <c r="N57" i="1"/>
  <c r="M57" i="1"/>
  <c r="T54" i="1"/>
  <c r="S54" i="1"/>
  <c r="R54" i="1"/>
  <c r="Q54" i="1"/>
  <c r="N54" i="1"/>
  <c r="M54" i="1"/>
  <c r="T41" i="1"/>
  <c r="S41" i="1"/>
  <c r="R41" i="1"/>
  <c r="Q41" i="1"/>
  <c r="N41" i="1"/>
  <c r="M41" i="1"/>
  <c r="T38" i="1"/>
  <c r="S38" i="1"/>
  <c r="R38" i="1"/>
  <c r="Q38" i="1"/>
  <c r="N38" i="1"/>
  <c r="M38" i="1"/>
  <c r="T21" i="1"/>
  <c r="S21" i="1"/>
  <c r="R21" i="1"/>
  <c r="Q21" i="1"/>
  <c r="N21" i="1"/>
  <c r="M21" i="1"/>
  <c r="M52" i="1" l="1"/>
  <c r="S52" i="1"/>
  <c r="AV52" i="1"/>
  <c r="AV97" i="1" s="1"/>
  <c r="R52" i="1"/>
  <c r="P52" i="1"/>
  <c r="AH52" i="1"/>
  <c r="AH97" i="1" s="1"/>
  <c r="AG52" i="1"/>
  <c r="AG97" i="1" s="1"/>
  <c r="AU52" i="1"/>
  <c r="AU97" i="1" s="1"/>
  <c r="AY52" i="1"/>
  <c r="AY97" i="1" s="1"/>
  <c r="N52" i="1"/>
  <c r="T52" i="1"/>
  <c r="AD52" i="1"/>
  <c r="AD97" i="1" s="1"/>
  <c r="AI52" i="1"/>
  <c r="AI97" i="1" s="1"/>
  <c r="AW52" i="1"/>
  <c r="AW97" i="1" s="1"/>
  <c r="Q52" i="1"/>
  <c r="O52" i="1"/>
  <c r="AF52" i="1"/>
  <c r="AF97" i="1" s="1"/>
  <c r="AT52" i="1"/>
  <c r="AT97" i="1" s="1"/>
  <c r="AX52" i="1"/>
  <c r="AX97" i="1" s="1"/>
  <c r="AL96" i="1"/>
  <c r="AL95" i="1"/>
  <c r="AL94" i="1" l="1"/>
  <c r="AL90" i="1"/>
  <c r="AL91" i="1"/>
  <c r="AL92" i="1"/>
  <c r="AL93" i="1"/>
  <c r="AL89" i="1" l="1"/>
  <c r="AQ94" i="1" l="1"/>
  <c r="AR94" i="1"/>
  <c r="AS94" i="1"/>
  <c r="AZ94" i="1"/>
  <c r="BA94" i="1"/>
  <c r="AQ89" i="1"/>
  <c r="AR89" i="1"/>
  <c r="AS89" i="1"/>
  <c r="AZ89" i="1"/>
  <c r="BA89" i="1"/>
  <c r="AQ83" i="1"/>
  <c r="AR83" i="1"/>
  <c r="AS83" i="1"/>
  <c r="AZ83" i="1"/>
  <c r="BA83" i="1"/>
  <c r="AQ75" i="1"/>
  <c r="AR75" i="1"/>
  <c r="AS75" i="1"/>
  <c r="AZ75" i="1"/>
  <c r="BA75" i="1"/>
  <c r="AQ63" i="1"/>
  <c r="AR63" i="1"/>
  <c r="AS63" i="1"/>
  <c r="AZ63" i="1"/>
  <c r="BA63" i="1"/>
  <c r="AQ57" i="1"/>
  <c r="AR57" i="1"/>
  <c r="AS57" i="1"/>
  <c r="AZ57" i="1"/>
  <c r="BA57" i="1"/>
  <c r="AQ54" i="1"/>
  <c r="AR54" i="1"/>
  <c r="AS54" i="1"/>
  <c r="AZ54" i="1"/>
  <c r="BA54" i="1"/>
  <c r="AQ41" i="1"/>
  <c r="AR41" i="1"/>
  <c r="AS41" i="1"/>
  <c r="AZ41" i="1"/>
  <c r="BA41" i="1"/>
  <c r="AQ38" i="1"/>
  <c r="AR38" i="1"/>
  <c r="AS38" i="1"/>
  <c r="AZ38" i="1"/>
  <c r="BA38" i="1"/>
  <c r="AQ32" i="1"/>
  <c r="AR32" i="1"/>
  <c r="AS32" i="1"/>
  <c r="AZ32" i="1"/>
  <c r="BA32" i="1"/>
  <c r="AQ21" i="1"/>
  <c r="AR21" i="1"/>
  <c r="AS21" i="1"/>
  <c r="AZ21" i="1"/>
  <c r="BA21" i="1"/>
  <c r="AC94" i="1"/>
  <c r="AJ94" i="1"/>
  <c r="AK94" i="1"/>
  <c r="AA89" i="1"/>
  <c r="AB89" i="1"/>
  <c r="AC89" i="1"/>
  <c r="AJ89" i="1"/>
  <c r="AK89" i="1"/>
  <c r="AA83" i="1"/>
  <c r="AB83" i="1"/>
  <c r="AC83" i="1"/>
  <c r="AJ83" i="1"/>
  <c r="AK83" i="1"/>
  <c r="AA75" i="1"/>
  <c r="AB75" i="1"/>
  <c r="AC75" i="1"/>
  <c r="AJ75" i="1"/>
  <c r="AK75" i="1"/>
  <c r="AA63" i="1"/>
  <c r="AB63" i="1"/>
  <c r="AC63" i="1"/>
  <c r="AJ63" i="1"/>
  <c r="AK63" i="1"/>
  <c r="AA57" i="1"/>
  <c r="AB57" i="1"/>
  <c r="AC57" i="1"/>
  <c r="AJ57" i="1"/>
  <c r="AK57" i="1"/>
  <c r="AA54" i="1"/>
  <c r="AB54" i="1"/>
  <c r="AC54" i="1"/>
  <c r="AJ54" i="1"/>
  <c r="AK54" i="1"/>
  <c r="AA41" i="1"/>
  <c r="AB41" i="1"/>
  <c r="AC41" i="1"/>
  <c r="AJ41" i="1"/>
  <c r="AK41" i="1"/>
  <c r="AA38" i="1"/>
  <c r="AB38" i="1"/>
  <c r="AC38" i="1"/>
  <c r="AJ38" i="1"/>
  <c r="AK38" i="1"/>
  <c r="AA32" i="1"/>
  <c r="AB32" i="1"/>
  <c r="AC32" i="1"/>
  <c r="AJ32" i="1"/>
  <c r="AK32" i="1"/>
  <c r="AA21" i="1"/>
  <c r="AB21" i="1"/>
  <c r="AC21" i="1"/>
  <c r="AJ21" i="1"/>
  <c r="AK21" i="1"/>
  <c r="J94" i="1"/>
  <c r="K94" i="1"/>
  <c r="L94" i="1"/>
  <c r="U94" i="1"/>
  <c r="J89" i="1"/>
  <c r="J97" i="1" s="1"/>
  <c r="K89" i="1"/>
  <c r="K97" i="1" s="1"/>
  <c r="L89" i="1"/>
  <c r="L97" i="1" s="1"/>
  <c r="U89" i="1"/>
  <c r="U97" i="1" s="1"/>
  <c r="J83" i="1"/>
  <c r="K83" i="1"/>
  <c r="L83" i="1"/>
  <c r="U83" i="1"/>
  <c r="J75" i="1"/>
  <c r="K75" i="1"/>
  <c r="L75" i="1"/>
  <c r="U75" i="1"/>
  <c r="J63" i="1"/>
  <c r="K63" i="1"/>
  <c r="L63" i="1"/>
  <c r="U63" i="1"/>
  <c r="J57" i="1"/>
  <c r="L57" i="1"/>
  <c r="U57" i="1"/>
  <c r="J54" i="1"/>
  <c r="K54" i="1"/>
  <c r="L54" i="1"/>
  <c r="U54" i="1"/>
  <c r="J41" i="1"/>
  <c r="K41" i="1"/>
  <c r="L41" i="1"/>
  <c r="U41" i="1"/>
  <c r="J38" i="1"/>
  <c r="K38" i="1"/>
  <c r="L38" i="1"/>
  <c r="U38" i="1"/>
  <c r="J21" i="1"/>
  <c r="K21" i="1"/>
  <c r="L21" i="1"/>
  <c r="U21" i="1"/>
  <c r="J52" i="1" l="1"/>
  <c r="AB52" i="1"/>
  <c r="AB97" i="1" s="1"/>
  <c r="L52" i="1"/>
  <c r="AJ52" i="1"/>
  <c r="AJ97" i="1" s="1"/>
  <c r="AR52" i="1"/>
  <c r="AR97" i="1" s="1"/>
  <c r="K52" i="1"/>
  <c r="AC52" i="1"/>
  <c r="AC97" i="1" s="1"/>
  <c r="BA52" i="1"/>
  <c r="BA97" i="1" s="1"/>
  <c r="AQ52" i="1"/>
  <c r="AQ97" i="1" s="1"/>
  <c r="AZ52" i="1"/>
  <c r="AZ97" i="1" s="1"/>
  <c r="U52" i="1"/>
  <c r="AK52" i="1"/>
  <c r="AK97" i="1" s="1"/>
  <c r="AA52" i="1"/>
  <c r="AA97" i="1" s="1"/>
  <c r="AS52" i="1"/>
  <c r="AS97" i="1" s="1"/>
  <c r="BB96" i="1" l="1"/>
  <c r="BB95" i="1"/>
  <c r="BB93" i="1"/>
  <c r="BB92" i="1"/>
  <c r="BB91" i="1"/>
  <c r="BB90" i="1"/>
  <c r="BB87" i="1"/>
  <c r="BB86" i="1"/>
  <c r="BB85" i="1"/>
  <c r="BB84" i="1"/>
  <c r="BB81" i="1"/>
  <c r="BB82" i="1"/>
  <c r="BB78" i="1"/>
  <c r="BB77" i="1"/>
  <c r="BB76" i="1"/>
  <c r="BB66" i="1"/>
  <c r="BB65" i="1"/>
  <c r="BB64" i="1"/>
  <c r="BB59" i="1"/>
  <c r="BB58" i="1"/>
  <c r="BB56" i="1"/>
  <c r="BB55" i="1"/>
  <c r="BB53" i="1"/>
  <c r="BB51" i="1"/>
  <c r="BB43" i="1"/>
  <c r="BB39" i="1"/>
  <c r="BB31" i="1"/>
  <c r="BB29" i="1"/>
  <c r="BB28" i="1"/>
  <c r="BB26" i="1"/>
  <c r="BB25" i="1"/>
  <c r="BB24" i="1"/>
  <c r="BB23" i="1"/>
  <c r="BB22" i="1"/>
  <c r="BB15" i="1"/>
  <c r="BB12" i="1"/>
  <c r="AL85" i="1"/>
  <c r="AL84" i="1"/>
  <c r="AL81" i="1"/>
  <c r="AL82" i="1"/>
  <c r="AL66" i="1"/>
  <c r="AL78" i="1"/>
  <c r="AL77" i="1"/>
  <c r="AL76" i="1"/>
  <c r="AL58" i="1"/>
  <c r="AL51" i="1"/>
  <c r="AL55" i="1"/>
  <c r="AL43" i="1"/>
  <c r="AL26" i="1"/>
  <c r="AL25" i="1"/>
  <c r="AL24" i="1"/>
  <c r="AL23" i="1"/>
  <c r="AL22" i="1"/>
  <c r="AL12" i="1"/>
  <c r="BB27" i="1" l="1"/>
  <c r="V95" i="1"/>
  <c r="V91" i="1"/>
  <c r="V90" i="1"/>
  <c r="V85" i="1"/>
  <c r="V68" i="1"/>
  <c r="V58" i="1"/>
  <c r="V55" i="1"/>
  <c r="V39" i="1"/>
  <c r="V26" i="1"/>
  <c r="V25" i="1"/>
  <c r="V22" i="1"/>
  <c r="V12" i="1"/>
  <c r="AL59" i="1" l="1"/>
  <c r="AP94" i="1" l="1"/>
  <c r="Z94" i="1"/>
  <c r="H94" i="1"/>
  <c r="AP89" i="1"/>
  <c r="Z89" i="1"/>
  <c r="H89" i="1"/>
  <c r="H97" i="1" s="1"/>
  <c r="AP83" i="1"/>
  <c r="Z83" i="1"/>
  <c r="H83" i="1"/>
  <c r="AP75" i="1"/>
  <c r="Z75" i="1"/>
  <c r="H75" i="1"/>
  <c r="AP63" i="1"/>
  <c r="Z63" i="1"/>
  <c r="H63" i="1"/>
  <c r="AP57" i="1"/>
  <c r="Z57" i="1"/>
  <c r="H57" i="1"/>
  <c r="AP54" i="1"/>
  <c r="Z54" i="1"/>
  <c r="H54" i="1"/>
  <c r="H41" i="1"/>
  <c r="Z41" i="1"/>
  <c r="AP41" i="1"/>
  <c r="AP38" i="1"/>
  <c r="Z38" i="1"/>
  <c r="H38" i="1"/>
  <c r="Z32" i="1"/>
  <c r="AP32" i="1"/>
  <c r="AP21" i="1"/>
  <c r="Z21" i="1"/>
  <c r="H21" i="1"/>
  <c r="H52" i="1" l="1"/>
  <c r="Z52" i="1"/>
  <c r="AP52" i="1"/>
  <c r="AP97" i="1" s="1"/>
  <c r="Z27" i="1"/>
  <c r="Z97" i="1" l="1"/>
  <c r="H27" i="1"/>
  <c r="AL15" i="1" l="1"/>
  <c r="Y14" i="1"/>
  <c r="V16" i="1" l="1"/>
  <c r="G14" i="1"/>
  <c r="E94" i="1"/>
  <c r="F94" i="1"/>
  <c r="G94" i="1"/>
  <c r="W94" i="1"/>
  <c r="X94" i="1"/>
  <c r="Y94" i="1"/>
  <c r="AM94" i="1"/>
  <c r="AN94" i="1"/>
  <c r="AO94" i="1"/>
  <c r="E83" i="1"/>
  <c r="F83" i="1"/>
  <c r="G83" i="1"/>
  <c r="X83" i="1"/>
  <c r="Y83" i="1"/>
  <c r="AM83" i="1"/>
  <c r="AN83" i="1"/>
  <c r="AO83" i="1"/>
  <c r="BB83" i="1"/>
  <c r="E75" i="1"/>
  <c r="F75" i="1"/>
  <c r="G75" i="1"/>
  <c r="W75" i="1"/>
  <c r="X75" i="1"/>
  <c r="Y75" i="1"/>
  <c r="AL75" i="1"/>
  <c r="AM75" i="1"/>
  <c r="AN75" i="1"/>
  <c r="AO75" i="1"/>
  <c r="BB75" i="1"/>
  <c r="E63" i="1"/>
  <c r="F63" i="1"/>
  <c r="G63" i="1"/>
  <c r="X63" i="1"/>
  <c r="Y63" i="1"/>
  <c r="AM63" i="1"/>
  <c r="AN63" i="1"/>
  <c r="AO63" i="1"/>
  <c r="BB63" i="1"/>
  <c r="E57" i="1"/>
  <c r="F57" i="1"/>
  <c r="G57" i="1"/>
  <c r="W57" i="1"/>
  <c r="X57" i="1"/>
  <c r="Y57" i="1"/>
  <c r="AL57" i="1"/>
  <c r="AM57" i="1"/>
  <c r="AN57" i="1"/>
  <c r="AO57" i="1"/>
  <c r="BB57" i="1"/>
  <c r="X54" i="1"/>
  <c r="Y54" i="1"/>
  <c r="AM54" i="1"/>
  <c r="AN54" i="1"/>
  <c r="AO54" i="1"/>
  <c r="BB54" i="1"/>
  <c r="E54" i="1"/>
  <c r="F54" i="1"/>
  <c r="G54" i="1"/>
  <c r="E38" i="1"/>
  <c r="F38" i="1"/>
  <c r="G38" i="1"/>
  <c r="X38" i="1"/>
  <c r="Y38" i="1"/>
  <c r="AN38" i="1"/>
  <c r="AO38" i="1"/>
  <c r="X32" i="1"/>
  <c r="Y32" i="1"/>
  <c r="AM32" i="1"/>
  <c r="AN32" i="1"/>
  <c r="AO32" i="1"/>
  <c r="BB32" i="1"/>
  <c r="W21" i="1"/>
  <c r="X21" i="1"/>
  <c r="Y21" i="1"/>
  <c r="AL21" i="1"/>
  <c r="AM21" i="1"/>
  <c r="AN21" i="1"/>
  <c r="AO21" i="1"/>
  <c r="BB21" i="1"/>
  <c r="E21" i="1"/>
  <c r="F21" i="1"/>
  <c r="G21" i="1"/>
  <c r="G52" i="1" l="1"/>
  <c r="BB52" i="1"/>
  <c r="Y52" i="1"/>
  <c r="AO52" i="1"/>
  <c r="X52" i="1"/>
  <c r="F52" i="1"/>
  <c r="AN52" i="1"/>
  <c r="E52" i="1"/>
  <c r="AM52" i="1"/>
  <c r="V38" i="1"/>
  <c r="D38" i="1" l="1"/>
  <c r="BB40" i="1"/>
  <c r="BB38" i="1" s="1"/>
  <c r="AM38" i="1"/>
  <c r="AL38" i="1"/>
  <c r="W38" i="1"/>
  <c r="E41" i="1"/>
  <c r="F41" i="1"/>
  <c r="G41" i="1"/>
  <c r="X41" i="1"/>
  <c r="Y41" i="1"/>
  <c r="AN41" i="1"/>
  <c r="AO41" i="1"/>
  <c r="E89" i="1"/>
  <c r="E97" i="1" s="1"/>
  <c r="F89" i="1"/>
  <c r="F97" i="1" s="1"/>
  <c r="G89" i="1"/>
  <c r="G97" i="1" s="1"/>
  <c r="W89" i="1"/>
  <c r="X89" i="1"/>
  <c r="Y89" i="1"/>
  <c r="AM89" i="1"/>
  <c r="AN89" i="1"/>
  <c r="AO89" i="1"/>
  <c r="BB89" i="1"/>
  <c r="AO97" i="1" l="1"/>
  <c r="Y97" i="1"/>
  <c r="X97" i="1"/>
  <c r="AN97" i="1"/>
  <c r="F98" i="1"/>
  <c r="BB74" i="1"/>
  <c r="BB73" i="1"/>
  <c r="BB72" i="1"/>
  <c r="BB71" i="1"/>
  <c r="BB70" i="1"/>
  <c r="BB94" i="1"/>
  <c r="BB68" i="1"/>
  <c r="BB45" i="1"/>
  <c r="BB44" i="1"/>
  <c r="AM14" i="1"/>
  <c r="AM10" i="1"/>
  <c r="BB88" i="1"/>
  <c r="BB80" i="1"/>
  <c r="BB79" i="1"/>
  <c r="G98" i="1" l="1"/>
  <c r="BB11" i="1"/>
  <c r="BB10" i="1" s="1"/>
  <c r="BB42" i="1"/>
  <c r="BB41" i="1" s="1"/>
  <c r="AM41" i="1"/>
  <c r="AM97" i="1" s="1"/>
  <c r="BB16" i="1"/>
  <c r="BB14" i="1" s="1"/>
  <c r="BB69" i="1"/>
  <c r="BB67" i="1" s="1"/>
  <c r="AL87" i="1"/>
  <c r="AL74" i="1"/>
  <c r="AL73" i="1"/>
  <c r="AL72" i="1"/>
  <c r="AL71" i="1"/>
  <c r="AL70" i="1"/>
  <c r="AL68" i="1"/>
  <c r="AL45" i="1"/>
  <c r="AL44" i="1"/>
  <c r="W14" i="1"/>
  <c r="W10" i="1"/>
  <c r="AL88" i="1"/>
  <c r="AL80" i="1"/>
  <c r="AL79" i="1"/>
  <c r="AL53" i="1"/>
  <c r="AL31" i="1"/>
  <c r="AL29" i="1"/>
  <c r="V56" i="1"/>
  <c r="V54" i="1" s="1"/>
  <c r="BB97" i="1" l="1"/>
  <c r="W27" i="1"/>
  <c r="AM98" i="1"/>
  <c r="AN98" i="1" s="1"/>
  <c r="AO98" i="1" s="1"/>
  <c r="AL11" i="1"/>
  <c r="AL10" i="1" s="1"/>
  <c r="AL32" i="1"/>
  <c r="W32" i="1"/>
  <c r="AL64" i="1"/>
  <c r="AL63" i="1" s="1"/>
  <c r="W63" i="1"/>
  <c r="AL86" i="1"/>
  <c r="AL83" i="1" s="1"/>
  <c r="W83" i="1"/>
  <c r="AL56" i="1"/>
  <c r="AL54" i="1" s="1"/>
  <c r="W54" i="1"/>
  <c r="W52" i="1" s="1"/>
  <c r="AL28" i="1"/>
  <c r="AL27" i="1" s="1"/>
  <c r="AL16" i="1"/>
  <c r="AL14" i="1" s="1"/>
  <c r="AL69" i="1"/>
  <c r="AL67" i="1" s="1"/>
  <c r="AL42" i="1"/>
  <c r="AL41" i="1" s="1"/>
  <c r="W41" i="1"/>
  <c r="W97" i="1" l="1"/>
  <c r="X98" i="1" s="1"/>
  <c r="Y98" i="1" s="1"/>
  <c r="Z98" i="1" s="1"/>
  <c r="AL52" i="1"/>
  <c r="AL97" i="1" s="1"/>
  <c r="V96" i="1"/>
  <c r="V94" i="1" s="1"/>
  <c r="V93" i="1"/>
  <c r="V88" i="1"/>
  <c r="V87" i="1"/>
  <c r="V86" i="1"/>
  <c r="V82" i="1"/>
  <c r="V81" i="1"/>
  <c r="V80" i="1"/>
  <c r="V79" i="1"/>
  <c r="V78" i="1"/>
  <c r="V77" i="1"/>
  <c r="V76" i="1"/>
  <c r="V74" i="1"/>
  <c r="V73" i="1"/>
  <c r="V72" i="1"/>
  <c r="V71" i="1"/>
  <c r="V70" i="1"/>
  <c r="V69" i="1"/>
  <c r="V66" i="1"/>
  <c r="V65" i="1"/>
  <c r="V64" i="1"/>
  <c r="V63" i="1" s="1"/>
  <c r="V53" i="1"/>
  <c r="D54" i="1"/>
  <c r="V51" i="1"/>
  <c r="V45" i="1"/>
  <c r="V31" i="1"/>
  <c r="V29" i="1"/>
  <c r="V24" i="1"/>
  <c r="V23" i="1"/>
  <c r="V67" i="1" l="1"/>
  <c r="V15" i="1"/>
  <c r="V14" i="1" s="1"/>
  <c r="D14" i="1"/>
  <c r="V11" i="1"/>
  <c r="V10" i="1" s="1"/>
  <c r="D10" i="1"/>
  <c r="V28" i="1"/>
  <c r="V27" i="1" s="1"/>
  <c r="D27" i="1"/>
  <c r="V59" i="1"/>
  <c r="V75" i="1"/>
  <c r="D83" i="1"/>
  <c r="V84" i="1"/>
  <c r="V83" i="1" s="1"/>
  <c r="V92" i="1"/>
  <c r="V89" i="1" s="1"/>
  <c r="D89" i="1"/>
  <c r="D97" i="1" s="1"/>
  <c r="V21" i="1"/>
  <c r="V41" i="1"/>
  <c r="D63" i="1"/>
  <c r="D75" i="1"/>
  <c r="D57" i="1"/>
  <c r="D32" i="1"/>
  <c r="D41" i="1"/>
  <c r="D21" i="1"/>
  <c r="V57" i="1" l="1"/>
  <c r="V52" i="1" s="1"/>
  <c r="V97" i="1" s="1"/>
  <c r="D52" i="1"/>
  <c r="H98" i="1"/>
  <c r="I98" i="1" s="1"/>
  <c r="J98" i="1" s="1"/>
  <c r="K98" i="1" l="1"/>
  <c r="L98" i="1" s="1"/>
  <c r="M98" i="1" s="1"/>
  <c r="N98" i="1" s="1"/>
  <c r="O98" i="1" l="1"/>
  <c r="P98" i="1" l="1"/>
  <c r="Q98" i="1" s="1"/>
  <c r="R98" i="1" s="1"/>
  <c r="S98" i="1" s="1"/>
  <c r="T98" i="1" s="1"/>
  <c r="U98" i="1" s="1"/>
  <c r="AP98" i="1"/>
  <c r="AQ98" i="1" s="1"/>
  <c r="AR98" i="1" s="1"/>
  <c r="AS98" i="1" s="1"/>
  <c r="AA98" i="1"/>
  <c r="AB98" i="1" s="1"/>
  <c r="AC98" i="1" s="1"/>
  <c r="AT98" i="1" l="1"/>
  <c r="AU98" i="1" s="1"/>
  <c r="AV98" i="1" s="1"/>
  <c r="AW98" i="1" s="1"/>
  <c r="AX98" i="1" s="1"/>
  <c r="AY98" i="1" s="1"/>
  <c r="AZ98" i="1" s="1"/>
  <c r="BA98" i="1" s="1"/>
  <c r="AD98" i="1"/>
  <c r="AE98" i="1" l="1"/>
  <c r="AF98" i="1" s="1"/>
  <c r="AG98" i="1" s="1"/>
  <c r="AH98" i="1" s="1"/>
  <c r="AI98" i="1" s="1"/>
  <c r="AJ98" i="1" s="1"/>
  <c r="AK98" i="1" s="1"/>
</calcChain>
</file>

<file path=xl/sharedStrings.xml><?xml version="1.0" encoding="utf-8"?>
<sst xmlns="http://schemas.openxmlformats.org/spreadsheetml/2006/main" count="150" uniqueCount="105">
  <si>
    <t>№ п/п</t>
  </si>
  <si>
    <t>Наименование программы</t>
  </si>
  <si>
    <t>Сумма, тыс. руб.</t>
  </si>
  <si>
    <t>Муниципальная программа «Благоустройство территории городского округа Тольятти на 2015-2024 годы»</t>
  </si>
  <si>
    <t>ИТОГО</t>
  </si>
  <si>
    <t>Муниципальная программа «Развитие физической культуры и спорта в городском округе Тольятти на 2017-2021 годы»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</si>
  <si>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</si>
  <si>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</si>
  <si>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</si>
  <si>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Подпрограмма «Развитие муниципальной службы в городском округе Тольятти на 2017-2022 годы»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</si>
  <si>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</si>
  <si>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</si>
  <si>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</si>
  <si>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</si>
  <si>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</si>
  <si>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</si>
  <si>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</si>
  <si>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</si>
  <si>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</si>
  <si>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</si>
  <si>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</si>
  <si>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</si>
  <si>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</si>
  <si>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</si>
  <si>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</si>
  <si>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</si>
  <si>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</si>
  <si>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</si>
  <si>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</si>
  <si>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</si>
  <si>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</si>
  <si>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221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</si>
  <si>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</si>
  <si>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</si>
  <si>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</si>
  <si>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</si>
  <si>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</si>
  <si>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</si>
  <si>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</si>
  <si>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</si>
  <si>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</si>
  <si>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</si>
  <si>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</si>
  <si>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</si>
  <si>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</si>
  <si>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</si>
  <si>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</si>
  <si>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</si>
  <si>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</si>
  <si>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</si>
  <si>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</si>
  <si>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</si>
  <si>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</si>
  <si>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</si>
  <si>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</si>
  <si>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</si>
  <si>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</si>
  <si>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</si>
  <si>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</si>
  <si>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</si>
  <si>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</si>
  <si>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</si>
  <si>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</si>
  <si>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</si>
  <si>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</si>
  <si>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270</t>
  </si>
  <si>
    <t>Муниципальная программа «Развитие потребительского рынка в городском округе Тольятти на 2017-2021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</si>
  <si>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</si>
  <si>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</si>
  <si>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</si>
  <si>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220-221</t>
  </si>
  <si>
    <t>340</t>
  </si>
  <si>
    <t xml:space="preserve">к решению Думы </t>
  </si>
  <si>
    <t>от_______ № ______</t>
  </si>
  <si>
    <t>2021 год</t>
  </si>
  <si>
    <t>Муниципальная программа «Культура Тольятти (2019-2023гг.)»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</si>
  <si>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</si>
  <si>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Муниципальная программа «Капитальный ремонт многоквартирных домов городского округа Тольятти на 2019-2023 годы»</t>
  </si>
  <si>
    <t>Приложение 12</t>
  </si>
  <si>
    <t>Муниципальная программа  «Профилактика наркомании населения городского округа Тольятти на 2019-2023 годы»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</si>
  <si>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</si>
  <si>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Изменения 2 чтение</t>
  </si>
  <si>
    <t>Уточнение .</t>
  </si>
  <si>
    <t>Муниципальная программа «Формирование современной городской среды на 2018-2024 годы»</t>
  </si>
  <si>
    <t>2022 год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</si>
  <si>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</si>
  <si>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</si>
  <si>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</si>
  <si>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</si>
  <si>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</si>
  <si>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 xml:space="preserve">Уточнение </t>
  </si>
  <si>
    <t>2023 год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</si>
  <si>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</si>
  <si>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</si>
  <si>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</si>
  <si>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</si>
  <si>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органов местного самоуправления городского округа Тольятти на 2017-2022 годы»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</si>
  <si>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</si>
  <si>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</si>
  <si>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</si>
  <si>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</si>
  <si>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</si>
  <si>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</si>
  <si>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городского округа Тольятти «Молодой семье - доступное жилье» на 2014-2025 годы</t>
  </si>
  <si>
    <t>ПЕРЕЧЕНЬ МУНИЦИПАЛЬНЫХ ПРОГРАММ, ПОДЛЕЖАЩИХ ФИНАНСИРОВАНИЮ ИЗ БЮДЖЕТА ГОРОДСКОГО ОКРУГА ТОЛЬЯТТИ, НА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</si>
</sst>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9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2" borderId="4" xfId="1" applyFont="1" applyFill="1" applyBorder="1" applyAlignment="1">
      <alignment horizontal="center" vertical="center" wrapText="1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0" fontId="7" fillId="3" borderId="0" xfId="0" applyFont="1" applyFill="1" applyAlignment="1">
      <alignment horizontal="right"/>
    </xf>
    <xf numFmtId="3" fontId="4" fillId="3" borderId="0" xfId="0" applyNumberFormat="1" applyFont="1" applyFill="1" applyBorder="1"/>
    <xf numFmtId="3" fontId="7" fillId="3" borderId="0" xfId="0" applyNumberFormat="1" applyFont="1" applyFill="1"/>
    <xf numFmtId="3" fontId="8" fillId="2" borderId="1" xfId="0" applyNumberFormat="1" applyFont="1" applyFill="1" applyBorder="1" applyAlignment="1">
      <alignment wrapText="1"/>
    </xf>
    <xf numFmtId="0" fontId="6" fillId="2" borderId="0" xfId="0" applyFont="1" applyFill="1" applyAlignment="1">
      <alignment vertical="center"/>
    </xf>
    <xf numFmtId="0" fontId="4" fillId="2" borderId="0" xfId="1" applyFont="1" applyFill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49" fontId="6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vertical="top"/>
    </xf>
    <xf numFmtId="0" fontId="6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49" fontId="6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3" fontId="8" fillId="4" borderId="1" xfId="0" applyNumberFormat="1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9" fillId="4" borderId="1" xfId="0" applyNumberFormat="1" applyFont="1" applyFill="1" applyBorder="1" applyAlignment="1">
      <alignment wrapText="1"/>
    </xf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vertical="top"/>
    </xf>
    <xf numFmtId="0" fontId="10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49" fontId="6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49" fontId="12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49" fontId="6" fillId="4" borderId="4" xfId="0" applyNumberFormat="1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wrapText="1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1" fillId="4" borderId="0" xfId="0" applyNumberFormat="1" applyFont="1" applyFill="1" applyBorder="1"/>
    <xf numFmtId="3" fontId="5" fillId="2" borderId="0" xfId="0" applyNumberFormat="1" applyFont="1" applyFill="1" applyBorder="1"/>
    <xf numFmtId="0" fontId="4" fillId="3" borderId="0" xfId="0" applyFont="1" applyFill="1" applyAlignment="1">
      <alignment horizontal="right"/>
    </xf>
    <xf numFmtId="0" fontId="4" fillId="3" borderId="0" xfId="1" applyFont="1" applyFill="1" applyAlignment="1">
      <alignment horizontal="right"/>
    </xf>
    <xf numFmtId="0" fontId="3" fillId="3" borderId="0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left" wrapText="1"/>
    </xf>
    <xf numFmtId="11" fontId="4" fillId="2" borderId="1" xfId="0" applyNumberFormat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/>
    </xf>
    <xf numFmtId="49" fontId="6" fillId="4" borderId="3" xfId="0" applyNumberFormat="1" applyFont="1" applyFill="1" applyBorder="1" applyAlignment="1">
      <alignment horizontal="center"/>
    </xf>
    <xf numFmtId="49" fontId="6" fillId="4" borderId="4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8"/>
  <sheetViews>
    <sheetView showZeros="0" tabSelected="1" view="pageBreakPreview" topLeftCell="B1" zoomScaleSheetLayoutView="100" workbookViewId="0">
      <selection activeCell="BE7" sqref="BE7"/>
    </sheetView>
  </sheetViews>
  <sheetFormatPr defaultColWidth="9.140625" defaultRowHeight="15" x14ac:dyDescent="0.25"/>
  <cols>
    <col min="1" max="1" width="7.5703125" style="7" hidden="1" customWidth="1"/>
    <col min="2" max="2" width="5.42578125" style="10" customWidth="1"/>
    <col min="3" max="3" width="82" style="4" customWidth="1"/>
    <col min="4" max="4" width="13.140625" style="26" hidden="1" customWidth="1"/>
    <col min="5" max="5" width="12" style="4" hidden="1" customWidth="1"/>
    <col min="6" max="11" width="12" style="26" hidden="1" customWidth="1"/>
    <col min="12" max="12" width="12" style="4" hidden="1" customWidth="1"/>
    <col min="13" max="13" width="12" style="26" hidden="1" customWidth="1"/>
    <col min="14" max="14" width="12" style="20" hidden="1" customWidth="1"/>
    <col min="15" max="21" width="12" style="26" hidden="1" customWidth="1"/>
    <col min="22" max="22" width="14.5703125" style="20" customWidth="1"/>
    <col min="23" max="23" width="15.28515625" style="26" hidden="1" customWidth="1"/>
    <col min="24" max="24" width="12" style="20" hidden="1" customWidth="1"/>
    <col min="25" max="29" width="12" style="26" hidden="1" customWidth="1"/>
    <col min="30" max="30" width="12" style="4" hidden="1" customWidth="1"/>
    <col min="31" max="37" width="12" style="26" hidden="1" customWidth="1"/>
    <col min="38" max="38" width="14.5703125" style="4" customWidth="1"/>
    <col min="39" max="39" width="14.5703125" style="4" hidden="1" customWidth="1"/>
    <col min="40" max="40" width="12" style="4" hidden="1" customWidth="1"/>
    <col min="41" max="41" width="12" style="20" hidden="1" customWidth="1"/>
    <col min="42" max="42" width="12" style="26" hidden="1" customWidth="1"/>
    <col min="43" max="44" width="12" style="20" hidden="1" customWidth="1"/>
    <col min="45" max="45" width="12" style="4" hidden="1" customWidth="1"/>
    <col min="46" max="53" width="12" style="26" hidden="1" customWidth="1"/>
    <col min="54" max="54" width="14.570312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ht="15.75" x14ac:dyDescent="0.25">
      <c r="B1" s="98" t="s">
        <v>78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</row>
    <row r="2" spans="1:79" s="20" customFormat="1" ht="15.75" x14ac:dyDescent="0.25">
      <c r="A2" s="31"/>
      <c r="B2" s="99" t="s">
        <v>72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</row>
    <row r="3" spans="1:79" s="20" customFormat="1" ht="15.75" x14ac:dyDescent="0.25">
      <c r="A3" s="31"/>
      <c r="B3" s="99" t="s">
        <v>73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</row>
    <row r="4" spans="1:79" s="20" customFormat="1" ht="15.75" x14ac:dyDescent="0.25">
      <c r="A4" s="31"/>
      <c r="B4" s="76"/>
      <c r="C4" s="76"/>
      <c r="D4" s="76"/>
      <c r="E4" s="76"/>
      <c r="F4" s="93"/>
      <c r="G4" s="82"/>
      <c r="H4" s="82"/>
      <c r="I4" s="82"/>
      <c r="J4" s="82"/>
      <c r="K4" s="82"/>
      <c r="L4" s="76"/>
      <c r="M4" s="76"/>
      <c r="N4" s="76"/>
      <c r="O4" s="76"/>
      <c r="P4" s="82"/>
      <c r="Q4" s="76"/>
      <c r="R4" s="76"/>
      <c r="S4" s="76"/>
      <c r="T4" s="76"/>
      <c r="U4" s="76"/>
      <c r="V4" s="76"/>
      <c r="W4" s="76"/>
      <c r="X4" s="76"/>
      <c r="Y4" s="82"/>
      <c r="Z4" s="82"/>
      <c r="AA4" s="82"/>
      <c r="AB4" s="82"/>
      <c r="AC4" s="76"/>
      <c r="AD4" s="76"/>
      <c r="AE4" s="76"/>
      <c r="AF4" s="76"/>
      <c r="AG4" s="82"/>
      <c r="AH4" s="76"/>
      <c r="AI4" s="76"/>
      <c r="AJ4" s="76"/>
      <c r="AK4" s="76"/>
      <c r="AL4" s="76"/>
      <c r="AM4" s="76"/>
      <c r="AN4" s="76"/>
      <c r="AO4" s="94"/>
      <c r="AP4" s="82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</row>
    <row r="5" spans="1:79" s="20" customFormat="1" ht="15.75" x14ac:dyDescent="0.25">
      <c r="A5" s="32"/>
      <c r="B5" s="32"/>
      <c r="C5" s="32"/>
      <c r="D5" s="32"/>
      <c r="E5" s="32"/>
      <c r="F5" s="32"/>
      <c r="G5" s="83"/>
      <c r="H5" s="83"/>
      <c r="I5" s="83"/>
      <c r="J5" s="83"/>
      <c r="K5" s="83"/>
      <c r="L5" s="32"/>
      <c r="M5" s="32"/>
      <c r="N5" s="32"/>
      <c r="O5" s="32"/>
      <c r="P5" s="83"/>
      <c r="Q5" s="32"/>
      <c r="R5" s="32"/>
      <c r="S5" s="32"/>
      <c r="T5" s="32"/>
      <c r="U5" s="32"/>
      <c r="V5" s="32"/>
      <c r="W5" s="32"/>
      <c r="X5" s="32"/>
      <c r="Y5" s="83"/>
      <c r="Z5" s="83"/>
      <c r="AA5" s="83"/>
      <c r="AB5" s="83"/>
      <c r="AC5" s="32"/>
      <c r="AD5" s="32"/>
      <c r="AE5" s="32"/>
      <c r="AF5" s="32"/>
      <c r="AG5" s="83"/>
      <c r="AH5" s="32"/>
      <c r="AI5" s="32"/>
      <c r="AJ5" s="32"/>
      <c r="AK5" s="32"/>
      <c r="AL5" s="32"/>
      <c r="AM5" s="32"/>
      <c r="AN5" s="32"/>
      <c r="AO5" s="32"/>
      <c r="AP5" s="83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</row>
    <row r="6" spans="1:79" s="21" customFormat="1" ht="72.75" customHeight="1" x14ac:dyDescent="0.25">
      <c r="A6" s="100" t="s">
        <v>104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</row>
    <row r="7" spans="1:79" s="20" customFormat="1" ht="18.75" x14ac:dyDescent="0.25">
      <c r="A7" s="33"/>
      <c r="B7" s="77"/>
      <c r="C7" s="77"/>
      <c r="D7" s="77"/>
      <c r="E7" s="77"/>
      <c r="F7" s="92"/>
      <c r="G7" s="84"/>
      <c r="H7" s="84"/>
      <c r="I7" s="84"/>
      <c r="J7" s="84"/>
      <c r="K7" s="84"/>
      <c r="L7" s="77"/>
      <c r="M7" s="77"/>
      <c r="N7" s="77"/>
      <c r="O7" s="77"/>
      <c r="P7" s="84"/>
      <c r="Q7" s="77"/>
      <c r="R7" s="77"/>
      <c r="S7" s="77"/>
      <c r="T7" s="77"/>
      <c r="U7" s="77"/>
      <c r="V7" s="34"/>
      <c r="W7" s="34"/>
      <c r="X7" s="77"/>
      <c r="Y7" s="84"/>
      <c r="Z7" s="84"/>
      <c r="AA7" s="84"/>
      <c r="AB7" s="84"/>
      <c r="AC7" s="77"/>
      <c r="AD7" s="77"/>
      <c r="AE7" s="77"/>
      <c r="AF7" s="77"/>
      <c r="AG7" s="84"/>
      <c r="AH7" s="77"/>
      <c r="AI7" s="77"/>
      <c r="AJ7" s="77"/>
      <c r="AK7" s="77"/>
      <c r="AL7" s="34"/>
      <c r="AM7" s="34"/>
      <c r="AN7" s="77"/>
      <c r="AO7" s="95"/>
      <c r="AP7" s="84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34"/>
    </row>
    <row r="8" spans="1:79" s="20" customFormat="1" ht="23.25" customHeight="1" x14ac:dyDescent="0.25">
      <c r="A8" s="107"/>
      <c r="B8" s="108" t="s">
        <v>0</v>
      </c>
      <c r="C8" s="108" t="s">
        <v>1</v>
      </c>
      <c r="D8" s="35"/>
      <c r="E8" s="109" t="s">
        <v>2</v>
      </c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1"/>
    </row>
    <row r="9" spans="1:79" s="20" customFormat="1" ht="53.25" customHeight="1" x14ac:dyDescent="0.25">
      <c r="A9" s="107"/>
      <c r="B9" s="108"/>
      <c r="C9" s="108"/>
      <c r="D9" s="85" t="s">
        <v>74</v>
      </c>
      <c r="E9" s="13" t="s">
        <v>81</v>
      </c>
      <c r="F9" s="36" t="s">
        <v>90</v>
      </c>
      <c r="G9" s="36" t="s">
        <v>90</v>
      </c>
      <c r="H9" s="36" t="s">
        <v>90</v>
      </c>
      <c r="I9" s="36" t="s">
        <v>90</v>
      </c>
      <c r="J9" s="36" t="s">
        <v>90</v>
      </c>
      <c r="K9" s="36" t="s">
        <v>90</v>
      </c>
      <c r="L9" s="36" t="s">
        <v>82</v>
      </c>
      <c r="M9" s="36" t="s">
        <v>82</v>
      </c>
      <c r="N9" s="36" t="s">
        <v>82</v>
      </c>
      <c r="O9" s="36" t="s">
        <v>82</v>
      </c>
      <c r="P9" s="36" t="s">
        <v>82</v>
      </c>
      <c r="Q9" s="36" t="s">
        <v>82</v>
      </c>
      <c r="R9" s="36" t="s">
        <v>82</v>
      </c>
      <c r="S9" s="36" t="s">
        <v>82</v>
      </c>
      <c r="T9" s="36" t="s">
        <v>82</v>
      </c>
      <c r="U9" s="36" t="s">
        <v>82</v>
      </c>
      <c r="V9" s="13" t="s">
        <v>74</v>
      </c>
      <c r="W9" s="85" t="s">
        <v>84</v>
      </c>
      <c r="X9" s="13" t="s">
        <v>81</v>
      </c>
      <c r="Y9" s="36" t="s">
        <v>90</v>
      </c>
      <c r="Z9" s="36" t="s">
        <v>90</v>
      </c>
      <c r="AA9" s="36" t="s">
        <v>90</v>
      </c>
      <c r="AB9" s="36" t="s">
        <v>90</v>
      </c>
      <c r="AC9" s="36" t="s">
        <v>82</v>
      </c>
      <c r="AD9" s="36" t="s">
        <v>82</v>
      </c>
      <c r="AE9" s="36" t="s">
        <v>82</v>
      </c>
      <c r="AF9" s="36" t="s">
        <v>82</v>
      </c>
      <c r="AG9" s="36" t="s">
        <v>82</v>
      </c>
      <c r="AH9" s="36" t="s">
        <v>82</v>
      </c>
      <c r="AI9" s="36" t="s">
        <v>82</v>
      </c>
      <c r="AJ9" s="36" t="s">
        <v>82</v>
      </c>
      <c r="AK9" s="36" t="s">
        <v>82</v>
      </c>
      <c r="AL9" s="13" t="s">
        <v>84</v>
      </c>
      <c r="AM9" s="86" t="s">
        <v>91</v>
      </c>
      <c r="AN9" s="13" t="s">
        <v>81</v>
      </c>
      <c r="AO9" s="36" t="s">
        <v>90</v>
      </c>
      <c r="AP9" s="36" t="s">
        <v>90</v>
      </c>
      <c r="AQ9" s="36" t="s">
        <v>82</v>
      </c>
      <c r="AR9" s="36" t="s">
        <v>82</v>
      </c>
      <c r="AS9" s="36" t="s">
        <v>82</v>
      </c>
      <c r="AT9" s="36" t="s">
        <v>82</v>
      </c>
      <c r="AU9" s="36" t="s">
        <v>82</v>
      </c>
      <c r="AV9" s="36" t="s">
        <v>82</v>
      </c>
      <c r="AW9" s="36" t="s">
        <v>82</v>
      </c>
      <c r="AX9" s="36" t="s">
        <v>82</v>
      </c>
      <c r="AY9" s="36" t="s">
        <v>82</v>
      </c>
      <c r="AZ9" s="36" t="s">
        <v>82</v>
      </c>
      <c r="BA9" s="36" t="s">
        <v>82</v>
      </c>
      <c r="BB9" s="37" t="s">
        <v>91</v>
      </c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</row>
    <row r="10" spans="1:79" s="20" customFormat="1" ht="24.75" customHeight="1" x14ac:dyDescent="0.25">
      <c r="A10" s="72" t="s">
        <v>10</v>
      </c>
      <c r="B10" s="40" t="s">
        <v>39</v>
      </c>
      <c r="C10" s="41" t="s">
        <v>75</v>
      </c>
      <c r="D10" s="42">
        <f t="shared" ref="D10" si="0">SUM(D11:D13)</f>
        <v>916388</v>
      </c>
      <c r="E10" s="42">
        <f t="shared" ref="E10" si="1">SUM(E11:E13)</f>
        <v>0</v>
      </c>
      <c r="F10" s="42">
        <f t="shared" ref="F10" si="2">SUM(F11:F13)</f>
        <v>0</v>
      </c>
      <c r="G10" s="42">
        <f t="shared" ref="G10" si="3">SUM(G11:G13)</f>
        <v>0</v>
      </c>
      <c r="H10" s="42">
        <f t="shared" ref="H10:I10" si="4">SUM(H11:H13)</f>
        <v>0</v>
      </c>
      <c r="I10" s="42">
        <f t="shared" si="4"/>
        <v>0</v>
      </c>
      <c r="J10" s="42">
        <f t="shared" ref="J10" si="5">SUM(J11:J13)</f>
        <v>0</v>
      </c>
      <c r="K10" s="42">
        <f t="shared" ref="K10" si="6">SUM(K11:K13)</f>
        <v>0</v>
      </c>
      <c r="L10" s="42">
        <f t="shared" ref="L10" si="7">SUM(L11:L13)</f>
        <v>0</v>
      </c>
      <c r="M10" s="42">
        <f t="shared" ref="M10" si="8">SUM(M11:M13)</f>
        <v>0</v>
      </c>
      <c r="N10" s="42">
        <f t="shared" ref="N10" si="9">SUM(N11:N13)</f>
        <v>0</v>
      </c>
      <c r="O10" s="42">
        <f t="shared" ref="O10" si="10">SUM(O11:O13)</f>
        <v>0</v>
      </c>
      <c r="P10" s="42">
        <f t="shared" ref="P10" si="11">SUM(P11:P13)</f>
        <v>0</v>
      </c>
      <c r="Q10" s="42">
        <f t="shared" ref="Q10" si="12">SUM(Q11:Q13)</f>
        <v>0</v>
      </c>
      <c r="R10" s="42">
        <f t="shared" ref="R10" si="13">SUM(R11:R13)</f>
        <v>0</v>
      </c>
      <c r="S10" s="42">
        <f t="shared" ref="S10" si="14">SUM(S11:S13)</f>
        <v>0</v>
      </c>
      <c r="T10" s="42">
        <f t="shared" ref="T10" si="15">SUM(T11:T13)</f>
        <v>0</v>
      </c>
      <c r="U10" s="42">
        <f t="shared" ref="U10" si="16">SUM(U11:U13)</f>
        <v>0</v>
      </c>
      <c r="V10" s="42">
        <f t="shared" ref="V10" si="17">SUM(V11:V13)</f>
        <v>916388</v>
      </c>
      <c r="W10" s="42">
        <f t="shared" ref="W10" si="18">SUM(W11:W13)</f>
        <v>857072</v>
      </c>
      <c r="X10" s="42">
        <f t="shared" ref="X10" si="19">SUM(X11:X13)</f>
        <v>0</v>
      </c>
      <c r="Y10" s="42">
        <f t="shared" ref="Y10" si="20">SUM(Y11:Y13)</f>
        <v>0</v>
      </c>
      <c r="Z10" s="42">
        <f t="shared" ref="Z10" si="21">SUM(Z11:Z13)</f>
        <v>0</v>
      </c>
      <c r="AA10" s="42">
        <f t="shared" ref="AA10" si="22">SUM(AA11:AA13)</f>
        <v>0</v>
      </c>
      <c r="AB10" s="42">
        <f t="shared" ref="AB10" si="23">SUM(AB11:AB13)</f>
        <v>0</v>
      </c>
      <c r="AC10" s="42">
        <f t="shared" ref="AC10" si="24">SUM(AC11:AC13)</f>
        <v>0</v>
      </c>
      <c r="AD10" s="42">
        <f t="shared" ref="AD10" si="25">SUM(AD11:AD13)</f>
        <v>0</v>
      </c>
      <c r="AE10" s="42">
        <f t="shared" ref="AE10" si="26">SUM(AE11:AE13)</f>
        <v>0</v>
      </c>
      <c r="AF10" s="42">
        <f t="shared" ref="AF10" si="27">SUM(AF11:AF13)</f>
        <v>0</v>
      </c>
      <c r="AG10" s="42">
        <f t="shared" ref="AG10" si="28">SUM(AG11:AG13)</f>
        <v>0</v>
      </c>
      <c r="AH10" s="42">
        <f t="shared" ref="AH10" si="29">SUM(AH11:AH13)</f>
        <v>0</v>
      </c>
      <c r="AI10" s="42">
        <f t="shared" ref="AI10" si="30">SUM(AI11:AI13)</f>
        <v>0</v>
      </c>
      <c r="AJ10" s="42">
        <f t="shared" ref="AJ10" si="31">SUM(AJ11:AJ13)</f>
        <v>0</v>
      </c>
      <c r="AK10" s="42">
        <f t="shared" ref="AK10" si="32">SUM(AK11:AK13)</f>
        <v>0</v>
      </c>
      <c r="AL10" s="42">
        <f t="shared" ref="AL10" si="33">SUM(AL11:AL13)</f>
        <v>857072</v>
      </c>
      <c r="AM10" s="42">
        <f t="shared" ref="AM10:BA10" si="34">SUM(AM11:AM13)</f>
        <v>840641</v>
      </c>
      <c r="AN10" s="42">
        <f t="shared" si="34"/>
        <v>0</v>
      </c>
      <c r="AO10" s="42">
        <f t="shared" si="34"/>
        <v>0</v>
      </c>
      <c r="AP10" s="42">
        <f t="shared" si="34"/>
        <v>0</v>
      </c>
      <c r="AQ10" s="42">
        <f t="shared" si="34"/>
        <v>0</v>
      </c>
      <c r="AR10" s="42">
        <f t="shared" si="34"/>
        <v>0</v>
      </c>
      <c r="AS10" s="42">
        <f t="shared" si="34"/>
        <v>0</v>
      </c>
      <c r="AT10" s="42">
        <f t="shared" si="34"/>
        <v>0</v>
      </c>
      <c r="AU10" s="42">
        <f t="shared" si="34"/>
        <v>0</v>
      </c>
      <c r="AV10" s="42">
        <f t="shared" si="34"/>
        <v>0</v>
      </c>
      <c r="AW10" s="42">
        <f t="shared" si="34"/>
        <v>0</v>
      </c>
      <c r="AX10" s="42">
        <f t="shared" si="34"/>
        <v>0</v>
      </c>
      <c r="AY10" s="42">
        <f t="shared" si="34"/>
        <v>0</v>
      </c>
      <c r="AZ10" s="42">
        <f t="shared" si="34"/>
        <v>0</v>
      </c>
      <c r="BA10" s="42">
        <f t="shared" si="34"/>
        <v>0</v>
      </c>
      <c r="BB10" s="42">
        <f>SUM(BB11:BB13)</f>
        <v>840641</v>
      </c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</row>
    <row r="11" spans="1:79" s="55" customFormat="1" ht="18" hidden="1" customHeight="1" x14ac:dyDescent="0.25">
      <c r="A11" s="49"/>
      <c r="B11" s="50"/>
      <c r="C11" s="51">
        <v>912</v>
      </c>
      <c r="D11" s="52">
        <v>904115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>
        <f>SUM(D11:U11)</f>
        <v>904115</v>
      </c>
      <c r="W11" s="53">
        <v>857072</v>
      </c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>
        <f>SUM(W11:AK11)</f>
        <v>857072</v>
      </c>
      <c r="AM11" s="53">
        <v>840641</v>
      </c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>
        <f>SUM(AM11:BA11)</f>
        <v>840641</v>
      </c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</row>
    <row r="12" spans="1:79" s="55" customFormat="1" ht="15" hidden="1" customHeight="1" x14ac:dyDescent="0.25">
      <c r="A12" s="49"/>
      <c r="B12" s="50"/>
      <c r="C12" s="51">
        <v>914</v>
      </c>
      <c r="D12" s="96">
        <v>12273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>
        <f>SUM(D12:U12)</f>
        <v>12273</v>
      </c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>
        <f>SUM(W12:AK12)</f>
        <v>0</v>
      </c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>
        <f>SUM(AM12:BA12)</f>
        <v>0</v>
      </c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</row>
    <row r="13" spans="1:79" s="55" customFormat="1" ht="15" hidden="1" customHeight="1" x14ac:dyDescent="0.25">
      <c r="A13" s="49"/>
      <c r="B13" s="50"/>
      <c r="C13" s="51">
        <v>923</v>
      </c>
      <c r="D13" s="52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>
        <f>SUM(D13:U13)</f>
        <v>0</v>
      </c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>
        <f>SUM(W13:AK13)</f>
        <v>0</v>
      </c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>
        <f>SUM(AM13:BA13)</f>
        <v>0</v>
      </c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</row>
    <row r="14" spans="1:79" s="20" customFormat="1" ht="31.5" x14ac:dyDescent="0.25">
      <c r="A14" s="72" t="s">
        <v>11</v>
      </c>
      <c r="B14" s="40" t="s">
        <v>40</v>
      </c>
      <c r="C14" s="41" t="s">
        <v>5</v>
      </c>
      <c r="D14" s="42">
        <f t="shared" ref="D14:BA14" si="35">SUM(D15:D17)</f>
        <v>628222</v>
      </c>
      <c r="E14" s="42">
        <f t="shared" si="35"/>
        <v>0</v>
      </c>
      <c r="F14" s="42">
        <f t="shared" si="35"/>
        <v>0</v>
      </c>
      <c r="G14" s="42">
        <f t="shared" si="35"/>
        <v>0</v>
      </c>
      <c r="H14" s="42">
        <f t="shared" si="35"/>
        <v>0</v>
      </c>
      <c r="I14" s="42">
        <f t="shared" si="35"/>
        <v>0</v>
      </c>
      <c r="J14" s="42">
        <f t="shared" si="35"/>
        <v>0</v>
      </c>
      <c r="K14" s="42">
        <f t="shared" si="35"/>
        <v>0</v>
      </c>
      <c r="L14" s="42">
        <f t="shared" si="35"/>
        <v>0</v>
      </c>
      <c r="M14" s="42">
        <f t="shared" si="35"/>
        <v>0</v>
      </c>
      <c r="N14" s="42">
        <f t="shared" si="35"/>
        <v>0</v>
      </c>
      <c r="O14" s="42">
        <f t="shared" si="35"/>
        <v>0</v>
      </c>
      <c r="P14" s="42">
        <f t="shared" si="35"/>
        <v>0</v>
      </c>
      <c r="Q14" s="42">
        <f t="shared" si="35"/>
        <v>0</v>
      </c>
      <c r="R14" s="42">
        <f t="shared" si="35"/>
        <v>0</v>
      </c>
      <c r="S14" s="42">
        <f t="shared" si="35"/>
        <v>0</v>
      </c>
      <c r="T14" s="42">
        <f t="shared" si="35"/>
        <v>0</v>
      </c>
      <c r="U14" s="42">
        <f t="shared" si="35"/>
        <v>0</v>
      </c>
      <c r="V14" s="42">
        <f t="shared" si="35"/>
        <v>628222</v>
      </c>
      <c r="W14" s="42">
        <f t="shared" si="35"/>
        <v>0</v>
      </c>
      <c r="X14" s="42">
        <f t="shared" si="35"/>
        <v>0</v>
      </c>
      <c r="Y14" s="42">
        <f t="shared" si="35"/>
        <v>0</v>
      </c>
      <c r="Z14" s="42">
        <f t="shared" si="35"/>
        <v>0</v>
      </c>
      <c r="AA14" s="42">
        <f t="shared" si="35"/>
        <v>0</v>
      </c>
      <c r="AB14" s="42">
        <f t="shared" si="35"/>
        <v>0</v>
      </c>
      <c r="AC14" s="42">
        <f t="shared" si="35"/>
        <v>0</v>
      </c>
      <c r="AD14" s="42">
        <f t="shared" si="35"/>
        <v>0</v>
      </c>
      <c r="AE14" s="42">
        <f t="shared" si="35"/>
        <v>0</v>
      </c>
      <c r="AF14" s="42">
        <f t="shared" si="35"/>
        <v>0</v>
      </c>
      <c r="AG14" s="42">
        <f t="shared" si="35"/>
        <v>0</v>
      </c>
      <c r="AH14" s="42">
        <f t="shared" si="35"/>
        <v>0</v>
      </c>
      <c r="AI14" s="42">
        <f t="shared" si="35"/>
        <v>0</v>
      </c>
      <c r="AJ14" s="42">
        <f t="shared" si="35"/>
        <v>0</v>
      </c>
      <c r="AK14" s="42">
        <f t="shared" si="35"/>
        <v>0</v>
      </c>
      <c r="AL14" s="42">
        <f t="shared" si="35"/>
        <v>0</v>
      </c>
      <c r="AM14" s="42">
        <f t="shared" si="35"/>
        <v>0</v>
      </c>
      <c r="AN14" s="42">
        <f t="shared" si="35"/>
        <v>0</v>
      </c>
      <c r="AO14" s="42">
        <f t="shared" si="35"/>
        <v>0</v>
      </c>
      <c r="AP14" s="42">
        <f t="shared" si="35"/>
        <v>0</v>
      </c>
      <c r="AQ14" s="42">
        <f t="shared" si="35"/>
        <v>0</v>
      </c>
      <c r="AR14" s="42">
        <f t="shared" si="35"/>
        <v>0</v>
      </c>
      <c r="AS14" s="42">
        <f t="shared" si="35"/>
        <v>0</v>
      </c>
      <c r="AT14" s="42">
        <f t="shared" si="35"/>
        <v>0</v>
      </c>
      <c r="AU14" s="42">
        <f t="shared" si="35"/>
        <v>0</v>
      </c>
      <c r="AV14" s="42">
        <f t="shared" si="35"/>
        <v>0</v>
      </c>
      <c r="AW14" s="42">
        <f t="shared" si="35"/>
        <v>0</v>
      </c>
      <c r="AX14" s="42">
        <f t="shared" si="35"/>
        <v>0</v>
      </c>
      <c r="AY14" s="42">
        <f t="shared" si="35"/>
        <v>0</v>
      </c>
      <c r="AZ14" s="42">
        <f t="shared" si="35"/>
        <v>0</v>
      </c>
      <c r="BA14" s="42">
        <f t="shared" si="35"/>
        <v>0</v>
      </c>
      <c r="BB14" s="42">
        <f>SUM(BB15:BB17)</f>
        <v>0</v>
      </c>
      <c r="BC14" s="38"/>
      <c r="BD14" s="43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</row>
    <row r="15" spans="1:79" s="55" customFormat="1" ht="15" hidden="1" customHeight="1" x14ac:dyDescent="0.25">
      <c r="A15" s="74"/>
      <c r="B15" s="73"/>
      <c r="C15" s="51">
        <v>914</v>
      </c>
      <c r="D15" s="52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>
        <f t="shared" ref="V15" si="36">SUM(D15:U15)</f>
        <v>0</v>
      </c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>
        <f>SUM(W15:AK15)</f>
        <v>0</v>
      </c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>
        <f t="shared" ref="BB15:BB16" si="37">SUM(AM15:BA15)</f>
        <v>0</v>
      </c>
    </row>
    <row r="16" spans="1:79" s="55" customFormat="1" ht="17.25" hidden="1" customHeight="1" x14ac:dyDescent="0.25">
      <c r="A16" s="74"/>
      <c r="B16" s="73"/>
      <c r="C16" s="51">
        <v>917</v>
      </c>
      <c r="D16" s="52">
        <f>19755+106+3000+564794+367+14530+25670</f>
        <v>628222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>
        <f>SUM(D16:U16)</f>
        <v>628222</v>
      </c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>
        <f>SUM(W16:AK16)</f>
        <v>0</v>
      </c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>
        <f t="shared" si="37"/>
        <v>0</v>
      </c>
    </row>
    <row r="17" spans="1:54" s="55" customFormat="1" ht="17.25" hidden="1" customHeight="1" x14ac:dyDescent="0.25">
      <c r="A17" s="74"/>
      <c r="B17" s="73"/>
      <c r="C17" s="51">
        <v>920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>
        <f>SUM(D17:U17)</f>
        <v>0</v>
      </c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>
        <f>SUM(W17:AK17)</f>
        <v>0</v>
      </c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>
        <f t="shared" ref="BB17" si="38">SUM(AM17:BA17)</f>
        <v>0</v>
      </c>
    </row>
    <row r="18" spans="1:54" s="20" customFormat="1" ht="35.25" customHeight="1" x14ac:dyDescent="0.25">
      <c r="A18" s="39" t="s">
        <v>12</v>
      </c>
      <c r="B18" s="40" t="s">
        <v>41</v>
      </c>
      <c r="C18" s="41" t="s">
        <v>95</v>
      </c>
      <c r="D18" s="42">
        <f>SUM(D19:D20)</f>
        <v>41206</v>
      </c>
      <c r="E18" s="42">
        <f t="shared" ref="E18:U18" si="39">SUM(E19:E20)</f>
        <v>0</v>
      </c>
      <c r="F18" s="42">
        <f t="shared" si="39"/>
        <v>0</v>
      </c>
      <c r="G18" s="42">
        <f t="shared" si="39"/>
        <v>0</v>
      </c>
      <c r="H18" s="42">
        <f t="shared" si="39"/>
        <v>0</v>
      </c>
      <c r="I18" s="42">
        <f t="shared" si="39"/>
        <v>0</v>
      </c>
      <c r="J18" s="42">
        <f t="shared" si="39"/>
        <v>0</v>
      </c>
      <c r="K18" s="42">
        <f t="shared" si="39"/>
        <v>0</v>
      </c>
      <c r="L18" s="42">
        <f t="shared" si="39"/>
        <v>0</v>
      </c>
      <c r="M18" s="42">
        <f t="shared" si="39"/>
        <v>0</v>
      </c>
      <c r="N18" s="42">
        <f t="shared" si="39"/>
        <v>0</v>
      </c>
      <c r="O18" s="42">
        <f t="shared" si="39"/>
        <v>0</v>
      </c>
      <c r="P18" s="42">
        <f t="shared" si="39"/>
        <v>0</v>
      </c>
      <c r="Q18" s="42">
        <f t="shared" si="39"/>
        <v>0</v>
      </c>
      <c r="R18" s="42">
        <f t="shared" si="39"/>
        <v>0</v>
      </c>
      <c r="S18" s="42">
        <f t="shared" si="39"/>
        <v>0</v>
      </c>
      <c r="T18" s="42">
        <f t="shared" si="39"/>
        <v>0</v>
      </c>
      <c r="U18" s="42">
        <f t="shared" si="39"/>
        <v>0</v>
      </c>
      <c r="V18" s="42">
        <f>SUM(V19:V20)</f>
        <v>41206</v>
      </c>
      <c r="W18" s="42">
        <f t="shared" ref="W18:BB18" si="40">SUM(W19:W20)</f>
        <v>41206</v>
      </c>
      <c r="X18" s="42">
        <f t="shared" si="40"/>
        <v>0</v>
      </c>
      <c r="Y18" s="42">
        <f t="shared" si="40"/>
        <v>0</v>
      </c>
      <c r="Z18" s="42">
        <f t="shared" si="40"/>
        <v>0</v>
      </c>
      <c r="AA18" s="42">
        <f t="shared" si="40"/>
        <v>0</v>
      </c>
      <c r="AB18" s="42">
        <f t="shared" si="40"/>
        <v>0</v>
      </c>
      <c r="AC18" s="42">
        <f t="shared" si="40"/>
        <v>0</v>
      </c>
      <c r="AD18" s="42">
        <f t="shared" si="40"/>
        <v>0</v>
      </c>
      <c r="AE18" s="42">
        <f t="shared" si="40"/>
        <v>0</v>
      </c>
      <c r="AF18" s="42">
        <f t="shared" si="40"/>
        <v>0</v>
      </c>
      <c r="AG18" s="42">
        <f t="shared" si="40"/>
        <v>0</v>
      </c>
      <c r="AH18" s="42">
        <f t="shared" si="40"/>
        <v>0</v>
      </c>
      <c r="AI18" s="42">
        <f t="shared" si="40"/>
        <v>0</v>
      </c>
      <c r="AJ18" s="42">
        <f t="shared" si="40"/>
        <v>0</v>
      </c>
      <c r="AK18" s="42">
        <f t="shared" si="40"/>
        <v>0</v>
      </c>
      <c r="AL18" s="42">
        <f t="shared" si="40"/>
        <v>41206</v>
      </c>
      <c r="AM18" s="42">
        <f t="shared" si="40"/>
        <v>33007</v>
      </c>
      <c r="AN18" s="42">
        <f t="shared" si="40"/>
        <v>0</v>
      </c>
      <c r="AO18" s="42">
        <f t="shared" si="40"/>
        <v>0</v>
      </c>
      <c r="AP18" s="42">
        <f t="shared" si="40"/>
        <v>0</v>
      </c>
      <c r="AQ18" s="42">
        <f t="shared" si="40"/>
        <v>0</v>
      </c>
      <c r="AR18" s="42">
        <f t="shared" si="40"/>
        <v>0</v>
      </c>
      <c r="AS18" s="42">
        <f t="shared" si="40"/>
        <v>0</v>
      </c>
      <c r="AT18" s="42">
        <f t="shared" si="40"/>
        <v>0</v>
      </c>
      <c r="AU18" s="42">
        <f t="shared" si="40"/>
        <v>0</v>
      </c>
      <c r="AV18" s="42">
        <f t="shared" si="40"/>
        <v>0</v>
      </c>
      <c r="AW18" s="42">
        <f t="shared" si="40"/>
        <v>0</v>
      </c>
      <c r="AX18" s="42">
        <f t="shared" si="40"/>
        <v>0</v>
      </c>
      <c r="AY18" s="42">
        <f t="shared" si="40"/>
        <v>0</v>
      </c>
      <c r="AZ18" s="42">
        <f t="shared" si="40"/>
        <v>0</v>
      </c>
      <c r="BA18" s="42">
        <f t="shared" si="40"/>
        <v>0</v>
      </c>
      <c r="BB18" s="42">
        <f t="shared" si="40"/>
        <v>33007</v>
      </c>
    </row>
    <row r="19" spans="1:54" s="20" customFormat="1" ht="15.75" hidden="1" x14ac:dyDescent="0.25">
      <c r="A19" s="49"/>
      <c r="B19" s="50"/>
      <c r="C19" s="51">
        <v>913</v>
      </c>
      <c r="D19" s="75">
        <v>41206</v>
      </c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53">
        <f>SUM(D19:U19)</f>
        <v>41206</v>
      </c>
      <c r="W19" s="75">
        <v>41206</v>
      </c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53">
        <f>SUM(W19:AK19)</f>
        <v>41206</v>
      </c>
      <c r="AM19" s="75">
        <v>33007</v>
      </c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53">
        <f t="shared" ref="BB19" si="41">SUM(AM19:BA19)</f>
        <v>33007</v>
      </c>
    </row>
    <row r="20" spans="1:54" s="20" customFormat="1" ht="15.75" hidden="1" x14ac:dyDescent="0.25">
      <c r="A20" s="49"/>
      <c r="B20" s="50"/>
      <c r="C20" s="51">
        <v>920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53">
        <f>SUM(D20:U20)</f>
        <v>0</v>
      </c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>
        <f>SUM(AM20:BA20)</f>
        <v>0</v>
      </c>
    </row>
    <row r="21" spans="1:54" s="20" customFormat="1" ht="31.5" x14ac:dyDescent="0.25">
      <c r="A21" s="72" t="s">
        <v>13</v>
      </c>
      <c r="B21" s="40" t="s">
        <v>42</v>
      </c>
      <c r="C21" s="41" t="s">
        <v>85</v>
      </c>
      <c r="D21" s="42">
        <f>SUM(D22:D25)</f>
        <v>100570</v>
      </c>
      <c r="E21" s="42">
        <f t="shared" ref="E21:W21" si="42">SUM(E22:E25)</f>
        <v>0</v>
      </c>
      <c r="F21" s="42">
        <f t="shared" si="42"/>
        <v>0</v>
      </c>
      <c r="G21" s="42">
        <f t="shared" si="42"/>
        <v>0</v>
      </c>
      <c r="H21" s="42">
        <f t="shared" si="42"/>
        <v>0</v>
      </c>
      <c r="I21" s="42">
        <f t="shared" si="42"/>
        <v>0</v>
      </c>
      <c r="J21" s="42">
        <f t="shared" si="42"/>
        <v>0</v>
      </c>
      <c r="K21" s="42">
        <f t="shared" si="42"/>
        <v>0</v>
      </c>
      <c r="L21" s="42">
        <f t="shared" si="42"/>
        <v>0</v>
      </c>
      <c r="M21" s="42">
        <f t="shared" ref="M21:T21" si="43">SUM(M22:M25)</f>
        <v>0</v>
      </c>
      <c r="N21" s="42">
        <f t="shared" si="43"/>
        <v>0</v>
      </c>
      <c r="O21" s="42">
        <f t="shared" ref="O21:P21" si="44">SUM(O22:O25)</f>
        <v>0</v>
      </c>
      <c r="P21" s="42">
        <f t="shared" si="44"/>
        <v>0</v>
      </c>
      <c r="Q21" s="42">
        <f t="shared" si="43"/>
        <v>0</v>
      </c>
      <c r="R21" s="42">
        <f t="shared" si="43"/>
        <v>0</v>
      </c>
      <c r="S21" s="42">
        <f t="shared" si="43"/>
        <v>0</v>
      </c>
      <c r="T21" s="42">
        <f t="shared" si="43"/>
        <v>0</v>
      </c>
      <c r="U21" s="42">
        <f t="shared" si="42"/>
        <v>0</v>
      </c>
      <c r="V21" s="42">
        <f t="shared" si="42"/>
        <v>100570</v>
      </c>
      <c r="W21" s="42">
        <f t="shared" si="42"/>
        <v>2036</v>
      </c>
      <c r="X21" s="42">
        <f t="shared" ref="X21" si="45">SUM(X22:X25)</f>
        <v>0</v>
      </c>
      <c r="Y21" s="42">
        <f t="shared" ref="Y21:AK21" si="46">SUM(Y22:Y25)</f>
        <v>0</v>
      </c>
      <c r="Z21" s="42">
        <f t="shared" si="46"/>
        <v>0</v>
      </c>
      <c r="AA21" s="42">
        <f t="shared" si="46"/>
        <v>0</v>
      </c>
      <c r="AB21" s="42">
        <f t="shared" si="46"/>
        <v>0</v>
      </c>
      <c r="AC21" s="42">
        <f t="shared" si="46"/>
        <v>0</v>
      </c>
      <c r="AD21" s="42">
        <f t="shared" ref="AD21:AI21" si="47">SUM(AD22:AD25)</f>
        <v>0</v>
      </c>
      <c r="AE21" s="42">
        <f t="shared" ref="AE21" si="48">SUM(AE22:AE25)</f>
        <v>0</v>
      </c>
      <c r="AF21" s="42">
        <f t="shared" si="47"/>
        <v>0</v>
      </c>
      <c r="AG21" s="42">
        <f t="shared" si="47"/>
        <v>0</v>
      </c>
      <c r="AH21" s="42">
        <f t="shared" si="47"/>
        <v>0</v>
      </c>
      <c r="AI21" s="42">
        <f t="shared" si="47"/>
        <v>0</v>
      </c>
      <c r="AJ21" s="42">
        <f t="shared" si="46"/>
        <v>0</v>
      </c>
      <c r="AK21" s="42">
        <f t="shared" si="46"/>
        <v>0</v>
      </c>
      <c r="AL21" s="42">
        <f t="shared" ref="AL21" si="49">SUM(AL22:AL25)</f>
        <v>2036</v>
      </c>
      <c r="AM21" s="42">
        <f t="shared" ref="AM21:AN21" si="50">SUM(AM22:AM25)</f>
        <v>2036</v>
      </c>
      <c r="AN21" s="42">
        <f t="shared" si="50"/>
        <v>0</v>
      </c>
      <c r="AO21" s="42">
        <f t="shared" ref="AO21:BA21" si="51">SUM(AO22:AO25)</f>
        <v>0</v>
      </c>
      <c r="AP21" s="42">
        <f t="shared" si="51"/>
        <v>0</v>
      </c>
      <c r="AQ21" s="42">
        <f t="shared" si="51"/>
        <v>0</v>
      </c>
      <c r="AR21" s="42">
        <f t="shared" si="51"/>
        <v>0</v>
      </c>
      <c r="AS21" s="42">
        <f t="shared" si="51"/>
        <v>0</v>
      </c>
      <c r="AT21" s="42">
        <f t="shared" ref="AT21:AY21" si="52">SUM(AT22:AT25)</f>
        <v>0</v>
      </c>
      <c r="AU21" s="42">
        <f t="shared" si="52"/>
        <v>0</v>
      </c>
      <c r="AV21" s="42">
        <f t="shared" si="52"/>
        <v>0</v>
      </c>
      <c r="AW21" s="42">
        <f t="shared" si="52"/>
        <v>0</v>
      </c>
      <c r="AX21" s="42">
        <f t="shared" si="52"/>
        <v>0</v>
      </c>
      <c r="AY21" s="42">
        <f t="shared" si="52"/>
        <v>0</v>
      </c>
      <c r="AZ21" s="42">
        <f t="shared" si="51"/>
        <v>0</v>
      </c>
      <c r="BA21" s="42">
        <f t="shared" si="51"/>
        <v>0</v>
      </c>
      <c r="BB21" s="42">
        <f t="shared" ref="BB21" si="53">SUM(BB22:BB25)</f>
        <v>2036</v>
      </c>
    </row>
    <row r="22" spans="1:54" s="55" customFormat="1" ht="15.75" hidden="1" x14ac:dyDescent="0.25">
      <c r="A22" s="49"/>
      <c r="B22" s="50"/>
      <c r="C22" s="51">
        <v>913</v>
      </c>
      <c r="D22" s="52">
        <v>19722</v>
      </c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>
        <f t="shared" ref="V22:V25" si="54">SUM(D22:U22)</f>
        <v>19722</v>
      </c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>
        <f>SUM(W22:AK22)</f>
        <v>0</v>
      </c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>
        <f t="shared" ref="BB22:BB25" si="55">SUM(AM22:BA22)</f>
        <v>0</v>
      </c>
    </row>
    <row r="23" spans="1:54" s="55" customFormat="1" ht="15.75" hidden="1" x14ac:dyDescent="0.25">
      <c r="A23" s="49"/>
      <c r="B23" s="50"/>
      <c r="C23" s="51">
        <v>915</v>
      </c>
      <c r="D23" s="53">
        <v>2036</v>
      </c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>
        <f t="shared" si="54"/>
        <v>2036</v>
      </c>
      <c r="W23" s="53">
        <v>2036</v>
      </c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>
        <f>SUM(W23:AK23)</f>
        <v>2036</v>
      </c>
      <c r="AM23" s="53">
        <v>2036</v>
      </c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>
        <f t="shared" si="55"/>
        <v>2036</v>
      </c>
    </row>
    <row r="24" spans="1:54" s="55" customFormat="1" ht="15.75" hidden="1" x14ac:dyDescent="0.25">
      <c r="A24" s="49"/>
      <c r="B24" s="50"/>
      <c r="C24" s="51">
        <v>921</v>
      </c>
      <c r="D24" s="53">
        <f>59978+18179+655</f>
        <v>78812</v>
      </c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>
        <f t="shared" si="54"/>
        <v>78812</v>
      </c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>
        <f>SUM(W24:AK24)</f>
        <v>0</v>
      </c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>
        <f t="shared" si="55"/>
        <v>0</v>
      </c>
    </row>
    <row r="25" spans="1:54" s="55" customFormat="1" ht="15.75" hidden="1" x14ac:dyDescent="0.25">
      <c r="A25" s="49"/>
      <c r="B25" s="50"/>
      <c r="C25" s="51">
        <v>924</v>
      </c>
      <c r="D25" s="56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>
        <f t="shared" si="54"/>
        <v>0</v>
      </c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>
        <f>SUM(W25:AK25)</f>
        <v>0</v>
      </c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>
        <f t="shared" si="55"/>
        <v>0</v>
      </c>
    </row>
    <row r="26" spans="1:54" s="20" customFormat="1" ht="31.5" x14ac:dyDescent="0.25">
      <c r="A26" s="39" t="s">
        <v>14</v>
      </c>
      <c r="B26" s="40" t="s">
        <v>43</v>
      </c>
      <c r="C26" s="41" t="s">
        <v>79</v>
      </c>
      <c r="D26" s="42">
        <f>242</f>
        <v>242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>
        <f>SUM(D26:U26)</f>
        <v>242</v>
      </c>
      <c r="W26" s="14">
        <v>242</v>
      </c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>
        <f>SUM(W26:AK26)</f>
        <v>242</v>
      </c>
      <c r="AM26" s="14">
        <v>242</v>
      </c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42">
        <f>SUM(AM26:BA26)</f>
        <v>242</v>
      </c>
    </row>
    <row r="27" spans="1:54" s="20" customFormat="1" ht="33.75" customHeight="1" x14ac:dyDescent="0.25">
      <c r="A27" s="72" t="s">
        <v>15</v>
      </c>
      <c r="B27" s="40" t="s">
        <v>44</v>
      </c>
      <c r="C27" s="41" t="s">
        <v>102</v>
      </c>
      <c r="D27" s="42">
        <f t="shared" ref="D27" si="56">SUM(D28:D30)</f>
        <v>3132170</v>
      </c>
      <c r="E27" s="42">
        <f t="shared" ref="E27" si="57">SUM(E28:E30)</f>
        <v>0</v>
      </c>
      <c r="F27" s="42">
        <f t="shared" ref="F27" si="58">SUM(F28:F30)</f>
        <v>0</v>
      </c>
      <c r="G27" s="42">
        <f t="shared" ref="G27" si="59">SUM(G28:G30)</f>
        <v>0</v>
      </c>
      <c r="H27" s="42">
        <f t="shared" ref="H27:I27" si="60">SUM(H28:H30)</f>
        <v>0</v>
      </c>
      <c r="I27" s="42">
        <f t="shared" si="60"/>
        <v>0</v>
      </c>
      <c r="J27" s="42">
        <f t="shared" ref="J27" si="61">SUM(J28:J30)</f>
        <v>0</v>
      </c>
      <c r="K27" s="42">
        <f t="shared" ref="K27" si="62">SUM(K28:K30)</f>
        <v>0</v>
      </c>
      <c r="L27" s="42">
        <f t="shared" ref="L27" si="63">SUM(L28:L30)</f>
        <v>0</v>
      </c>
      <c r="M27" s="42">
        <f t="shared" ref="M27" si="64">SUM(M28:M30)</f>
        <v>0</v>
      </c>
      <c r="N27" s="42">
        <f t="shared" ref="N27" si="65">SUM(N28:N30)</f>
        <v>0</v>
      </c>
      <c r="O27" s="42">
        <f t="shared" ref="O27" si="66">SUM(O28:O30)</f>
        <v>0</v>
      </c>
      <c r="P27" s="42">
        <f t="shared" ref="P27" si="67">SUM(P28:P30)</f>
        <v>0</v>
      </c>
      <c r="Q27" s="42">
        <f t="shared" ref="Q27" si="68">SUM(Q28:Q30)</f>
        <v>0</v>
      </c>
      <c r="R27" s="42">
        <f t="shared" ref="R27" si="69">SUM(R28:R30)</f>
        <v>0</v>
      </c>
      <c r="S27" s="42">
        <f t="shared" ref="S27" si="70">SUM(S28:S30)</f>
        <v>0</v>
      </c>
      <c r="T27" s="42">
        <f t="shared" ref="T27" si="71">SUM(T28:T30)</f>
        <v>0</v>
      </c>
      <c r="U27" s="42">
        <f t="shared" ref="U27" si="72">SUM(U28:U30)</f>
        <v>0</v>
      </c>
      <c r="V27" s="42">
        <f t="shared" ref="V27" si="73">SUM(V28:V30)</f>
        <v>3132170</v>
      </c>
      <c r="W27" s="42">
        <f t="shared" ref="W27" si="74">SUM(W28:W30)</f>
        <v>2643836</v>
      </c>
      <c r="X27" s="42">
        <f t="shared" ref="X27" si="75">SUM(X28:X30)</f>
        <v>0</v>
      </c>
      <c r="Y27" s="42">
        <f t="shared" ref="Y27" si="76">SUM(Y28:Y30)</f>
        <v>0</v>
      </c>
      <c r="Z27" s="42">
        <f t="shared" ref="Z27" si="77">SUM(Z28:Z30)</f>
        <v>0</v>
      </c>
      <c r="AA27" s="42">
        <f t="shared" ref="AA27" si="78">SUM(AA28:AA30)</f>
        <v>0</v>
      </c>
      <c r="AB27" s="42">
        <f t="shared" ref="AB27" si="79">SUM(AB28:AB30)</f>
        <v>0</v>
      </c>
      <c r="AC27" s="42">
        <f t="shared" ref="AC27" si="80">SUM(AC28:AC30)</f>
        <v>0</v>
      </c>
      <c r="AD27" s="42">
        <f t="shared" ref="AD27" si="81">SUM(AD28:AD30)</f>
        <v>0</v>
      </c>
      <c r="AE27" s="42">
        <f t="shared" ref="AE27" si="82">SUM(AE28:AE30)</f>
        <v>0</v>
      </c>
      <c r="AF27" s="42">
        <f t="shared" ref="AF27" si="83">SUM(AF28:AF30)</f>
        <v>0</v>
      </c>
      <c r="AG27" s="42">
        <f t="shared" ref="AG27" si="84">SUM(AG28:AG30)</f>
        <v>0</v>
      </c>
      <c r="AH27" s="42">
        <f t="shared" ref="AH27" si="85">SUM(AH28:AH30)</f>
        <v>0</v>
      </c>
      <c r="AI27" s="42">
        <f t="shared" ref="AI27" si="86">SUM(AI28:AI30)</f>
        <v>0</v>
      </c>
      <c r="AJ27" s="42">
        <f t="shared" ref="AJ27" si="87">SUM(AJ28:AJ30)</f>
        <v>0</v>
      </c>
      <c r="AK27" s="42">
        <f t="shared" ref="AK27" si="88">SUM(AK28:AK30)</f>
        <v>0</v>
      </c>
      <c r="AL27" s="42">
        <f t="shared" ref="AL27:BA27" si="89">SUM(AL28:AL30)</f>
        <v>2643836</v>
      </c>
      <c r="AM27" s="42">
        <f t="shared" si="89"/>
        <v>2195221</v>
      </c>
      <c r="AN27" s="42">
        <f t="shared" si="89"/>
        <v>0</v>
      </c>
      <c r="AO27" s="42">
        <f t="shared" si="89"/>
        <v>0</v>
      </c>
      <c r="AP27" s="42">
        <f t="shared" si="89"/>
        <v>0</v>
      </c>
      <c r="AQ27" s="42">
        <f t="shared" si="89"/>
        <v>0</v>
      </c>
      <c r="AR27" s="42">
        <f t="shared" si="89"/>
        <v>0</v>
      </c>
      <c r="AS27" s="42">
        <f t="shared" si="89"/>
        <v>0</v>
      </c>
      <c r="AT27" s="42">
        <f t="shared" si="89"/>
        <v>0</v>
      </c>
      <c r="AU27" s="42">
        <f t="shared" si="89"/>
        <v>0</v>
      </c>
      <c r="AV27" s="42">
        <f t="shared" si="89"/>
        <v>0</v>
      </c>
      <c r="AW27" s="42">
        <f t="shared" si="89"/>
        <v>0</v>
      </c>
      <c r="AX27" s="42">
        <f t="shared" si="89"/>
        <v>0</v>
      </c>
      <c r="AY27" s="42">
        <f t="shared" si="89"/>
        <v>0</v>
      </c>
      <c r="AZ27" s="42">
        <f t="shared" si="89"/>
        <v>0</v>
      </c>
      <c r="BA27" s="42">
        <f t="shared" si="89"/>
        <v>0</v>
      </c>
      <c r="BB27" s="42">
        <f>SUM(BB28:BB30)</f>
        <v>2195221</v>
      </c>
    </row>
    <row r="28" spans="1:54" s="55" customFormat="1" ht="15" hidden="1" customHeight="1" x14ac:dyDescent="0.25">
      <c r="A28" s="74"/>
      <c r="B28" s="73"/>
      <c r="C28" s="51">
        <v>913</v>
      </c>
      <c r="D28" s="53">
        <v>2245322</v>
      </c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>
        <f t="shared" ref="V28:V29" si="90">SUM(D28:U28)</f>
        <v>2245322</v>
      </c>
      <c r="W28" s="53">
        <f>2213235</f>
        <v>2213235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>
        <f>SUM(W28:AK28)</f>
        <v>2213235</v>
      </c>
      <c r="AM28" s="53">
        <v>2195221</v>
      </c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>
        <f t="shared" ref="BB28:BB29" si="91">SUM(AM28:BA28)</f>
        <v>2195221</v>
      </c>
    </row>
    <row r="29" spans="1:54" s="55" customFormat="1" ht="15" hidden="1" customHeight="1" x14ac:dyDescent="0.25">
      <c r="A29" s="74"/>
      <c r="B29" s="73"/>
      <c r="C29" s="51">
        <v>914</v>
      </c>
      <c r="D29" s="53">
        <f>184010+702838</f>
        <v>886848</v>
      </c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>
        <f t="shared" si="90"/>
        <v>886848</v>
      </c>
      <c r="W29" s="53">
        <v>430601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>
        <f>SUM(W29:AK29)</f>
        <v>430601</v>
      </c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>
        <f t="shared" si="91"/>
        <v>0</v>
      </c>
    </row>
    <row r="30" spans="1:54" s="55" customFormat="1" ht="15.75" hidden="1" x14ac:dyDescent="0.25">
      <c r="A30" s="74"/>
      <c r="B30" s="73"/>
      <c r="C30" s="51">
        <v>920</v>
      </c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>
        <f t="shared" ref="V30" si="92">SUM(D30:U30)</f>
        <v>0</v>
      </c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>
        <f>SUM(W30:AK30)</f>
        <v>0</v>
      </c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>
        <f t="shared" ref="BB30" si="93">SUM(AM30:BA30)</f>
        <v>0</v>
      </c>
    </row>
    <row r="31" spans="1:54" s="20" customFormat="1" ht="31.5" x14ac:dyDescent="0.25">
      <c r="A31" s="72" t="s">
        <v>16</v>
      </c>
      <c r="B31" s="40" t="s">
        <v>45</v>
      </c>
      <c r="C31" s="89" t="s">
        <v>103</v>
      </c>
      <c r="D31" s="14">
        <f>131792+409400</f>
        <v>541192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>
        <f>SUM(D31:U31)</f>
        <v>541192</v>
      </c>
      <c r="W31" s="14">
        <f>85896+409400</f>
        <v>495296</v>
      </c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>
        <f>SUM(W31:AK31)</f>
        <v>495296</v>
      </c>
      <c r="AM31" s="14">
        <v>85896</v>
      </c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>
        <f>SUM(AM31:BA31)</f>
        <v>85896</v>
      </c>
    </row>
    <row r="32" spans="1:54" s="20" customFormat="1" ht="64.5" customHeight="1" x14ac:dyDescent="0.25">
      <c r="A32" s="39" t="s">
        <v>17</v>
      </c>
      <c r="B32" s="40" t="s">
        <v>46</v>
      </c>
      <c r="C32" s="41" t="s">
        <v>93</v>
      </c>
      <c r="D32" s="42">
        <f>SUM(D33:D37)</f>
        <v>85351</v>
      </c>
      <c r="E32" s="42">
        <f t="shared" ref="E32:V32" si="94">SUM(E33:E37)</f>
        <v>0</v>
      </c>
      <c r="F32" s="42">
        <f t="shared" si="94"/>
        <v>0</v>
      </c>
      <c r="G32" s="42">
        <f t="shared" si="94"/>
        <v>0</v>
      </c>
      <c r="H32" s="42">
        <f t="shared" si="94"/>
        <v>0</v>
      </c>
      <c r="I32" s="42">
        <f t="shared" si="94"/>
        <v>0</v>
      </c>
      <c r="J32" s="42">
        <f t="shared" si="94"/>
        <v>0</v>
      </c>
      <c r="K32" s="42">
        <f t="shared" si="94"/>
        <v>0</v>
      </c>
      <c r="L32" s="42">
        <f t="shared" si="94"/>
        <v>0</v>
      </c>
      <c r="M32" s="42">
        <f t="shared" si="94"/>
        <v>0</v>
      </c>
      <c r="N32" s="42">
        <f t="shared" si="94"/>
        <v>0</v>
      </c>
      <c r="O32" s="42">
        <f t="shared" si="94"/>
        <v>0</v>
      </c>
      <c r="P32" s="42">
        <f t="shared" si="94"/>
        <v>0</v>
      </c>
      <c r="Q32" s="42">
        <f t="shared" si="94"/>
        <v>0</v>
      </c>
      <c r="R32" s="42">
        <f t="shared" si="94"/>
        <v>0</v>
      </c>
      <c r="S32" s="42">
        <f t="shared" si="94"/>
        <v>0</v>
      </c>
      <c r="T32" s="42">
        <f t="shared" si="94"/>
        <v>0</v>
      </c>
      <c r="U32" s="42">
        <f t="shared" si="94"/>
        <v>0</v>
      </c>
      <c r="V32" s="42">
        <f t="shared" si="94"/>
        <v>85351</v>
      </c>
      <c r="W32" s="42">
        <f t="shared" ref="W32:BB32" si="95">SUM(W33:W37)</f>
        <v>83656</v>
      </c>
      <c r="X32" s="42">
        <f t="shared" si="95"/>
        <v>0</v>
      </c>
      <c r="Y32" s="42">
        <f t="shared" si="95"/>
        <v>0</v>
      </c>
      <c r="Z32" s="42">
        <f t="shared" si="95"/>
        <v>0</v>
      </c>
      <c r="AA32" s="42">
        <f t="shared" si="95"/>
        <v>0</v>
      </c>
      <c r="AB32" s="42">
        <f t="shared" si="95"/>
        <v>0</v>
      </c>
      <c r="AC32" s="42">
        <f t="shared" si="95"/>
        <v>0</v>
      </c>
      <c r="AD32" s="42">
        <f t="shared" ref="AD32:AI32" si="96">SUM(AD33:AD37)</f>
        <v>0</v>
      </c>
      <c r="AE32" s="42">
        <f t="shared" ref="AE32" si="97">SUM(AE33:AE37)</f>
        <v>0</v>
      </c>
      <c r="AF32" s="42">
        <f t="shared" si="96"/>
        <v>0</v>
      </c>
      <c r="AG32" s="42">
        <f t="shared" si="96"/>
        <v>0</v>
      </c>
      <c r="AH32" s="42">
        <f t="shared" si="96"/>
        <v>0</v>
      </c>
      <c r="AI32" s="42">
        <f t="shared" si="96"/>
        <v>0</v>
      </c>
      <c r="AJ32" s="42">
        <f t="shared" si="95"/>
        <v>0</v>
      </c>
      <c r="AK32" s="42">
        <f t="shared" si="95"/>
        <v>0</v>
      </c>
      <c r="AL32" s="42">
        <f t="shared" si="95"/>
        <v>83656</v>
      </c>
      <c r="AM32" s="42">
        <f t="shared" si="95"/>
        <v>83656</v>
      </c>
      <c r="AN32" s="42">
        <f t="shared" si="95"/>
        <v>0</v>
      </c>
      <c r="AO32" s="42">
        <f t="shared" si="95"/>
        <v>0</v>
      </c>
      <c r="AP32" s="42">
        <f t="shared" si="95"/>
        <v>0</v>
      </c>
      <c r="AQ32" s="42">
        <f t="shared" si="95"/>
        <v>0</v>
      </c>
      <c r="AR32" s="42">
        <f t="shared" si="95"/>
        <v>0</v>
      </c>
      <c r="AS32" s="42">
        <f t="shared" si="95"/>
        <v>0</v>
      </c>
      <c r="AT32" s="42">
        <f t="shared" ref="AT32:AY32" si="98">SUM(AT33:AT37)</f>
        <v>0</v>
      </c>
      <c r="AU32" s="42">
        <f t="shared" si="98"/>
        <v>0</v>
      </c>
      <c r="AV32" s="42">
        <f t="shared" si="98"/>
        <v>0</v>
      </c>
      <c r="AW32" s="42">
        <f t="shared" si="98"/>
        <v>0</v>
      </c>
      <c r="AX32" s="42">
        <f t="shared" si="98"/>
        <v>0</v>
      </c>
      <c r="AY32" s="42">
        <f t="shared" si="98"/>
        <v>0</v>
      </c>
      <c r="AZ32" s="42">
        <f t="shared" si="95"/>
        <v>0</v>
      </c>
      <c r="BA32" s="42">
        <f t="shared" si="95"/>
        <v>0</v>
      </c>
      <c r="BB32" s="42">
        <f t="shared" si="95"/>
        <v>83656</v>
      </c>
    </row>
    <row r="33" spans="1:54" s="55" customFormat="1" hidden="1" x14ac:dyDescent="0.25">
      <c r="A33" s="101"/>
      <c r="B33" s="104"/>
      <c r="C33" s="51">
        <v>906</v>
      </c>
      <c r="D33" s="53">
        <f>77956+3321+1200</f>
        <v>82477</v>
      </c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>
        <f t="shared" ref="V33:V37" si="99">SUM(D33:U33)</f>
        <v>82477</v>
      </c>
      <c r="W33" s="53">
        <f>77956+3321</f>
        <v>81277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>
        <f t="shared" ref="AL33:AL37" si="100">SUM(W33:AK33)</f>
        <v>81277</v>
      </c>
      <c r="AM33" s="53">
        <f>77956+3321</f>
        <v>81277</v>
      </c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>
        <f t="shared" ref="BB33:BB37" si="101">SUM(AM33:BA33)</f>
        <v>81277</v>
      </c>
    </row>
    <row r="34" spans="1:54" s="55" customFormat="1" hidden="1" x14ac:dyDescent="0.25">
      <c r="A34" s="102"/>
      <c r="B34" s="105"/>
      <c r="C34" s="51">
        <v>912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>
        <f t="shared" si="99"/>
        <v>0</v>
      </c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>
        <f t="shared" si="100"/>
        <v>0</v>
      </c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>
        <f t="shared" si="101"/>
        <v>0</v>
      </c>
    </row>
    <row r="35" spans="1:54" s="55" customFormat="1" hidden="1" x14ac:dyDescent="0.25">
      <c r="A35" s="102"/>
      <c r="B35" s="105"/>
      <c r="C35" s="51">
        <v>917</v>
      </c>
      <c r="D35" s="53">
        <v>495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>
        <f t="shared" si="99"/>
        <v>495</v>
      </c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>
        <f t="shared" si="100"/>
        <v>0</v>
      </c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>
        <f t="shared" si="101"/>
        <v>0</v>
      </c>
    </row>
    <row r="36" spans="1:54" s="55" customFormat="1" hidden="1" x14ac:dyDescent="0.25">
      <c r="A36" s="102"/>
      <c r="B36" s="105"/>
      <c r="C36" s="51">
        <v>920</v>
      </c>
      <c r="D36" s="53">
        <f>1809</f>
        <v>1809</v>
      </c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>
        <f t="shared" si="99"/>
        <v>1809</v>
      </c>
      <c r="W36" s="53">
        <v>1809</v>
      </c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>
        <f t="shared" si="100"/>
        <v>1809</v>
      </c>
      <c r="AM36" s="53">
        <v>1809</v>
      </c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>
        <f t="shared" si="101"/>
        <v>1809</v>
      </c>
    </row>
    <row r="37" spans="1:54" s="55" customFormat="1" hidden="1" x14ac:dyDescent="0.25">
      <c r="A37" s="103"/>
      <c r="B37" s="106"/>
      <c r="C37" s="51">
        <v>923</v>
      </c>
      <c r="D37" s="53">
        <f>570</f>
        <v>570</v>
      </c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>
        <f t="shared" si="99"/>
        <v>570</v>
      </c>
      <c r="W37" s="53">
        <f>570</f>
        <v>570</v>
      </c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>
        <f t="shared" si="100"/>
        <v>570</v>
      </c>
      <c r="AM37" s="53">
        <f>570</f>
        <v>570</v>
      </c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>
        <f t="shared" si="101"/>
        <v>570</v>
      </c>
    </row>
    <row r="38" spans="1:54" s="20" customFormat="1" ht="35.25" customHeight="1" x14ac:dyDescent="0.25">
      <c r="A38" s="72" t="s">
        <v>18</v>
      </c>
      <c r="B38" s="40" t="s">
        <v>47</v>
      </c>
      <c r="C38" s="41" t="s">
        <v>6</v>
      </c>
      <c r="D38" s="14">
        <f>SUM(D39:D40)</f>
        <v>36031</v>
      </c>
      <c r="E38" s="14">
        <f t="shared" ref="E38:BB38" si="102">SUM(E39:E40)</f>
        <v>0</v>
      </c>
      <c r="F38" s="14">
        <f t="shared" si="102"/>
        <v>0</v>
      </c>
      <c r="G38" s="14">
        <f t="shared" si="102"/>
        <v>0</v>
      </c>
      <c r="H38" s="14">
        <f t="shared" si="102"/>
        <v>0</v>
      </c>
      <c r="I38" s="14">
        <f t="shared" si="102"/>
        <v>0</v>
      </c>
      <c r="J38" s="14">
        <f t="shared" si="102"/>
        <v>0</v>
      </c>
      <c r="K38" s="14">
        <f t="shared" si="102"/>
        <v>0</v>
      </c>
      <c r="L38" s="14">
        <f t="shared" si="102"/>
        <v>0</v>
      </c>
      <c r="M38" s="14">
        <f t="shared" ref="M38:T38" si="103">SUM(M39:M40)</f>
        <v>0</v>
      </c>
      <c r="N38" s="14">
        <f t="shared" si="103"/>
        <v>0</v>
      </c>
      <c r="O38" s="14">
        <f t="shared" ref="O38:P38" si="104">SUM(O39:O40)</f>
        <v>0</v>
      </c>
      <c r="P38" s="14">
        <f t="shared" si="104"/>
        <v>0</v>
      </c>
      <c r="Q38" s="14">
        <f t="shared" si="103"/>
        <v>0</v>
      </c>
      <c r="R38" s="14">
        <f t="shared" si="103"/>
        <v>0</v>
      </c>
      <c r="S38" s="14">
        <f t="shared" si="103"/>
        <v>0</v>
      </c>
      <c r="T38" s="14">
        <f t="shared" si="103"/>
        <v>0</v>
      </c>
      <c r="U38" s="14">
        <f t="shared" si="102"/>
        <v>0</v>
      </c>
      <c r="V38" s="14">
        <f t="shared" si="102"/>
        <v>36031</v>
      </c>
      <c r="W38" s="14">
        <f t="shared" si="102"/>
        <v>19727</v>
      </c>
      <c r="X38" s="14">
        <f t="shared" si="102"/>
        <v>0</v>
      </c>
      <c r="Y38" s="14">
        <f t="shared" si="102"/>
        <v>0</v>
      </c>
      <c r="Z38" s="14">
        <f t="shared" si="102"/>
        <v>0</v>
      </c>
      <c r="AA38" s="14">
        <f t="shared" si="102"/>
        <v>0</v>
      </c>
      <c r="AB38" s="14">
        <f t="shared" si="102"/>
        <v>0</v>
      </c>
      <c r="AC38" s="14">
        <f t="shared" si="102"/>
        <v>0</v>
      </c>
      <c r="AD38" s="14">
        <f t="shared" ref="AD38:AI38" si="105">SUM(AD39:AD40)</f>
        <v>0</v>
      </c>
      <c r="AE38" s="14">
        <f t="shared" ref="AE38" si="106">SUM(AE39:AE40)</f>
        <v>0</v>
      </c>
      <c r="AF38" s="14">
        <f t="shared" si="105"/>
        <v>0</v>
      </c>
      <c r="AG38" s="14">
        <f t="shared" si="105"/>
        <v>0</v>
      </c>
      <c r="AH38" s="14">
        <f t="shared" si="105"/>
        <v>0</v>
      </c>
      <c r="AI38" s="14">
        <f t="shared" si="105"/>
        <v>0</v>
      </c>
      <c r="AJ38" s="14">
        <f t="shared" si="102"/>
        <v>0</v>
      </c>
      <c r="AK38" s="14">
        <f t="shared" si="102"/>
        <v>0</v>
      </c>
      <c r="AL38" s="14">
        <f t="shared" si="102"/>
        <v>19727</v>
      </c>
      <c r="AM38" s="14">
        <f t="shared" si="102"/>
        <v>0</v>
      </c>
      <c r="AN38" s="14">
        <f t="shared" si="102"/>
        <v>0</v>
      </c>
      <c r="AO38" s="14">
        <f t="shared" si="102"/>
        <v>0</v>
      </c>
      <c r="AP38" s="14">
        <f t="shared" si="102"/>
        <v>0</v>
      </c>
      <c r="AQ38" s="14">
        <f t="shared" si="102"/>
        <v>0</v>
      </c>
      <c r="AR38" s="14">
        <f t="shared" si="102"/>
        <v>0</v>
      </c>
      <c r="AS38" s="14">
        <f t="shared" si="102"/>
        <v>0</v>
      </c>
      <c r="AT38" s="14">
        <f t="shared" ref="AT38:AY38" si="107">SUM(AT39:AT40)</f>
        <v>0</v>
      </c>
      <c r="AU38" s="14">
        <f t="shared" si="107"/>
        <v>0</v>
      </c>
      <c r="AV38" s="14">
        <f t="shared" si="107"/>
        <v>0</v>
      </c>
      <c r="AW38" s="14">
        <f t="shared" si="107"/>
        <v>0</v>
      </c>
      <c r="AX38" s="14">
        <f t="shared" si="107"/>
        <v>0</v>
      </c>
      <c r="AY38" s="14">
        <f t="shared" si="107"/>
        <v>0</v>
      </c>
      <c r="AZ38" s="14">
        <f t="shared" si="102"/>
        <v>0</v>
      </c>
      <c r="BA38" s="14">
        <f t="shared" si="102"/>
        <v>0</v>
      </c>
      <c r="BB38" s="14">
        <f t="shared" si="102"/>
        <v>0</v>
      </c>
    </row>
    <row r="39" spans="1:54" s="69" customFormat="1" ht="15.75" hidden="1" x14ac:dyDescent="0.25">
      <c r="A39" s="67"/>
      <c r="B39" s="68"/>
      <c r="C39" s="51">
        <v>903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3">
        <f t="shared" ref="V39:V44" si="108">SUM(D39:U39)</f>
        <v>0</v>
      </c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3">
        <f t="shared" ref="AL39:AL40" si="109">SUM(W39:AK39)</f>
        <v>0</v>
      </c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3">
        <f>SUM(AM39:BA39)</f>
        <v>0</v>
      </c>
    </row>
    <row r="40" spans="1:54" s="69" customFormat="1" ht="15.75" hidden="1" x14ac:dyDescent="0.25">
      <c r="A40" s="67"/>
      <c r="B40" s="68"/>
      <c r="C40" s="51">
        <v>914</v>
      </c>
      <c r="D40" s="57">
        <f>35601+430</f>
        <v>36031</v>
      </c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3">
        <f t="shared" si="108"/>
        <v>36031</v>
      </c>
      <c r="W40" s="57">
        <f>9035+10692</f>
        <v>19727</v>
      </c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3">
        <f t="shared" si="109"/>
        <v>19727</v>
      </c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3">
        <f>SUM(AM40:BA40)</f>
        <v>0</v>
      </c>
    </row>
    <row r="41" spans="1:54" s="20" customFormat="1" ht="31.5" x14ac:dyDescent="0.25">
      <c r="A41" s="39" t="s">
        <v>19</v>
      </c>
      <c r="B41" s="40" t="s">
        <v>48</v>
      </c>
      <c r="C41" s="41" t="s">
        <v>80</v>
      </c>
      <c r="D41" s="42">
        <f>SUM(D42:D44)</f>
        <v>181160</v>
      </c>
      <c r="E41" s="42">
        <f t="shared" ref="E41:BB41" si="110">SUM(E42:E44)</f>
        <v>0</v>
      </c>
      <c r="F41" s="42">
        <f t="shared" si="110"/>
        <v>0</v>
      </c>
      <c r="G41" s="42">
        <f t="shared" si="110"/>
        <v>0</v>
      </c>
      <c r="H41" s="42">
        <f t="shared" si="110"/>
        <v>0</v>
      </c>
      <c r="I41" s="42">
        <f t="shared" si="110"/>
        <v>0</v>
      </c>
      <c r="J41" s="42">
        <f t="shared" si="110"/>
        <v>0</v>
      </c>
      <c r="K41" s="42">
        <f t="shared" si="110"/>
        <v>0</v>
      </c>
      <c r="L41" s="42">
        <f t="shared" si="110"/>
        <v>0</v>
      </c>
      <c r="M41" s="42">
        <f t="shared" ref="M41:T41" si="111">SUM(M42:M44)</f>
        <v>0</v>
      </c>
      <c r="N41" s="42">
        <f t="shared" si="111"/>
        <v>0</v>
      </c>
      <c r="O41" s="42">
        <f t="shared" ref="O41:P41" si="112">SUM(O42:O44)</f>
        <v>0</v>
      </c>
      <c r="P41" s="42">
        <f t="shared" si="112"/>
        <v>0</v>
      </c>
      <c r="Q41" s="42">
        <f t="shared" si="111"/>
        <v>0</v>
      </c>
      <c r="R41" s="42">
        <f t="shared" si="111"/>
        <v>0</v>
      </c>
      <c r="S41" s="42">
        <f t="shared" si="111"/>
        <v>0</v>
      </c>
      <c r="T41" s="42">
        <f t="shared" si="111"/>
        <v>0</v>
      </c>
      <c r="U41" s="42">
        <f t="shared" si="110"/>
        <v>0</v>
      </c>
      <c r="V41" s="42">
        <f t="shared" si="110"/>
        <v>181160</v>
      </c>
      <c r="W41" s="42">
        <f t="shared" si="110"/>
        <v>0</v>
      </c>
      <c r="X41" s="42">
        <f t="shared" si="110"/>
        <v>0</v>
      </c>
      <c r="Y41" s="42">
        <f t="shared" si="110"/>
        <v>0</v>
      </c>
      <c r="Z41" s="42">
        <f t="shared" si="110"/>
        <v>0</v>
      </c>
      <c r="AA41" s="42">
        <f t="shared" si="110"/>
        <v>0</v>
      </c>
      <c r="AB41" s="42">
        <f t="shared" si="110"/>
        <v>0</v>
      </c>
      <c r="AC41" s="42">
        <f t="shared" si="110"/>
        <v>0</v>
      </c>
      <c r="AD41" s="42">
        <f t="shared" ref="AD41:AI41" si="113">SUM(AD42:AD44)</f>
        <v>0</v>
      </c>
      <c r="AE41" s="42">
        <f t="shared" ref="AE41" si="114">SUM(AE42:AE44)</f>
        <v>0</v>
      </c>
      <c r="AF41" s="42">
        <f t="shared" si="113"/>
        <v>0</v>
      </c>
      <c r="AG41" s="42">
        <f t="shared" si="113"/>
        <v>0</v>
      </c>
      <c r="AH41" s="42">
        <f t="shared" si="113"/>
        <v>0</v>
      </c>
      <c r="AI41" s="42">
        <f t="shared" si="113"/>
        <v>0</v>
      </c>
      <c r="AJ41" s="42">
        <f t="shared" si="110"/>
        <v>0</v>
      </c>
      <c r="AK41" s="42">
        <f t="shared" si="110"/>
        <v>0</v>
      </c>
      <c r="AL41" s="42">
        <f t="shared" si="110"/>
        <v>0</v>
      </c>
      <c r="AM41" s="42">
        <f t="shared" si="110"/>
        <v>0</v>
      </c>
      <c r="AN41" s="42">
        <f t="shared" si="110"/>
        <v>0</v>
      </c>
      <c r="AO41" s="42">
        <f t="shared" si="110"/>
        <v>0</v>
      </c>
      <c r="AP41" s="42">
        <f t="shared" si="110"/>
        <v>0</v>
      </c>
      <c r="AQ41" s="42">
        <f t="shared" si="110"/>
        <v>0</v>
      </c>
      <c r="AR41" s="42">
        <f t="shared" si="110"/>
        <v>0</v>
      </c>
      <c r="AS41" s="42">
        <f t="shared" si="110"/>
        <v>0</v>
      </c>
      <c r="AT41" s="42">
        <f t="shared" ref="AT41:AY41" si="115">SUM(AT42:AT44)</f>
        <v>0</v>
      </c>
      <c r="AU41" s="42">
        <f t="shared" si="115"/>
        <v>0</v>
      </c>
      <c r="AV41" s="42">
        <f t="shared" si="115"/>
        <v>0</v>
      </c>
      <c r="AW41" s="42">
        <f t="shared" si="115"/>
        <v>0</v>
      </c>
      <c r="AX41" s="42">
        <f t="shared" si="115"/>
        <v>0</v>
      </c>
      <c r="AY41" s="42">
        <f t="shared" si="115"/>
        <v>0</v>
      </c>
      <c r="AZ41" s="42">
        <f t="shared" si="110"/>
        <v>0</v>
      </c>
      <c r="BA41" s="42">
        <f t="shared" si="110"/>
        <v>0</v>
      </c>
      <c r="BB41" s="42">
        <f t="shared" si="110"/>
        <v>0</v>
      </c>
    </row>
    <row r="42" spans="1:54" s="55" customFormat="1" hidden="1" x14ac:dyDescent="0.25">
      <c r="A42" s="101"/>
      <c r="B42" s="104"/>
      <c r="C42" s="51">
        <v>910</v>
      </c>
      <c r="D42" s="53">
        <v>1873</v>
      </c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>
        <f t="shared" si="108"/>
        <v>1873</v>
      </c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>
        <f t="shared" ref="AL42:AL51" si="116">SUM(W42:AK42)</f>
        <v>0</v>
      </c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>
        <f t="shared" ref="BB42:BB44" si="117">SUM(AM42:BA42)</f>
        <v>0</v>
      </c>
    </row>
    <row r="43" spans="1:54" s="55" customFormat="1" hidden="1" x14ac:dyDescent="0.25">
      <c r="A43" s="102"/>
      <c r="B43" s="105"/>
      <c r="C43" s="51">
        <v>920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>
        <f t="shared" si="108"/>
        <v>0</v>
      </c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>
        <f t="shared" si="116"/>
        <v>0</v>
      </c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>
        <f t="shared" si="117"/>
        <v>0</v>
      </c>
    </row>
    <row r="44" spans="1:54" s="55" customFormat="1" hidden="1" x14ac:dyDescent="0.25">
      <c r="A44" s="103"/>
      <c r="B44" s="106"/>
      <c r="C44" s="51">
        <v>921</v>
      </c>
      <c r="D44" s="53">
        <f>179287</f>
        <v>179287</v>
      </c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>
        <f t="shared" si="108"/>
        <v>179287</v>
      </c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>
        <f t="shared" si="116"/>
        <v>0</v>
      </c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>
        <f t="shared" si="117"/>
        <v>0</v>
      </c>
    </row>
    <row r="45" spans="1:54" s="20" customFormat="1" ht="31.5" x14ac:dyDescent="0.25">
      <c r="A45" s="72" t="s">
        <v>20</v>
      </c>
      <c r="B45" s="40" t="s">
        <v>49</v>
      </c>
      <c r="C45" s="41" t="s">
        <v>68</v>
      </c>
      <c r="D45" s="14">
        <v>23130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>
        <f>SUM(D45:U45)</f>
        <v>23130</v>
      </c>
      <c r="W45" s="14">
        <v>23110</v>
      </c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>
        <f t="shared" si="116"/>
        <v>23110</v>
      </c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>
        <f>SUM(AM45:BA45)</f>
        <v>0</v>
      </c>
    </row>
    <row r="46" spans="1:54" s="20" customFormat="1" ht="15.75" x14ac:dyDescent="0.25">
      <c r="A46" s="72" t="s">
        <v>21</v>
      </c>
      <c r="B46" s="40" t="s">
        <v>50</v>
      </c>
      <c r="C46" s="90" t="s">
        <v>86</v>
      </c>
      <c r="D46" s="14">
        <f>257864+161944</f>
        <v>419808</v>
      </c>
      <c r="E46" s="14">
        <f t="shared" ref="E46:AK46" si="118">SUM(E47:E50)</f>
        <v>0</v>
      </c>
      <c r="F46" s="14">
        <f t="shared" si="118"/>
        <v>0</v>
      </c>
      <c r="G46" s="14">
        <f t="shared" si="118"/>
        <v>0</v>
      </c>
      <c r="H46" s="14">
        <f t="shared" si="118"/>
        <v>0</v>
      </c>
      <c r="I46" s="14">
        <f t="shared" si="118"/>
        <v>0</v>
      </c>
      <c r="J46" s="14">
        <f t="shared" si="118"/>
        <v>0</v>
      </c>
      <c r="K46" s="14">
        <f t="shared" si="118"/>
        <v>0</v>
      </c>
      <c r="L46" s="14">
        <f t="shared" si="118"/>
        <v>0</v>
      </c>
      <c r="M46" s="14">
        <f t="shared" si="118"/>
        <v>0</v>
      </c>
      <c r="N46" s="14">
        <f t="shared" si="118"/>
        <v>0</v>
      </c>
      <c r="O46" s="14">
        <f t="shared" si="118"/>
        <v>0</v>
      </c>
      <c r="P46" s="14">
        <f t="shared" si="118"/>
        <v>0</v>
      </c>
      <c r="Q46" s="14">
        <f t="shared" si="118"/>
        <v>0</v>
      </c>
      <c r="R46" s="14">
        <f t="shared" si="118"/>
        <v>0</v>
      </c>
      <c r="S46" s="14">
        <f t="shared" si="118"/>
        <v>0</v>
      </c>
      <c r="T46" s="14">
        <f t="shared" si="118"/>
        <v>0</v>
      </c>
      <c r="U46" s="14">
        <f t="shared" si="118"/>
        <v>0</v>
      </c>
      <c r="V46" s="14">
        <f t="shared" si="118"/>
        <v>419808</v>
      </c>
      <c r="W46" s="14">
        <f t="shared" si="118"/>
        <v>411303</v>
      </c>
      <c r="X46" s="14">
        <f t="shared" si="118"/>
        <v>0</v>
      </c>
      <c r="Y46" s="14">
        <f t="shared" si="118"/>
        <v>0</v>
      </c>
      <c r="Z46" s="14">
        <f t="shared" si="118"/>
        <v>0</v>
      </c>
      <c r="AA46" s="14">
        <f t="shared" si="118"/>
        <v>0</v>
      </c>
      <c r="AB46" s="14">
        <f t="shared" si="118"/>
        <v>0</v>
      </c>
      <c r="AC46" s="14">
        <f t="shared" si="118"/>
        <v>0</v>
      </c>
      <c r="AD46" s="14">
        <f t="shared" si="118"/>
        <v>0</v>
      </c>
      <c r="AE46" s="14">
        <f t="shared" si="118"/>
        <v>0</v>
      </c>
      <c r="AF46" s="14">
        <f t="shared" si="118"/>
        <v>0</v>
      </c>
      <c r="AG46" s="14">
        <f t="shared" si="118"/>
        <v>0</v>
      </c>
      <c r="AH46" s="14">
        <f t="shared" si="118"/>
        <v>0</v>
      </c>
      <c r="AI46" s="14">
        <f t="shared" si="118"/>
        <v>0</v>
      </c>
      <c r="AJ46" s="14">
        <f t="shared" si="118"/>
        <v>0</v>
      </c>
      <c r="AK46" s="14">
        <f t="shared" si="118"/>
        <v>0</v>
      </c>
      <c r="AL46" s="14">
        <f t="shared" ref="AL46" si="119">SUM(AL47:AL50)</f>
        <v>411303</v>
      </c>
      <c r="AM46" s="14">
        <f>SUM(AM47:AM50)</f>
        <v>411302</v>
      </c>
      <c r="AN46" s="14">
        <f t="shared" ref="AN46:BB46" si="120">SUM(AN47:AN50)</f>
        <v>0</v>
      </c>
      <c r="AO46" s="14">
        <f t="shared" si="120"/>
        <v>0</v>
      </c>
      <c r="AP46" s="14">
        <f t="shared" si="120"/>
        <v>0</v>
      </c>
      <c r="AQ46" s="14">
        <f t="shared" si="120"/>
        <v>0</v>
      </c>
      <c r="AR46" s="14">
        <f t="shared" si="120"/>
        <v>0</v>
      </c>
      <c r="AS46" s="14">
        <f t="shared" si="120"/>
        <v>0</v>
      </c>
      <c r="AT46" s="14">
        <f t="shared" si="120"/>
        <v>0</v>
      </c>
      <c r="AU46" s="14">
        <f t="shared" si="120"/>
        <v>0</v>
      </c>
      <c r="AV46" s="14">
        <f t="shared" si="120"/>
        <v>0</v>
      </c>
      <c r="AW46" s="14">
        <f t="shared" si="120"/>
        <v>0</v>
      </c>
      <c r="AX46" s="14">
        <f t="shared" si="120"/>
        <v>0</v>
      </c>
      <c r="AY46" s="14">
        <f t="shared" si="120"/>
        <v>0</v>
      </c>
      <c r="AZ46" s="14">
        <f t="shared" si="120"/>
        <v>0</v>
      </c>
      <c r="BA46" s="14">
        <f t="shared" si="120"/>
        <v>0</v>
      </c>
      <c r="BB46" s="14">
        <f t="shared" si="120"/>
        <v>411302</v>
      </c>
    </row>
    <row r="47" spans="1:54" s="69" customFormat="1" ht="15.75" hidden="1" x14ac:dyDescent="0.25">
      <c r="A47" s="67"/>
      <c r="B47" s="68"/>
      <c r="C47" s="51">
        <v>912</v>
      </c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>
        <f t="shared" ref="V47:V49" si="121">SUM(D47:U47)</f>
        <v>0</v>
      </c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3">
        <f t="shared" si="116"/>
        <v>0</v>
      </c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3">
        <f t="shared" ref="BB47:BB51" si="122">SUM(AM47:BA47)</f>
        <v>0</v>
      </c>
    </row>
    <row r="48" spans="1:54" s="69" customFormat="1" ht="15.75" hidden="1" x14ac:dyDescent="0.25">
      <c r="A48" s="67"/>
      <c r="B48" s="68"/>
      <c r="C48" s="51">
        <v>913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>
        <f t="shared" si="121"/>
        <v>0</v>
      </c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3">
        <f t="shared" si="116"/>
        <v>0</v>
      </c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3">
        <f t="shared" si="122"/>
        <v>0</v>
      </c>
    </row>
    <row r="49" spans="1:54" s="69" customFormat="1" ht="15.75" hidden="1" x14ac:dyDescent="0.25">
      <c r="A49" s="67"/>
      <c r="B49" s="68"/>
      <c r="C49" s="51">
        <v>917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>
        <f t="shared" si="121"/>
        <v>0</v>
      </c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3">
        <f t="shared" si="116"/>
        <v>0</v>
      </c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3">
        <f t="shared" si="122"/>
        <v>0</v>
      </c>
    </row>
    <row r="50" spans="1:54" s="69" customFormat="1" ht="15.75" hidden="1" x14ac:dyDescent="0.25">
      <c r="A50" s="67"/>
      <c r="B50" s="68"/>
      <c r="C50" s="51">
        <v>920</v>
      </c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>
        <v>419808</v>
      </c>
      <c r="W50" s="57">
        <f>244153+167150</f>
        <v>411303</v>
      </c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3">
        <f t="shared" si="116"/>
        <v>411303</v>
      </c>
      <c r="AM50" s="57">
        <f>244153+167149</f>
        <v>411302</v>
      </c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3">
        <f t="shared" si="122"/>
        <v>411302</v>
      </c>
    </row>
    <row r="51" spans="1:54" s="20" customFormat="1" ht="31.5" x14ac:dyDescent="0.25">
      <c r="A51" s="39" t="s">
        <v>22</v>
      </c>
      <c r="B51" s="40" t="s">
        <v>51</v>
      </c>
      <c r="C51" s="41" t="s">
        <v>77</v>
      </c>
      <c r="D51" s="14">
        <f>2298+5068</f>
        <v>7366</v>
      </c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>
        <f>SUM(D51:U51)</f>
        <v>7366</v>
      </c>
      <c r="W51" s="14">
        <f>1796+3774</f>
        <v>5570</v>
      </c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>
        <f t="shared" si="116"/>
        <v>5570</v>
      </c>
      <c r="AM51" s="14">
        <f>1796+3774</f>
        <v>5570</v>
      </c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>
        <f t="shared" si="122"/>
        <v>5570</v>
      </c>
    </row>
    <row r="52" spans="1:54" s="20" customFormat="1" ht="39.75" customHeight="1" x14ac:dyDescent="0.25">
      <c r="A52" s="39" t="s">
        <v>23</v>
      </c>
      <c r="B52" s="40" t="s">
        <v>52</v>
      </c>
      <c r="C52" s="41" t="s">
        <v>97</v>
      </c>
      <c r="D52" s="42">
        <f>D53+D54+D57+D61+D63</f>
        <v>1634294</v>
      </c>
      <c r="E52" s="42">
        <f t="shared" ref="E52:BB52" si="123">E53+E54+E57+E61+E63</f>
        <v>0</v>
      </c>
      <c r="F52" s="42">
        <f t="shared" si="123"/>
        <v>0</v>
      </c>
      <c r="G52" s="42">
        <f t="shared" si="123"/>
        <v>0</v>
      </c>
      <c r="H52" s="42">
        <f t="shared" si="123"/>
        <v>0</v>
      </c>
      <c r="I52" s="42">
        <f t="shared" si="123"/>
        <v>0</v>
      </c>
      <c r="J52" s="42">
        <f t="shared" si="123"/>
        <v>0</v>
      </c>
      <c r="K52" s="42">
        <f t="shared" si="123"/>
        <v>0</v>
      </c>
      <c r="L52" s="42">
        <f t="shared" si="123"/>
        <v>0</v>
      </c>
      <c r="M52" s="42">
        <f t="shared" si="123"/>
        <v>0</v>
      </c>
      <c r="N52" s="42">
        <f t="shared" si="123"/>
        <v>0</v>
      </c>
      <c r="O52" s="42">
        <f t="shared" si="123"/>
        <v>0</v>
      </c>
      <c r="P52" s="42">
        <f t="shared" si="123"/>
        <v>0</v>
      </c>
      <c r="Q52" s="42">
        <f t="shared" si="123"/>
        <v>0</v>
      </c>
      <c r="R52" s="42">
        <f t="shared" si="123"/>
        <v>0</v>
      </c>
      <c r="S52" s="42">
        <f t="shared" si="123"/>
        <v>0</v>
      </c>
      <c r="T52" s="42">
        <f t="shared" si="123"/>
        <v>0</v>
      </c>
      <c r="U52" s="42">
        <f t="shared" si="123"/>
        <v>0</v>
      </c>
      <c r="V52" s="42">
        <f t="shared" si="123"/>
        <v>1634294</v>
      </c>
      <c r="W52" s="42">
        <f t="shared" si="123"/>
        <v>1595023</v>
      </c>
      <c r="X52" s="42">
        <f t="shared" si="123"/>
        <v>0</v>
      </c>
      <c r="Y52" s="42">
        <f t="shared" si="123"/>
        <v>0</v>
      </c>
      <c r="Z52" s="42">
        <f t="shared" si="123"/>
        <v>0</v>
      </c>
      <c r="AA52" s="42">
        <f t="shared" si="123"/>
        <v>0</v>
      </c>
      <c r="AB52" s="42">
        <f t="shared" si="123"/>
        <v>0</v>
      </c>
      <c r="AC52" s="42">
        <f t="shared" si="123"/>
        <v>0</v>
      </c>
      <c r="AD52" s="42">
        <f t="shared" si="123"/>
        <v>0</v>
      </c>
      <c r="AE52" s="42">
        <f t="shared" si="123"/>
        <v>0</v>
      </c>
      <c r="AF52" s="42">
        <f t="shared" si="123"/>
        <v>0</v>
      </c>
      <c r="AG52" s="42">
        <f t="shared" si="123"/>
        <v>0</v>
      </c>
      <c r="AH52" s="42">
        <f t="shared" si="123"/>
        <v>0</v>
      </c>
      <c r="AI52" s="42">
        <f t="shared" si="123"/>
        <v>0</v>
      </c>
      <c r="AJ52" s="42">
        <f t="shared" si="123"/>
        <v>0</v>
      </c>
      <c r="AK52" s="42">
        <f t="shared" si="123"/>
        <v>0</v>
      </c>
      <c r="AL52" s="42">
        <f t="shared" si="123"/>
        <v>1595023</v>
      </c>
      <c r="AM52" s="42">
        <f t="shared" si="123"/>
        <v>895023</v>
      </c>
      <c r="AN52" s="42">
        <f t="shared" si="123"/>
        <v>0</v>
      </c>
      <c r="AO52" s="42">
        <f t="shared" si="123"/>
        <v>0</v>
      </c>
      <c r="AP52" s="42">
        <f t="shared" si="123"/>
        <v>0</v>
      </c>
      <c r="AQ52" s="42">
        <f t="shared" si="123"/>
        <v>0</v>
      </c>
      <c r="AR52" s="42">
        <f t="shared" si="123"/>
        <v>0</v>
      </c>
      <c r="AS52" s="42">
        <f t="shared" si="123"/>
        <v>0</v>
      </c>
      <c r="AT52" s="42">
        <f t="shared" si="123"/>
        <v>0</v>
      </c>
      <c r="AU52" s="42">
        <f t="shared" si="123"/>
        <v>0</v>
      </c>
      <c r="AV52" s="42">
        <f t="shared" si="123"/>
        <v>0</v>
      </c>
      <c r="AW52" s="42">
        <f t="shared" si="123"/>
        <v>0</v>
      </c>
      <c r="AX52" s="42">
        <f t="shared" si="123"/>
        <v>0</v>
      </c>
      <c r="AY52" s="42">
        <f t="shared" si="123"/>
        <v>0</v>
      </c>
      <c r="AZ52" s="42">
        <f t="shared" si="123"/>
        <v>0</v>
      </c>
      <c r="BA52" s="42">
        <f t="shared" si="123"/>
        <v>0</v>
      </c>
      <c r="BB52" s="42">
        <f t="shared" si="123"/>
        <v>895023</v>
      </c>
    </row>
    <row r="53" spans="1:54" s="20" customFormat="1" ht="36" customHeight="1" x14ac:dyDescent="0.25">
      <c r="A53" s="39" t="s">
        <v>24</v>
      </c>
      <c r="B53" s="113"/>
      <c r="C53" s="44" t="s">
        <v>98</v>
      </c>
      <c r="D53" s="15">
        <v>441421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>
        <f>SUM(D53:U53)</f>
        <v>441421</v>
      </c>
      <c r="W53" s="15">
        <f>420702+846</f>
        <v>421548</v>
      </c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>
        <f>SUM(W53:AK53)</f>
        <v>421548</v>
      </c>
      <c r="AM53" s="15">
        <f>420702+846</f>
        <v>421548</v>
      </c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>
        <f>SUM(AM53:BA53)</f>
        <v>421548</v>
      </c>
    </row>
    <row r="54" spans="1:54" s="20" customFormat="1" ht="38.25" customHeight="1" x14ac:dyDescent="0.25">
      <c r="A54" s="116" t="s">
        <v>25</v>
      </c>
      <c r="B54" s="114"/>
      <c r="C54" s="44" t="s">
        <v>101</v>
      </c>
      <c r="D54" s="30">
        <f>SUM(D55:D56)</f>
        <v>241256</v>
      </c>
      <c r="E54" s="30">
        <f t="shared" ref="E54:U54" si="124">SUM(E55:E56)</f>
        <v>0</v>
      </c>
      <c r="F54" s="30">
        <f t="shared" si="124"/>
        <v>0</v>
      </c>
      <c r="G54" s="30">
        <f t="shared" si="124"/>
        <v>0</v>
      </c>
      <c r="H54" s="30">
        <f t="shared" si="124"/>
        <v>0</v>
      </c>
      <c r="I54" s="30">
        <f t="shared" si="124"/>
        <v>0</v>
      </c>
      <c r="J54" s="30">
        <f t="shared" si="124"/>
        <v>0</v>
      </c>
      <c r="K54" s="30">
        <f t="shared" si="124"/>
        <v>0</v>
      </c>
      <c r="L54" s="30">
        <f t="shared" si="124"/>
        <v>0</v>
      </c>
      <c r="M54" s="30">
        <f t="shared" ref="M54:T54" si="125">SUM(M55:M56)</f>
        <v>0</v>
      </c>
      <c r="N54" s="30">
        <f t="shared" si="125"/>
        <v>0</v>
      </c>
      <c r="O54" s="30">
        <f t="shared" ref="O54:P54" si="126">SUM(O55:O56)</f>
        <v>0</v>
      </c>
      <c r="P54" s="30">
        <f t="shared" si="126"/>
        <v>0</v>
      </c>
      <c r="Q54" s="30">
        <f t="shared" si="125"/>
        <v>0</v>
      </c>
      <c r="R54" s="30">
        <f t="shared" si="125"/>
        <v>0</v>
      </c>
      <c r="S54" s="30">
        <f t="shared" si="125"/>
        <v>0</v>
      </c>
      <c r="T54" s="30">
        <f t="shared" si="125"/>
        <v>0</v>
      </c>
      <c r="U54" s="30">
        <f t="shared" si="124"/>
        <v>0</v>
      </c>
      <c r="V54" s="30">
        <f>SUM(V55:V56)</f>
        <v>241256</v>
      </c>
      <c r="W54" s="30">
        <f t="shared" ref="W54" si="127">SUM(W55:W56)</f>
        <v>241922</v>
      </c>
      <c r="X54" s="30">
        <f t="shared" ref="X54" si="128">SUM(X55:X56)</f>
        <v>0</v>
      </c>
      <c r="Y54" s="30">
        <f t="shared" ref="Y54:AK54" si="129">SUM(Y55:Y56)</f>
        <v>0</v>
      </c>
      <c r="Z54" s="30">
        <f t="shared" si="129"/>
        <v>0</v>
      </c>
      <c r="AA54" s="30">
        <f t="shared" si="129"/>
        <v>0</v>
      </c>
      <c r="AB54" s="30">
        <f t="shared" si="129"/>
        <v>0</v>
      </c>
      <c r="AC54" s="30">
        <f t="shared" si="129"/>
        <v>0</v>
      </c>
      <c r="AD54" s="30">
        <f t="shared" ref="AD54:AI54" si="130">SUM(AD55:AD56)</f>
        <v>0</v>
      </c>
      <c r="AE54" s="30">
        <f t="shared" ref="AE54" si="131">SUM(AE55:AE56)</f>
        <v>0</v>
      </c>
      <c r="AF54" s="30">
        <f t="shared" si="130"/>
        <v>0</v>
      </c>
      <c r="AG54" s="30">
        <f t="shared" si="130"/>
        <v>0</v>
      </c>
      <c r="AH54" s="30">
        <f t="shared" si="130"/>
        <v>0</v>
      </c>
      <c r="AI54" s="30">
        <f t="shared" si="130"/>
        <v>0</v>
      </c>
      <c r="AJ54" s="30">
        <f t="shared" si="129"/>
        <v>0</v>
      </c>
      <c r="AK54" s="30">
        <f t="shared" si="129"/>
        <v>0</v>
      </c>
      <c r="AL54" s="30">
        <f t="shared" ref="AL54:AN54" si="132">SUM(AL55:AL56)</f>
        <v>241922</v>
      </c>
      <c r="AM54" s="30">
        <f t="shared" si="132"/>
        <v>241922</v>
      </c>
      <c r="AN54" s="30">
        <f t="shared" si="132"/>
        <v>0</v>
      </c>
      <c r="AO54" s="30">
        <f t="shared" ref="AO54:BA54" si="133">SUM(AO55:AO56)</f>
        <v>0</v>
      </c>
      <c r="AP54" s="30">
        <f t="shared" si="133"/>
        <v>0</v>
      </c>
      <c r="AQ54" s="30">
        <f t="shared" si="133"/>
        <v>0</v>
      </c>
      <c r="AR54" s="30">
        <f t="shared" si="133"/>
        <v>0</v>
      </c>
      <c r="AS54" s="30">
        <f t="shared" si="133"/>
        <v>0</v>
      </c>
      <c r="AT54" s="30">
        <f t="shared" ref="AT54:AY54" si="134">SUM(AT55:AT56)</f>
        <v>0</v>
      </c>
      <c r="AU54" s="30">
        <f t="shared" si="134"/>
        <v>0</v>
      </c>
      <c r="AV54" s="30">
        <f t="shared" si="134"/>
        <v>0</v>
      </c>
      <c r="AW54" s="30">
        <f t="shared" si="134"/>
        <v>0</v>
      </c>
      <c r="AX54" s="30">
        <f t="shared" si="134"/>
        <v>0</v>
      </c>
      <c r="AY54" s="30">
        <f t="shared" si="134"/>
        <v>0</v>
      </c>
      <c r="AZ54" s="30">
        <f t="shared" si="133"/>
        <v>0</v>
      </c>
      <c r="BA54" s="30">
        <f t="shared" si="133"/>
        <v>0</v>
      </c>
      <c r="BB54" s="30">
        <f t="shared" ref="BB54" si="135">SUM(BB55:BB56)</f>
        <v>241922</v>
      </c>
    </row>
    <row r="55" spans="1:54" s="55" customFormat="1" hidden="1" x14ac:dyDescent="0.25">
      <c r="A55" s="117"/>
      <c r="B55" s="114"/>
      <c r="C55" s="51">
        <v>903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>
        <f>SUM(D55:U55)</f>
        <v>0</v>
      </c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>
        <f>SUM(W55:AK55)</f>
        <v>0</v>
      </c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>
        <f>SUM(AM55:BA55)</f>
        <v>0</v>
      </c>
    </row>
    <row r="56" spans="1:54" s="55" customFormat="1" ht="15.75" hidden="1" customHeight="1" x14ac:dyDescent="0.25">
      <c r="A56" s="118"/>
      <c r="B56" s="114"/>
      <c r="C56" s="51">
        <v>909</v>
      </c>
      <c r="D56" s="53">
        <v>241256</v>
      </c>
      <c r="E56" s="53"/>
      <c r="F56" s="53"/>
      <c r="G56" s="53"/>
      <c r="H56" s="53"/>
      <c r="I56" s="53"/>
      <c r="J56" s="53"/>
      <c r="K56" s="53"/>
      <c r="L56" s="53"/>
      <c r="M56" s="53">
        <f>-74718+21818+52900</f>
        <v>0</v>
      </c>
      <c r="N56" s="53"/>
      <c r="O56" s="53"/>
      <c r="P56" s="53"/>
      <c r="Q56" s="53"/>
      <c r="R56" s="53"/>
      <c r="S56" s="53"/>
      <c r="T56" s="53"/>
      <c r="U56" s="53"/>
      <c r="V56" s="53">
        <f>SUM(D56:U56)</f>
        <v>241256</v>
      </c>
      <c r="W56" s="53">
        <v>241922</v>
      </c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>
        <f>SUM(W56:AK56)</f>
        <v>241922</v>
      </c>
      <c r="AM56" s="53">
        <v>241922</v>
      </c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>
        <f>SUM(AM56:BA56)</f>
        <v>241922</v>
      </c>
    </row>
    <row r="57" spans="1:54" s="20" customFormat="1" ht="35.25" customHeight="1" x14ac:dyDescent="0.25">
      <c r="A57" s="116" t="s">
        <v>26</v>
      </c>
      <c r="B57" s="114"/>
      <c r="C57" s="44" t="s">
        <v>99</v>
      </c>
      <c r="D57" s="30">
        <f>SUM(D58:D59)</f>
        <v>780448</v>
      </c>
      <c r="E57" s="30">
        <f t="shared" ref="E57:BB57" si="136">SUM(E58:E59)</f>
        <v>0</v>
      </c>
      <c r="F57" s="30">
        <f t="shared" si="136"/>
        <v>0</v>
      </c>
      <c r="G57" s="30">
        <f t="shared" si="136"/>
        <v>0</v>
      </c>
      <c r="H57" s="30">
        <f t="shared" si="136"/>
        <v>0</v>
      </c>
      <c r="I57" s="30">
        <f t="shared" si="136"/>
        <v>0</v>
      </c>
      <c r="J57" s="30">
        <f t="shared" si="136"/>
        <v>0</v>
      </c>
      <c r="K57" s="30">
        <f>SUM(K58:K60)</f>
        <v>0</v>
      </c>
      <c r="L57" s="30">
        <f t="shared" si="136"/>
        <v>0</v>
      </c>
      <c r="M57" s="30">
        <f t="shared" ref="M57:T57" si="137">SUM(M58:M59)</f>
        <v>0</v>
      </c>
      <c r="N57" s="30">
        <f t="shared" si="137"/>
        <v>0</v>
      </c>
      <c r="O57" s="30">
        <f t="shared" ref="O57:P57" si="138">SUM(O58:O59)</f>
        <v>0</v>
      </c>
      <c r="P57" s="30">
        <f t="shared" si="138"/>
        <v>0</v>
      </c>
      <c r="Q57" s="30">
        <f t="shared" si="137"/>
        <v>0</v>
      </c>
      <c r="R57" s="30">
        <f t="shared" si="137"/>
        <v>0</v>
      </c>
      <c r="S57" s="30">
        <f t="shared" si="137"/>
        <v>0</v>
      </c>
      <c r="T57" s="30">
        <f t="shared" si="137"/>
        <v>0</v>
      </c>
      <c r="U57" s="30">
        <f t="shared" si="136"/>
        <v>0</v>
      </c>
      <c r="V57" s="30">
        <f>SUM(V58:V60)</f>
        <v>780448</v>
      </c>
      <c r="W57" s="30">
        <f t="shared" si="136"/>
        <v>832699</v>
      </c>
      <c r="X57" s="30">
        <f t="shared" si="136"/>
        <v>0</v>
      </c>
      <c r="Y57" s="30">
        <f t="shared" si="136"/>
        <v>0</v>
      </c>
      <c r="Z57" s="30">
        <f t="shared" si="136"/>
        <v>0</v>
      </c>
      <c r="AA57" s="30">
        <f t="shared" si="136"/>
        <v>0</v>
      </c>
      <c r="AB57" s="30">
        <f t="shared" si="136"/>
        <v>0</v>
      </c>
      <c r="AC57" s="30">
        <f t="shared" si="136"/>
        <v>0</v>
      </c>
      <c r="AD57" s="30">
        <f t="shared" ref="AD57:AI57" si="139">SUM(AD58:AD59)</f>
        <v>0</v>
      </c>
      <c r="AE57" s="30">
        <f t="shared" ref="AE57" si="140">SUM(AE58:AE59)</f>
        <v>0</v>
      </c>
      <c r="AF57" s="30">
        <f t="shared" si="139"/>
        <v>0</v>
      </c>
      <c r="AG57" s="30">
        <f t="shared" si="139"/>
        <v>0</v>
      </c>
      <c r="AH57" s="30">
        <f t="shared" si="139"/>
        <v>0</v>
      </c>
      <c r="AI57" s="30">
        <f t="shared" si="139"/>
        <v>0</v>
      </c>
      <c r="AJ57" s="30">
        <f t="shared" si="136"/>
        <v>0</v>
      </c>
      <c r="AK57" s="30">
        <f t="shared" si="136"/>
        <v>0</v>
      </c>
      <c r="AL57" s="30">
        <f t="shared" si="136"/>
        <v>832699</v>
      </c>
      <c r="AM57" s="30">
        <f t="shared" si="136"/>
        <v>132699</v>
      </c>
      <c r="AN57" s="30">
        <f t="shared" si="136"/>
        <v>0</v>
      </c>
      <c r="AO57" s="30">
        <f t="shared" si="136"/>
        <v>0</v>
      </c>
      <c r="AP57" s="30">
        <f t="shared" si="136"/>
        <v>0</v>
      </c>
      <c r="AQ57" s="30">
        <f t="shared" si="136"/>
        <v>0</v>
      </c>
      <c r="AR57" s="30">
        <f t="shared" si="136"/>
        <v>0</v>
      </c>
      <c r="AS57" s="30">
        <f t="shared" si="136"/>
        <v>0</v>
      </c>
      <c r="AT57" s="30">
        <f t="shared" ref="AT57:AY57" si="141">SUM(AT58:AT59)</f>
        <v>0</v>
      </c>
      <c r="AU57" s="30">
        <f t="shared" si="141"/>
        <v>0</v>
      </c>
      <c r="AV57" s="30">
        <f t="shared" si="141"/>
        <v>0</v>
      </c>
      <c r="AW57" s="30">
        <f t="shared" si="141"/>
        <v>0</v>
      </c>
      <c r="AX57" s="30">
        <f t="shared" si="141"/>
        <v>0</v>
      </c>
      <c r="AY57" s="30">
        <f t="shared" si="141"/>
        <v>0</v>
      </c>
      <c r="AZ57" s="30">
        <f t="shared" si="136"/>
        <v>0</v>
      </c>
      <c r="BA57" s="30">
        <f t="shared" si="136"/>
        <v>0</v>
      </c>
      <c r="BB57" s="30">
        <f t="shared" si="136"/>
        <v>132699</v>
      </c>
    </row>
    <row r="58" spans="1:54" s="55" customFormat="1" hidden="1" x14ac:dyDescent="0.25">
      <c r="A58" s="117"/>
      <c r="B58" s="114"/>
      <c r="C58" s="51">
        <v>902</v>
      </c>
      <c r="D58" s="56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>
        <f>SUM(D58:U58)</f>
        <v>0</v>
      </c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>
        <f>SUM(W58:AK58)</f>
        <v>0</v>
      </c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>
        <f t="shared" ref="BB58:BB59" si="142">SUM(AM58:BA58)</f>
        <v>0</v>
      </c>
    </row>
    <row r="59" spans="1:54" s="55" customFormat="1" hidden="1" x14ac:dyDescent="0.25">
      <c r="A59" s="118"/>
      <c r="B59" s="114"/>
      <c r="C59" s="51">
        <v>909</v>
      </c>
      <c r="D59" s="53">
        <v>780448</v>
      </c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>
        <f>SUM(D59:U59)</f>
        <v>780448</v>
      </c>
      <c r="W59" s="53">
        <f>832699</f>
        <v>832699</v>
      </c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>
        <f>SUM(W59:AK59)</f>
        <v>832699</v>
      </c>
      <c r="AM59" s="53">
        <v>132699</v>
      </c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>
        <f t="shared" si="142"/>
        <v>132699</v>
      </c>
    </row>
    <row r="60" spans="1:54" s="55" customFormat="1" hidden="1" x14ac:dyDescent="0.25">
      <c r="A60" s="88"/>
      <c r="B60" s="114"/>
      <c r="C60" s="51">
        <v>914</v>
      </c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>
        <f>SUM(D60:U60)</f>
        <v>0</v>
      </c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</row>
    <row r="61" spans="1:54" s="20" customFormat="1" ht="45" hidden="1" customHeight="1" x14ac:dyDescent="0.25">
      <c r="A61" s="87" t="s">
        <v>87</v>
      </c>
      <c r="B61" s="114"/>
      <c r="C61" s="97" t="s">
        <v>88</v>
      </c>
      <c r="D61" s="30">
        <f>D62</f>
        <v>0</v>
      </c>
      <c r="E61" s="30">
        <f t="shared" ref="E61:BB63" si="143">E62</f>
        <v>0</v>
      </c>
      <c r="F61" s="30">
        <f t="shared" si="143"/>
        <v>0</v>
      </c>
      <c r="G61" s="30">
        <f t="shared" si="143"/>
        <v>0</v>
      </c>
      <c r="H61" s="30">
        <f t="shared" si="143"/>
        <v>0</v>
      </c>
      <c r="I61" s="30">
        <f t="shared" si="143"/>
        <v>0</v>
      </c>
      <c r="J61" s="30">
        <f t="shared" si="143"/>
        <v>0</v>
      </c>
      <c r="K61" s="30">
        <f t="shared" si="143"/>
        <v>0</v>
      </c>
      <c r="L61" s="30">
        <f t="shared" si="143"/>
        <v>0</v>
      </c>
      <c r="M61" s="30">
        <f t="shared" si="143"/>
        <v>0</v>
      </c>
      <c r="N61" s="30">
        <f t="shared" si="143"/>
        <v>0</v>
      </c>
      <c r="O61" s="30">
        <f t="shared" si="143"/>
        <v>0</v>
      </c>
      <c r="P61" s="30">
        <f t="shared" si="143"/>
        <v>0</v>
      </c>
      <c r="Q61" s="30">
        <f t="shared" si="143"/>
        <v>0</v>
      </c>
      <c r="R61" s="30">
        <f t="shared" si="143"/>
        <v>0</v>
      </c>
      <c r="S61" s="30">
        <f t="shared" si="143"/>
        <v>0</v>
      </c>
      <c r="T61" s="30">
        <f t="shared" si="143"/>
        <v>0</v>
      </c>
      <c r="U61" s="30">
        <f t="shared" si="143"/>
        <v>0</v>
      </c>
      <c r="V61" s="30">
        <f t="shared" si="143"/>
        <v>0</v>
      </c>
      <c r="W61" s="30">
        <f t="shared" si="143"/>
        <v>0</v>
      </c>
      <c r="X61" s="30">
        <f t="shared" si="143"/>
        <v>0</v>
      </c>
      <c r="Y61" s="30">
        <f t="shared" si="143"/>
        <v>0</v>
      </c>
      <c r="Z61" s="30">
        <f t="shared" si="143"/>
        <v>0</v>
      </c>
      <c r="AA61" s="30">
        <f t="shared" si="143"/>
        <v>0</v>
      </c>
      <c r="AB61" s="30">
        <f t="shared" si="143"/>
        <v>0</v>
      </c>
      <c r="AC61" s="30">
        <f t="shared" si="143"/>
        <v>0</v>
      </c>
      <c r="AD61" s="30">
        <f t="shared" si="143"/>
        <v>0</v>
      </c>
      <c r="AE61" s="30">
        <f t="shared" si="143"/>
        <v>0</v>
      </c>
      <c r="AF61" s="30">
        <f t="shared" si="143"/>
        <v>0</v>
      </c>
      <c r="AG61" s="30">
        <f t="shared" si="143"/>
        <v>0</v>
      </c>
      <c r="AH61" s="30">
        <f t="shared" si="143"/>
        <v>0</v>
      </c>
      <c r="AI61" s="30">
        <f t="shared" si="143"/>
        <v>0</v>
      </c>
      <c r="AJ61" s="30">
        <f t="shared" si="143"/>
        <v>0</v>
      </c>
      <c r="AK61" s="30">
        <f t="shared" si="143"/>
        <v>0</v>
      </c>
      <c r="AL61" s="30">
        <f t="shared" si="143"/>
        <v>0</v>
      </c>
      <c r="AM61" s="30">
        <f t="shared" si="143"/>
        <v>0</v>
      </c>
      <c r="AN61" s="30">
        <f t="shared" si="143"/>
        <v>0</v>
      </c>
      <c r="AO61" s="30">
        <f t="shared" si="143"/>
        <v>0</v>
      </c>
      <c r="AP61" s="30">
        <f t="shared" si="143"/>
        <v>0</v>
      </c>
      <c r="AQ61" s="30">
        <f t="shared" si="143"/>
        <v>0</v>
      </c>
      <c r="AR61" s="30">
        <f t="shared" si="143"/>
        <v>0</v>
      </c>
      <c r="AS61" s="30">
        <f t="shared" si="143"/>
        <v>0</v>
      </c>
      <c r="AT61" s="30">
        <f t="shared" si="143"/>
        <v>0</v>
      </c>
      <c r="AU61" s="30">
        <f t="shared" si="143"/>
        <v>0</v>
      </c>
      <c r="AV61" s="30">
        <f t="shared" si="143"/>
        <v>0</v>
      </c>
      <c r="AW61" s="30">
        <f t="shared" si="143"/>
        <v>0</v>
      </c>
      <c r="AX61" s="30">
        <f t="shared" si="143"/>
        <v>0</v>
      </c>
      <c r="AY61" s="30">
        <f t="shared" si="143"/>
        <v>0</v>
      </c>
      <c r="AZ61" s="30">
        <f t="shared" si="143"/>
        <v>0</v>
      </c>
      <c r="BA61" s="30">
        <f t="shared" si="143"/>
        <v>0</v>
      </c>
      <c r="BB61" s="30">
        <f t="shared" si="143"/>
        <v>0</v>
      </c>
    </row>
    <row r="62" spans="1:54" s="55" customFormat="1" hidden="1" x14ac:dyDescent="0.25">
      <c r="A62" s="88"/>
      <c r="B62" s="114"/>
      <c r="C62" s="51">
        <v>909</v>
      </c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>
        <f>SUM(D62:U62)</f>
        <v>0</v>
      </c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>
        <f>SUM(W62:AK62)</f>
        <v>0</v>
      </c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>
        <f>SUM(AM62:BA62)</f>
        <v>0</v>
      </c>
    </row>
    <row r="63" spans="1:54" s="20" customFormat="1" ht="30.75" customHeight="1" x14ac:dyDescent="0.25">
      <c r="A63" s="65" t="s">
        <v>27</v>
      </c>
      <c r="B63" s="115"/>
      <c r="C63" s="44" t="s">
        <v>100</v>
      </c>
      <c r="D63" s="30">
        <f>D64</f>
        <v>171169</v>
      </c>
      <c r="E63" s="30">
        <f t="shared" si="143"/>
        <v>0</v>
      </c>
      <c r="F63" s="30">
        <f t="shared" si="143"/>
        <v>0</v>
      </c>
      <c r="G63" s="30">
        <f t="shared" si="143"/>
        <v>0</v>
      </c>
      <c r="H63" s="30">
        <f t="shared" si="143"/>
        <v>0</v>
      </c>
      <c r="I63" s="30">
        <f t="shared" si="143"/>
        <v>0</v>
      </c>
      <c r="J63" s="30">
        <f t="shared" si="143"/>
        <v>0</v>
      </c>
      <c r="K63" s="30">
        <f t="shared" si="143"/>
        <v>0</v>
      </c>
      <c r="L63" s="30">
        <f t="shared" si="143"/>
        <v>0</v>
      </c>
      <c r="M63" s="30">
        <f t="shared" si="143"/>
        <v>0</v>
      </c>
      <c r="N63" s="30">
        <f t="shared" si="143"/>
        <v>0</v>
      </c>
      <c r="O63" s="30">
        <f t="shared" si="143"/>
        <v>0</v>
      </c>
      <c r="P63" s="30">
        <f t="shared" si="143"/>
        <v>0</v>
      </c>
      <c r="Q63" s="30">
        <f t="shared" si="143"/>
        <v>0</v>
      </c>
      <c r="R63" s="30">
        <f t="shared" si="143"/>
        <v>0</v>
      </c>
      <c r="S63" s="30">
        <f t="shared" si="143"/>
        <v>0</v>
      </c>
      <c r="T63" s="30">
        <f t="shared" si="143"/>
        <v>0</v>
      </c>
      <c r="U63" s="30">
        <f t="shared" si="143"/>
        <v>0</v>
      </c>
      <c r="V63" s="30">
        <f t="shared" si="143"/>
        <v>171169</v>
      </c>
      <c r="W63" s="30">
        <f t="shared" si="143"/>
        <v>98854</v>
      </c>
      <c r="X63" s="30">
        <f t="shared" si="143"/>
        <v>0</v>
      </c>
      <c r="Y63" s="30">
        <f t="shared" si="143"/>
        <v>0</v>
      </c>
      <c r="Z63" s="30">
        <f t="shared" si="143"/>
        <v>0</v>
      </c>
      <c r="AA63" s="30">
        <f t="shared" si="143"/>
        <v>0</v>
      </c>
      <c r="AB63" s="30">
        <f t="shared" si="143"/>
        <v>0</v>
      </c>
      <c r="AC63" s="30">
        <f t="shared" si="143"/>
        <v>0</v>
      </c>
      <c r="AD63" s="30">
        <f t="shared" si="143"/>
        <v>0</v>
      </c>
      <c r="AE63" s="30">
        <f t="shared" si="143"/>
        <v>0</v>
      </c>
      <c r="AF63" s="30">
        <f t="shared" si="143"/>
        <v>0</v>
      </c>
      <c r="AG63" s="30">
        <f t="shared" si="143"/>
        <v>0</v>
      </c>
      <c r="AH63" s="30">
        <f t="shared" si="143"/>
        <v>0</v>
      </c>
      <c r="AI63" s="30">
        <f t="shared" si="143"/>
        <v>0</v>
      </c>
      <c r="AJ63" s="30">
        <f t="shared" si="143"/>
        <v>0</v>
      </c>
      <c r="AK63" s="30">
        <f t="shared" si="143"/>
        <v>0</v>
      </c>
      <c r="AL63" s="30">
        <f t="shared" si="143"/>
        <v>98854</v>
      </c>
      <c r="AM63" s="30">
        <f t="shared" si="143"/>
        <v>98854</v>
      </c>
      <c r="AN63" s="30">
        <f t="shared" si="143"/>
        <v>0</v>
      </c>
      <c r="AO63" s="30">
        <f t="shared" si="143"/>
        <v>0</v>
      </c>
      <c r="AP63" s="30">
        <f t="shared" si="143"/>
        <v>0</v>
      </c>
      <c r="AQ63" s="30">
        <f t="shared" si="143"/>
        <v>0</v>
      </c>
      <c r="AR63" s="30">
        <f t="shared" si="143"/>
        <v>0</v>
      </c>
      <c r="AS63" s="30">
        <f t="shared" si="143"/>
        <v>0</v>
      </c>
      <c r="AT63" s="30">
        <f t="shared" si="143"/>
        <v>0</v>
      </c>
      <c r="AU63" s="30">
        <f t="shared" si="143"/>
        <v>0</v>
      </c>
      <c r="AV63" s="30">
        <f t="shared" si="143"/>
        <v>0</v>
      </c>
      <c r="AW63" s="30">
        <f t="shared" si="143"/>
        <v>0</v>
      </c>
      <c r="AX63" s="30">
        <f t="shared" si="143"/>
        <v>0</v>
      </c>
      <c r="AY63" s="30">
        <f t="shared" si="143"/>
        <v>0</v>
      </c>
      <c r="AZ63" s="30">
        <f t="shared" si="143"/>
        <v>0</v>
      </c>
      <c r="BA63" s="30">
        <f t="shared" si="143"/>
        <v>0</v>
      </c>
      <c r="BB63" s="30">
        <f t="shared" si="143"/>
        <v>98854</v>
      </c>
    </row>
    <row r="64" spans="1:54" s="55" customFormat="1" ht="15.75" hidden="1" x14ac:dyDescent="0.25">
      <c r="A64" s="66"/>
      <c r="B64" s="58"/>
      <c r="C64" s="51">
        <v>909</v>
      </c>
      <c r="D64" s="53">
        <v>171169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>
        <f>SUM(D64:U64)</f>
        <v>171169</v>
      </c>
      <c r="W64" s="53">
        <v>98854</v>
      </c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>
        <f>SUM(W64:AK64)</f>
        <v>98854</v>
      </c>
      <c r="AM64" s="53">
        <v>98854</v>
      </c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>
        <f>SUM(AM64:BA64)</f>
        <v>98854</v>
      </c>
    </row>
    <row r="65" spans="1:59" s="20" customFormat="1" ht="31.5" x14ac:dyDescent="0.25">
      <c r="A65" s="39" t="s">
        <v>28</v>
      </c>
      <c r="B65" s="40" t="s">
        <v>53</v>
      </c>
      <c r="C65" s="41" t="s">
        <v>89</v>
      </c>
      <c r="D65" s="14">
        <v>48633</v>
      </c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>
        <f>SUM(D65:U65)</f>
        <v>48633</v>
      </c>
      <c r="W65" s="14">
        <v>47408</v>
      </c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>
        <f>SUM(W65:AK65)</f>
        <v>47408</v>
      </c>
      <c r="AM65" s="14">
        <v>47408</v>
      </c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>
        <f>SUM(AM65:BA65)</f>
        <v>47408</v>
      </c>
    </row>
    <row r="66" spans="1:59" s="20" customFormat="1" ht="31.5" x14ac:dyDescent="0.25">
      <c r="A66" s="39" t="s">
        <v>29</v>
      </c>
      <c r="B66" s="40" t="s">
        <v>54</v>
      </c>
      <c r="C66" s="41" t="s">
        <v>7</v>
      </c>
      <c r="D66" s="14">
        <v>91</v>
      </c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>
        <f>SUM(D66:U66)</f>
        <v>91</v>
      </c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>
        <f>SUM(W66:AK66)</f>
        <v>0</v>
      </c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>
        <f>SUM(AM66:BA66)</f>
        <v>0</v>
      </c>
    </row>
    <row r="67" spans="1:59" s="20" customFormat="1" ht="33" customHeight="1" x14ac:dyDescent="0.25">
      <c r="A67" s="39" t="s">
        <v>30</v>
      </c>
      <c r="B67" s="40" t="s">
        <v>55</v>
      </c>
      <c r="C67" s="41" t="s">
        <v>96</v>
      </c>
      <c r="D67" s="42">
        <f>SUM(D68:D74)</f>
        <v>897497</v>
      </c>
      <c r="E67" s="42">
        <f t="shared" ref="E67:BB67" si="144">SUM(E68:E74)</f>
        <v>0</v>
      </c>
      <c r="F67" s="42">
        <f t="shared" si="144"/>
        <v>0</v>
      </c>
      <c r="G67" s="42">
        <f t="shared" si="144"/>
        <v>0</v>
      </c>
      <c r="H67" s="42">
        <f t="shared" si="144"/>
        <v>0</v>
      </c>
      <c r="I67" s="42">
        <f t="shared" si="144"/>
        <v>0</v>
      </c>
      <c r="J67" s="42">
        <f t="shared" si="144"/>
        <v>0</v>
      </c>
      <c r="K67" s="42">
        <f>SUM(K68:K74)</f>
        <v>0</v>
      </c>
      <c r="L67" s="42">
        <f t="shared" si="144"/>
        <v>0</v>
      </c>
      <c r="M67" s="42">
        <f t="shared" si="144"/>
        <v>0</v>
      </c>
      <c r="N67" s="42">
        <f t="shared" si="144"/>
        <v>0</v>
      </c>
      <c r="O67" s="42">
        <f t="shared" si="144"/>
        <v>0</v>
      </c>
      <c r="P67" s="42">
        <f t="shared" si="144"/>
        <v>0</v>
      </c>
      <c r="Q67" s="42">
        <f t="shared" si="144"/>
        <v>0</v>
      </c>
      <c r="R67" s="42">
        <f t="shared" si="144"/>
        <v>0</v>
      </c>
      <c r="S67" s="42">
        <f t="shared" si="144"/>
        <v>0</v>
      </c>
      <c r="T67" s="42">
        <f t="shared" si="144"/>
        <v>0</v>
      </c>
      <c r="U67" s="42">
        <f t="shared" si="144"/>
        <v>0</v>
      </c>
      <c r="V67" s="42">
        <f>SUM(V68:V74)</f>
        <v>897497</v>
      </c>
      <c r="W67" s="42">
        <f t="shared" si="144"/>
        <v>894616</v>
      </c>
      <c r="X67" s="42">
        <f t="shared" si="144"/>
        <v>0</v>
      </c>
      <c r="Y67" s="42">
        <f t="shared" si="144"/>
        <v>0</v>
      </c>
      <c r="Z67" s="42">
        <f t="shared" si="144"/>
        <v>0</v>
      </c>
      <c r="AA67" s="42">
        <f t="shared" si="144"/>
        <v>0</v>
      </c>
      <c r="AB67" s="42">
        <f t="shared" si="144"/>
        <v>0</v>
      </c>
      <c r="AC67" s="42">
        <f t="shared" si="144"/>
        <v>0</v>
      </c>
      <c r="AD67" s="42">
        <f t="shared" si="144"/>
        <v>0</v>
      </c>
      <c r="AE67" s="42">
        <f t="shared" si="144"/>
        <v>0</v>
      </c>
      <c r="AF67" s="42">
        <f t="shared" si="144"/>
        <v>0</v>
      </c>
      <c r="AG67" s="42">
        <f t="shared" si="144"/>
        <v>0</v>
      </c>
      <c r="AH67" s="42">
        <f t="shared" si="144"/>
        <v>0</v>
      </c>
      <c r="AI67" s="42">
        <f t="shared" si="144"/>
        <v>0</v>
      </c>
      <c r="AJ67" s="42">
        <f t="shared" si="144"/>
        <v>0</v>
      </c>
      <c r="AK67" s="42">
        <f t="shared" si="144"/>
        <v>0</v>
      </c>
      <c r="AL67" s="42">
        <f t="shared" si="144"/>
        <v>894616</v>
      </c>
      <c r="AM67" s="42">
        <f t="shared" si="144"/>
        <v>0</v>
      </c>
      <c r="AN67" s="42">
        <f t="shared" si="144"/>
        <v>0</v>
      </c>
      <c r="AO67" s="42">
        <f t="shared" si="144"/>
        <v>0</v>
      </c>
      <c r="AP67" s="42">
        <f t="shared" si="144"/>
        <v>0</v>
      </c>
      <c r="AQ67" s="42">
        <f t="shared" si="144"/>
        <v>0</v>
      </c>
      <c r="AR67" s="42">
        <f t="shared" si="144"/>
        <v>0</v>
      </c>
      <c r="AS67" s="42">
        <f t="shared" si="144"/>
        <v>0</v>
      </c>
      <c r="AT67" s="42">
        <f t="shared" si="144"/>
        <v>0</v>
      </c>
      <c r="AU67" s="42">
        <f t="shared" si="144"/>
        <v>0</v>
      </c>
      <c r="AV67" s="42">
        <f t="shared" si="144"/>
        <v>0</v>
      </c>
      <c r="AW67" s="42">
        <f t="shared" si="144"/>
        <v>0</v>
      </c>
      <c r="AX67" s="42">
        <f t="shared" si="144"/>
        <v>0</v>
      </c>
      <c r="AY67" s="42">
        <f t="shared" si="144"/>
        <v>0</v>
      </c>
      <c r="AZ67" s="42">
        <f t="shared" si="144"/>
        <v>0</v>
      </c>
      <c r="BA67" s="42">
        <f t="shared" si="144"/>
        <v>0</v>
      </c>
      <c r="BB67" s="42">
        <f t="shared" si="144"/>
        <v>0</v>
      </c>
      <c r="BE67" s="19"/>
      <c r="BG67" s="19"/>
    </row>
    <row r="68" spans="1:59" s="20" customFormat="1" ht="15" hidden="1" customHeight="1" x14ac:dyDescent="0.25">
      <c r="A68" s="112" t="s">
        <v>70</v>
      </c>
      <c r="B68" s="59"/>
      <c r="C68" s="51">
        <v>900</v>
      </c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>
        <f t="shared" ref="V68:V78" si="145">SUM(D68:U68)</f>
        <v>0</v>
      </c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>
        <f>W68+X68+Y68</f>
        <v>0</v>
      </c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>
        <f>AM68+AN68+AO68</f>
        <v>0</v>
      </c>
    </row>
    <row r="69" spans="1:59" s="55" customFormat="1" ht="15" hidden="1" customHeight="1" x14ac:dyDescent="0.25">
      <c r="A69" s="112"/>
      <c r="B69" s="59"/>
      <c r="C69" s="51">
        <v>901</v>
      </c>
      <c r="D69" s="53">
        <f>4334+563290</f>
        <v>567624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>
        <f t="shared" si="145"/>
        <v>567624</v>
      </c>
      <c r="W69" s="53">
        <f>4334+563290</f>
        <v>567624</v>
      </c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>
        <f t="shared" ref="AL69:AL74" si="146">SUM(W69:AK69)</f>
        <v>567624</v>
      </c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>
        <f t="shared" ref="BB69:BB74" si="147">SUM(AM69:BA69)</f>
        <v>0</v>
      </c>
    </row>
    <row r="70" spans="1:59" s="55" customFormat="1" ht="15" hidden="1" customHeight="1" x14ac:dyDescent="0.25">
      <c r="A70" s="112"/>
      <c r="B70" s="59"/>
      <c r="C70" s="51">
        <v>902</v>
      </c>
      <c r="D70" s="53">
        <f>77777</f>
        <v>77777</v>
      </c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>
        <f t="shared" si="145"/>
        <v>77777</v>
      </c>
      <c r="W70" s="53">
        <f>77777</f>
        <v>77777</v>
      </c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>
        <f t="shared" si="146"/>
        <v>77777</v>
      </c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>
        <f t="shared" si="147"/>
        <v>0</v>
      </c>
    </row>
    <row r="71" spans="1:59" s="55" customFormat="1" ht="15" hidden="1" customHeight="1" x14ac:dyDescent="0.25">
      <c r="A71" s="112"/>
      <c r="B71" s="59"/>
      <c r="C71" s="51">
        <v>903</v>
      </c>
      <c r="D71" s="53">
        <v>7785</v>
      </c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>
        <f t="shared" si="145"/>
        <v>7785</v>
      </c>
      <c r="W71" s="53">
        <v>7785</v>
      </c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>
        <f t="shared" si="146"/>
        <v>7785</v>
      </c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>
        <f t="shared" si="147"/>
        <v>0</v>
      </c>
    </row>
    <row r="72" spans="1:59" s="55" customFormat="1" ht="15" hidden="1" customHeight="1" x14ac:dyDescent="0.25">
      <c r="A72" s="112"/>
      <c r="B72" s="59"/>
      <c r="C72" s="51">
        <v>910</v>
      </c>
      <c r="D72" s="53">
        <f>1197</f>
        <v>1197</v>
      </c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>
        <f t="shared" si="145"/>
        <v>1197</v>
      </c>
      <c r="W72" s="53">
        <f>1197</f>
        <v>1197</v>
      </c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>
        <f t="shared" si="146"/>
        <v>1197</v>
      </c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>
        <f t="shared" si="147"/>
        <v>0</v>
      </c>
    </row>
    <row r="73" spans="1:59" s="55" customFormat="1" ht="15" hidden="1" customHeight="1" x14ac:dyDescent="0.25">
      <c r="A73" s="112"/>
      <c r="B73" s="59"/>
      <c r="C73" s="51">
        <v>921</v>
      </c>
      <c r="D73" s="53">
        <f>46301</f>
        <v>46301</v>
      </c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>
        <f t="shared" si="145"/>
        <v>46301</v>
      </c>
      <c r="W73" s="53">
        <f>46301</f>
        <v>46301</v>
      </c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>
        <f t="shared" si="146"/>
        <v>46301</v>
      </c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>
        <f t="shared" si="147"/>
        <v>0</v>
      </c>
    </row>
    <row r="74" spans="1:59" s="55" customFormat="1" ht="15" hidden="1" customHeight="1" x14ac:dyDescent="0.25">
      <c r="A74" s="112"/>
      <c r="B74" s="59"/>
      <c r="C74" s="51">
        <v>923</v>
      </c>
      <c r="D74" s="53">
        <f>3881+185342+7590</f>
        <v>196813</v>
      </c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>
        <f t="shared" si="145"/>
        <v>196813</v>
      </c>
      <c r="W74" s="53">
        <f>3881+183431+6620</f>
        <v>193932</v>
      </c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>
        <f t="shared" si="146"/>
        <v>193932</v>
      </c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>
        <f t="shared" si="147"/>
        <v>0</v>
      </c>
    </row>
    <row r="75" spans="1:59" s="20" customFormat="1" ht="32.25" hidden="1" customHeight="1" x14ac:dyDescent="0.25">
      <c r="A75" s="112" t="s">
        <v>31</v>
      </c>
      <c r="B75" s="45"/>
      <c r="C75" s="44" t="s">
        <v>9</v>
      </c>
      <c r="D75" s="30">
        <f>SUM(D76:D78)</f>
        <v>0</v>
      </c>
      <c r="E75" s="30">
        <f t="shared" ref="E75:BB75" si="148">SUM(E76:E78)</f>
        <v>0</v>
      </c>
      <c r="F75" s="30">
        <f t="shared" si="148"/>
        <v>0</v>
      </c>
      <c r="G75" s="30">
        <f t="shared" si="148"/>
        <v>0</v>
      </c>
      <c r="H75" s="30">
        <f t="shared" si="148"/>
        <v>0</v>
      </c>
      <c r="I75" s="30">
        <f t="shared" si="148"/>
        <v>0</v>
      </c>
      <c r="J75" s="30">
        <f t="shared" si="148"/>
        <v>0</v>
      </c>
      <c r="K75" s="30">
        <f t="shared" si="148"/>
        <v>0</v>
      </c>
      <c r="L75" s="30">
        <f t="shared" si="148"/>
        <v>0</v>
      </c>
      <c r="M75" s="30">
        <f t="shared" ref="M75:T75" si="149">SUM(M76:M78)</f>
        <v>0</v>
      </c>
      <c r="N75" s="30">
        <f t="shared" si="149"/>
        <v>0</v>
      </c>
      <c r="O75" s="30">
        <f t="shared" ref="O75:P75" si="150">SUM(O76:O78)</f>
        <v>0</v>
      </c>
      <c r="P75" s="30">
        <f t="shared" si="150"/>
        <v>0</v>
      </c>
      <c r="Q75" s="30">
        <f t="shared" si="149"/>
        <v>0</v>
      </c>
      <c r="R75" s="30">
        <f t="shared" si="149"/>
        <v>0</v>
      </c>
      <c r="S75" s="30">
        <f t="shared" si="149"/>
        <v>0</v>
      </c>
      <c r="T75" s="30">
        <f t="shared" si="149"/>
        <v>0</v>
      </c>
      <c r="U75" s="30">
        <f t="shared" si="148"/>
        <v>0</v>
      </c>
      <c r="V75" s="30">
        <f t="shared" si="148"/>
        <v>0</v>
      </c>
      <c r="W75" s="30">
        <f t="shared" si="148"/>
        <v>0</v>
      </c>
      <c r="X75" s="30">
        <f t="shared" si="148"/>
        <v>0</v>
      </c>
      <c r="Y75" s="30">
        <f t="shared" si="148"/>
        <v>0</v>
      </c>
      <c r="Z75" s="30">
        <f t="shared" si="148"/>
        <v>0</v>
      </c>
      <c r="AA75" s="30">
        <f t="shared" si="148"/>
        <v>0</v>
      </c>
      <c r="AB75" s="30">
        <f t="shared" si="148"/>
        <v>0</v>
      </c>
      <c r="AC75" s="30">
        <f t="shared" si="148"/>
        <v>0</v>
      </c>
      <c r="AD75" s="30">
        <f t="shared" ref="AD75:AI75" si="151">SUM(AD76:AD78)</f>
        <v>0</v>
      </c>
      <c r="AE75" s="30">
        <f t="shared" ref="AE75" si="152">SUM(AE76:AE78)</f>
        <v>0</v>
      </c>
      <c r="AF75" s="30">
        <f t="shared" si="151"/>
        <v>0</v>
      </c>
      <c r="AG75" s="30">
        <f t="shared" si="151"/>
        <v>0</v>
      </c>
      <c r="AH75" s="30">
        <f t="shared" si="151"/>
        <v>0</v>
      </c>
      <c r="AI75" s="30">
        <f t="shared" si="151"/>
        <v>0</v>
      </c>
      <c r="AJ75" s="30">
        <f t="shared" si="148"/>
        <v>0</v>
      </c>
      <c r="AK75" s="30">
        <f t="shared" si="148"/>
        <v>0</v>
      </c>
      <c r="AL75" s="30">
        <f t="shared" si="148"/>
        <v>0</v>
      </c>
      <c r="AM75" s="30">
        <f t="shared" si="148"/>
        <v>0</v>
      </c>
      <c r="AN75" s="30">
        <f t="shared" si="148"/>
        <v>0</v>
      </c>
      <c r="AO75" s="30">
        <f t="shared" si="148"/>
        <v>0</v>
      </c>
      <c r="AP75" s="30">
        <f t="shared" si="148"/>
        <v>0</v>
      </c>
      <c r="AQ75" s="30">
        <f t="shared" si="148"/>
        <v>0</v>
      </c>
      <c r="AR75" s="30">
        <f t="shared" si="148"/>
        <v>0</v>
      </c>
      <c r="AS75" s="30">
        <f t="shared" si="148"/>
        <v>0</v>
      </c>
      <c r="AT75" s="30">
        <f t="shared" ref="AT75:AY75" si="153">SUM(AT76:AT78)</f>
        <v>0</v>
      </c>
      <c r="AU75" s="30">
        <f t="shared" si="153"/>
        <v>0</v>
      </c>
      <c r="AV75" s="30">
        <f t="shared" si="153"/>
        <v>0</v>
      </c>
      <c r="AW75" s="30">
        <f t="shared" si="153"/>
        <v>0</v>
      </c>
      <c r="AX75" s="30">
        <f t="shared" si="153"/>
        <v>0</v>
      </c>
      <c r="AY75" s="30">
        <f t="shared" si="153"/>
        <v>0</v>
      </c>
      <c r="AZ75" s="30">
        <f t="shared" si="148"/>
        <v>0</v>
      </c>
      <c r="BA75" s="30">
        <f t="shared" si="148"/>
        <v>0</v>
      </c>
      <c r="BB75" s="30">
        <f t="shared" si="148"/>
        <v>0</v>
      </c>
    </row>
    <row r="76" spans="1:59" s="55" customFormat="1" hidden="1" x14ac:dyDescent="0.25">
      <c r="A76" s="112"/>
      <c r="B76" s="104"/>
      <c r="C76" s="51">
        <v>900</v>
      </c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>
        <f t="shared" si="145"/>
        <v>0</v>
      </c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>
        <f t="shared" ref="AL76:AL82" si="154">SUM(W76:AK76)</f>
        <v>0</v>
      </c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>
        <f>SUM(AM76:BA76)</f>
        <v>0</v>
      </c>
    </row>
    <row r="77" spans="1:59" s="55" customFormat="1" hidden="1" x14ac:dyDescent="0.25">
      <c r="A77" s="112"/>
      <c r="B77" s="105"/>
      <c r="C77" s="51">
        <v>901</v>
      </c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>
        <f t="shared" si="145"/>
        <v>0</v>
      </c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>
        <f t="shared" si="154"/>
        <v>0</v>
      </c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>
        <f t="shared" ref="BB77:BB78" si="155">SUM(AM77:BA77)</f>
        <v>0</v>
      </c>
    </row>
    <row r="78" spans="1:59" s="55" customFormat="1" hidden="1" x14ac:dyDescent="0.25">
      <c r="A78" s="112"/>
      <c r="B78" s="106"/>
      <c r="C78" s="51">
        <v>923</v>
      </c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>
        <f t="shared" si="145"/>
        <v>0</v>
      </c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>
        <f t="shared" si="154"/>
        <v>0</v>
      </c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>
        <f t="shared" si="155"/>
        <v>0</v>
      </c>
    </row>
    <row r="79" spans="1:59" s="20" customFormat="1" ht="36" customHeight="1" x14ac:dyDescent="0.25">
      <c r="A79" s="39" t="s">
        <v>32</v>
      </c>
      <c r="B79" s="40" t="s">
        <v>56</v>
      </c>
      <c r="C79" s="41" t="s">
        <v>76</v>
      </c>
      <c r="D79" s="14">
        <f>10907</f>
        <v>10907</v>
      </c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>
        <f>SUM(D79:U79)</f>
        <v>10907</v>
      </c>
      <c r="W79" s="14">
        <f>10907</f>
        <v>10907</v>
      </c>
      <c r="X79" s="14"/>
      <c r="Y79" s="14"/>
      <c r="Z79" s="14">
        <f>2355-4710+2521-166</f>
        <v>0</v>
      </c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>
        <f t="shared" si="154"/>
        <v>10907</v>
      </c>
      <c r="AM79" s="14">
        <f>10426</f>
        <v>10426</v>
      </c>
      <c r="AN79" s="14"/>
      <c r="AO79" s="14">
        <f>6628-10773+4311-166</f>
        <v>0</v>
      </c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>
        <f>SUM(AM79:BA79)</f>
        <v>10426</v>
      </c>
    </row>
    <row r="80" spans="1:59" s="20" customFormat="1" ht="31.5" x14ac:dyDescent="0.25">
      <c r="A80" s="72" t="s">
        <v>33</v>
      </c>
      <c r="B80" s="40" t="s">
        <v>57</v>
      </c>
      <c r="C80" s="41" t="s">
        <v>8</v>
      </c>
      <c r="D80" s="14">
        <f>1342+50+9299</f>
        <v>10691</v>
      </c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>
        <f>SUM(D80:U80)</f>
        <v>10691</v>
      </c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>
        <f t="shared" si="154"/>
        <v>0</v>
      </c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>
        <f t="shared" ref="BB80:BB82" si="156">SUM(AM80:BA80)</f>
        <v>0</v>
      </c>
    </row>
    <row r="81" spans="1:54" s="20" customFormat="1" ht="31.5" x14ac:dyDescent="0.25">
      <c r="A81" s="39" t="s">
        <v>34</v>
      </c>
      <c r="B81" s="40" t="s">
        <v>58</v>
      </c>
      <c r="C81" s="41" t="s">
        <v>94</v>
      </c>
      <c r="D81" s="14">
        <v>465</v>
      </c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>
        <f>SUM(D81:U81)</f>
        <v>465</v>
      </c>
      <c r="W81" s="14">
        <v>465</v>
      </c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>
        <f t="shared" si="154"/>
        <v>465</v>
      </c>
      <c r="AM81" s="14">
        <v>465</v>
      </c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>
        <f t="shared" si="156"/>
        <v>465</v>
      </c>
    </row>
    <row r="82" spans="1:54" s="20" customFormat="1" ht="31.5" x14ac:dyDescent="0.25">
      <c r="A82" s="39" t="s">
        <v>65</v>
      </c>
      <c r="B82" s="40" t="s">
        <v>59</v>
      </c>
      <c r="C82" s="41" t="s">
        <v>66</v>
      </c>
      <c r="D82" s="14">
        <v>1062</v>
      </c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>
        <f>SUM(D82:U82)</f>
        <v>1062</v>
      </c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>
        <f t="shared" si="154"/>
        <v>0</v>
      </c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>
        <f t="shared" si="156"/>
        <v>0</v>
      </c>
    </row>
    <row r="83" spans="1:54" s="20" customFormat="1" ht="63" x14ac:dyDescent="0.25">
      <c r="A83" s="72" t="s">
        <v>35</v>
      </c>
      <c r="B83" s="40" t="s">
        <v>60</v>
      </c>
      <c r="C83" s="91" t="s">
        <v>92</v>
      </c>
      <c r="D83" s="42">
        <f>SUM(D84:D86)</f>
        <v>16706</v>
      </c>
      <c r="E83" s="42">
        <f t="shared" ref="E83:BB83" si="157">SUM(E84:E86)</f>
        <v>0</v>
      </c>
      <c r="F83" s="42">
        <f t="shared" si="157"/>
        <v>0</v>
      </c>
      <c r="G83" s="42">
        <f t="shared" si="157"/>
        <v>0</v>
      </c>
      <c r="H83" s="42">
        <f t="shared" si="157"/>
        <v>0</v>
      </c>
      <c r="I83" s="42">
        <f t="shared" si="157"/>
        <v>0</v>
      </c>
      <c r="J83" s="42">
        <f t="shared" si="157"/>
        <v>0</v>
      </c>
      <c r="K83" s="42">
        <f t="shared" si="157"/>
        <v>0</v>
      </c>
      <c r="L83" s="42">
        <f t="shared" si="157"/>
        <v>0</v>
      </c>
      <c r="M83" s="42">
        <f t="shared" ref="M83:T83" si="158">SUM(M84:M86)</f>
        <v>0</v>
      </c>
      <c r="N83" s="42">
        <f t="shared" si="158"/>
        <v>0</v>
      </c>
      <c r="O83" s="42">
        <f t="shared" ref="O83:P83" si="159">SUM(O84:O86)</f>
        <v>0</v>
      </c>
      <c r="P83" s="42">
        <f t="shared" si="159"/>
        <v>0</v>
      </c>
      <c r="Q83" s="42">
        <f t="shared" si="158"/>
        <v>0</v>
      </c>
      <c r="R83" s="42">
        <f t="shared" si="158"/>
        <v>0</v>
      </c>
      <c r="S83" s="42">
        <f t="shared" si="158"/>
        <v>0</v>
      </c>
      <c r="T83" s="42">
        <f t="shared" si="158"/>
        <v>0</v>
      </c>
      <c r="U83" s="42">
        <f t="shared" si="157"/>
        <v>0</v>
      </c>
      <c r="V83" s="42">
        <f t="shared" si="157"/>
        <v>16706</v>
      </c>
      <c r="W83" s="42">
        <f t="shared" si="157"/>
        <v>16701</v>
      </c>
      <c r="X83" s="42">
        <f t="shared" si="157"/>
        <v>0</v>
      </c>
      <c r="Y83" s="42">
        <f t="shared" si="157"/>
        <v>0</v>
      </c>
      <c r="Z83" s="42">
        <f t="shared" si="157"/>
        <v>0</v>
      </c>
      <c r="AA83" s="42">
        <f t="shared" si="157"/>
        <v>0</v>
      </c>
      <c r="AB83" s="42">
        <f t="shared" si="157"/>
        <v>0</v>
      </c>
      <c r="AC83" s="42">
        <f t="shared" si="157"/>
        <v>0</v>
      </c>
      <c r="AD83" s="42">
        <f t="shared" ref="AD83:AI83" si="160">SUM(AD84:AD86)</f>
        <v>0</v>
      </c>
      <c r="AE83" s="42">
        <f t="shared" ref="AE83" si="161">SUM(AE84:AE86)</f>
        <v>0</v>
      </c>
      <c r="AF83" s="42">
        <f t="shared" si="160"/>
        <v>0</v>
      </c>
      <c r="AG83" s="42">
        <f t="shared" si="160"/>
        <v>0</v>
      </c>
      <c r="AH83" s="42">
        <f t="shared" si="160"/>
        <v>0</v>
      </c>
      <c r="AI83" s="42">
        <f t="shared" si="160"/>
        <v>0</v>
      </c>
      <c r="AJ83" s="42">
        <f t="shared" si="157"/>
        <v>0</v>
      </c>
      <c r="AK83" s="42">
        <f t="shared" si="157"/>
        <v>0</v>
      </c>
      <c r="AL83" s="42">
        <f t="shared" si="157"/>
        <v>16701</v>
      </c>
      <c r="AM83" s="42">
        <f t="shared" si="157"/>
        <v>16701</v>
      </c>
      <c r="AN83" s="42">
        <f t="shared" si="157"/>
        <v>0</v>
      </c>
      <c r="AO83" s="42">
        <f t="shared" si="157"/>
        <v>0</v>
      </c>
      <c r="AP83" s="42">
        <f t="shared" si="157"/>
        <v>0</v>
      </c>
      <c r="AQ83" s="42">
        <f t="shared" si="157"/>
        <v>0</v>
      </c>
      <c r="AR83" s="42">
        <f t="shared" si="157"/>
        <v>0</v>
      </c>
      <c r="AS83" s="42">
        <f t="shared" si="157"/>
        <v>0</v>
      </c>
      <c r="AT83" s="42">
        <f t="shared" ref="AT83:AY83" si="162">SUM(AT84:AT86)</f>
        <v>0</v>
      </c>
      <c r="AU83" s="42">
        <f t="shared" si="162"/>
        <v>0</v>
      </c>
      <c r="AV83" s="42">
        <f t="shared" si="162"/>
        <v>0</v>
      </c>
      <c r="AW83" s="42">
        <f t="shared" si="162"/>
        <v>0</v>
      </c>
      <c r="AX83" s="42">
        <f t="shared" si="162"/>
        <v>0</v>
      </c>
      <c r="AY83" s="42">
        <f t="shared" si="162"/>
        <v>0</v>
      </c>
      <c r="AZ83" s="42">
        <f t="shared" si="157"/>
        <v>0</v>
      </c>
      <c r="BA83" s="42">
        <f t="shared" si="157"/>
        <v>0</v>
      </c>
      <c r="BB83" s="42">
        <f t="shared" si="157"/>
        <v>16701</v>
      </c>
    </row>
    <row r="84" spans="1:54" s="69" customFormat="1" ht="15.75" hidden="1" x14ac:dyDescent="0.25">
      <c r="A84" s="67"/>
      <c r="B84" s="68"/>
      <c r="C84" s="60">
        <v>906</v>
      </c>
      <c r="D84" s="53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3">
        <f t="shared" ref="V84:V93" si="163">SUM(D84:U84)</f>
        <v>0</v>
      </c>
      <c r="W84" s="53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3">
        <f>SUM(W84:AK84)</f>
        <v>0</v>
      </c>
      <c r="AM84" s="53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3">
        <f t="shared" ref="BB84:BB86" si="164">SUM(AM84:BA84)</f>
        <v>0</v>
      </c>
    </row>
    <row r="85" spans="1:54" s="69" customFormat="1" ht="15.75" hidden="1" x14ac:dyDescent="0.25">
      <c r="A85" s="67"/>
      <c r="B85" s="68"/>
      <c r="C85" s="60">
        <v>917</v>
      </c>
      <c r="D85" s="53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3">
        <f t="shared" si="163"/>
        <v>0</v>
      </c>
      <c r="W85" s="53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3">
        <f>SUM(W85:AK85)</f>
        <v>0</v>
      </c>
      <c r="AM85" s="53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3">
        <f t="shared" si="164"/>
        <v>0</v>
      </c>
    </row>
    <row r="86" spans="1:54" s="69" customFormat="1" ht="15.75" hidden="1" x14ac:dyDescent="0.25">
      <c r="A86" s="67"/>
      <c r="B86" s="68"/>
      <c r="C86" s="60">
        <v>924</v>
      </c>
      <c r="D86" s="53">
        <f>16706</f>
        <v>16706</v>
      </c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3">
        <f t="shared" si="163"/>
        <v>16706</v>
      </c>
      <c r="W86" s="53">
        <f>16701</f>
        <v>16701</v>
      </c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3">
        <f>SUM(W86:AK86)</f>
        <v>16701</v>
      </c>
      <c r="AM86" s="53">
        <v>16701</v>
      </c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>
        <f t="shared" si="164"/>
        <v>16701</v>
      </c>
    </row>
    <row r="87" spans="1:54" s="20" customFormat="1" ht="31.5" x14ac:dyDescent="0.25">
      <c r="A87" s="39" t="s">
        <v>36</v>
      </c>
      <c r="B87" s="40" t="s">
        <v>61</v>
      </c>
      <c r="C87" s="41" t="s">
        <v>69</v>
      </c>
      <c r="D87" s="14">
        <f>2500+918</f>
        <v>3418</v>
      </c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>
        <f t="shared" si="163"/>
        <v>3418</v>
      </c>
      <c r="W87" s="14">
        <f>2500+918</f>
        <v>3418</v>
      </c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>
        <f>SUM(W87:AK87)</f>
        <v>3418</v>
      </c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>
        <f>SUM(AM87:BA87)</f>
        <v>0</v>
      </c>
    </row>
    <row r="88" spans="1:54" s="20" customFormat="1" ht="31.5" x14ac:dyDescent="0.25">
      <c r="A88" s="72" t="s">
        <v>37</v>
      </c>
      <c r="B88" s="40" t="s">
        <v>62</v>
      </c>
      <c r="C88" s="41" t="s">
        <v>67</v>
      </c>
      <c r="D88" s="14">
        <f>15913+368290+2118</f>
        <v>386321</v>
      </c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>
        <f t="shared" si="163"/>
        <v>386321</v>
      </c>
      <c r="W88" s="14">
        <f>15913+363760+3823</f>
        <v>383496</v>
      </c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>
        <f>SUM(W88:AK88)</f>
        <v>383496</v>
      </c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>
        <f>SUM(AM88:BA88)</f>
        <v>0</v>
      </c>
    </row>
    <row r="89" spans="1:54" s="20" customFormat="1" ht="33.75" customHeight="1" x14ac:dyDescent="0.25">
      <c r="A89" s="72" t="s">
        <v>38</v>
      </c>
      <c r="B89" s="40" t="s">
        <v>63</v>
      </c>
      <c r="C89" s="41" t="s">
        <v>3</v>
      </c>
      <c r="D89" s="42">
        <f>SUM(D90:D93)</f>
        <v>13033</v>
      </c>
      <c r="E89" s="42">
        <f t="shared" ref="E89:BB89" si="165">SUM(E90:E93)</f>
        <v>0</v>
      </c>
      <c r="F89" s="42">
        <f t="shared" si="165"/>
        <v>0</v>
      </c>
      <c r="G89" s="42">
        <f t="shared" si="165"/>
        <v>0</v>
      </c>
      <c r="H89" s="42">
        <f t="shared" si="165"/>
        <v>0</v>
      </c>
      <c r="I89" s="42">
        <f t="shared" si="165"/>
        <v>0</v>
      </c>
      <c r="J89" s="42">
        <f t="shared" si="165"/>
        <v>0</v>
      </c>
      <c r="K89" s="42">
        <f t="shared" si="165"/>
        <v>0</v>
      </c>
      <c r="L89" s="42">
        <f t="shared" si="165"/>
        <v>0</v>
      </c>
      <c r="M89" s="42">
        <f t="shared" ref="M89:T89" si="166">SUM(M90:M93)</f>
        <v>0</v>
      </c>
      <c r="N89" s="42">
        <f t="shared" si="166"/>
        <v>0</v>
      </c>
      <c r="O89" s="42">
        <f t="shared" ref="O89:P89" si="167">SUM(O90:O93)</f>
        <v>0</v>
      </c>
      <c r="P89" s="42">
        <f t="shared" si="167"/>
        <v>0</v>
      </c>
      <c r="Q89" s="42">
        <f t="shared" si="166"/>
        <v>0</v>
      </c>
      <c r="R89" s="42">
        <f t="shared" si="166"/>
        <v>0</v>
      </c>
      <c r="S89" s="42">
        <f t="shared" si="166"/>
        <v>0</v>
      </c>
      <c r="T89" s="42">
        <f t="shared" si="166"/>
        <v>0</v>
      </c>
      <c r="U89" s="42">
        <f t="shared" si="165"/>
        <v>0</v>
      </c>
      <c r="V89" s="42">
        <f t="shared" si="165"/>
        <v>13033</v>
      </c>
      <c r="W89" s="42">
        <f t="shared" si="165"/>
        <v>17033</v>
      </c>
      <c r="X89" s="42">
        <f t="shared" si="165"/>
        <v>0</v>
      </c>
      <c r="Y89" s="42">
        <f t="shared" si="165"/>
        <v>0</v>
      </c>
      <c r="Z89" s="42">
        <f t="shared" si="165"/>
        <v>0</v>
      </c>
      <c r="AA89" s="42">
        <f t="shared" si="165"/>
        <v>0</v>
      </c>
      <c r="AB89" s="42">
        <f t="shared" si="165"/>
        <v>0</v>
      </c>
      <c r="AC89" s="42">
        <f t="shared" si="165"/>
        <v>0</v>
      </c>
      <c r="AD89" s="42">
        <f t="shared" ref="AD89:AI89" si="168">SUM(AD90:AD93)</f>
        <v>0</v>
      </c>
      <c r="AE89" s="42">
        <f t="shared" ref="AE89" si="169">SUM(AE90:AE93)</f>
        <v>0</v>
      </c>
      <c r="AF89" s="42">
        <f t="shared" si="168"/>
        <v>0</v>
      </c>
      <c r="AG89" s="42">
        <f t="shared" si="168"/>
        <v>0</v>
      </c>
      <c r="AH89" s="42">
        <f t="shared" si="168"/>
        <v>0</v>
      </c>
      <c r="AI89" s="42">
        <f t="shared" si="168"/>
        <v>0</v>
      </c>
      <c r="AJ89" s="42">
        <f t="shared" si="165"/>
        <v>0</v>
      </c>
      <c r="AK89" s="42">
        <f t="shared" si="165"/>
        <v>0</v>
      </c>
      <c r="AL89" s="14">
        <f>SUM(AL90:AL93)</f>
        <v>17033</v>
      </c>
      <c r="AM89" s="42">
        <f t="shared" si="165"/>
        <v>17033</v>
      </c>
      <c r="AN89" s="42">
        <f t="shared" si="165"/>
        <v>0</v>
      </c>
      <c r="AO89" s="42">
        <f t="shared" si="165"/>
        <v>0</v>
      </c>
      <c r="AP89" s="42">
        <f t="shared" si="165"/>
        <v>0</v>
      </c>
      <c r="AQ89" s="42">
        <f t="shared" si="165"/>
        <v>0</v>
      </c>
      <c r="AR89" s="42">
        <f t="shared" si="165"/>
        <v>0</v>
      </c>
      <c r="AS89" s="42">
        <f t="shared" si="165"/>
        <v>0</v>
      </c>
      <c r="AT89" s="42">
        <f t="shared" ref="AT89:AY89" si="170">SUM(AT90:AT93)</f>
        <v>0</v>
      </c>
      <c r="AU89" s="42">
        <f t="shared" si="170"/>
        <v>0</v>
      </c>
      <c r="AV89" s="42">
        <f t="shared" si="170"/>
        <v>0</v>
      </c>
      <c r="AW89" s="42">
        <f t="shared" si="170"/>
        <v>0</v>
      </c>
      <c r="AX89" s="42">
        <f t="shared" si="170"/>
        <v>0</v>
      </c>
      <c r="AY89" s="42">
        <f t="shared" si="170"/>
        <v>0</v>
      </c>
      <c r="AZ89" s="42">
        <f t="shared" si="165"/>
        <v>0</v>
      </c>
      <c r="BA89" s="42">
        <f t="shared" si="165"/>
        <v>0</v>
      </c>
      <c r="BB89" s="42">
        <f t="shared" si="165"/>
        <v>17033</v>
      </c>
    </row>
    <row r="90" spans="1:54" s="69" customFormat="1" ht="15.75" hidden="1" x14ac:dyDescent="0.25">
      <c r="A90" s="67"/>
      <c r="B90" s="68"/>
      <c r="C90" s="60">
        <v>912</v>
      </c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3">
        <f t="shared" si="163"/>
        <v>0</v>
      </c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61">
        <f>SUM(W90:AK90)</f>
        <v>0</v>
      </c>
      <c r="AM90" s="57"/>
      <c r="AN90" s="57"/>
      <c r="AO90" s="57"/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/>
      <c r="BB90" s="53">
        <f t="shared" ref="BB90:BB93" si="171">SUM(AM90:BA90)</f>
        <v>0</v>
      </c>
    </row>
    <row r="91" spans="1:54" s="69" customFormat="1" ht="15.75" hidden="1" x14ac:dyDescent="0.25">
      <c r="A91" s="67"/>
      <c r="B91" s="68"/>
      <c r="C91" s="60">
        <v>913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>
        <f t="shared" si="163"/>
        <v>0</v>
      </c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61">
        <f>SUM(W91:AK91)</f>
        <v>0</v>
      </c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3">
        <f t="shared" si="171"/>
        <v>0</v>
      </c>
    </row>
    <row r="92" spans="1:54" s="69" customFormat="1" ht="15.75" hidden="1" x14ac:dyDescent="0.25">
      <c r="A92" s="67"/>
      <c r="B92" s="68"/>
      <c r="C92" s="60">
        <v>914</v>
      </c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3">
        <f t="shared" si="163"/>
        <v>0</v>
      </c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61">
        <f>SUM(W92:AK92)</f>
        <v>0</v>
      </c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3">
        <f t="shared" si="171"/>
        <v>0</v>
      </c>
    </row>
    <row r="93" spans="1:54" s="69" customFormat="1" ht="15.75" hidden="1" x14ac:dyDescent="0.25">
      <c r="A93" s="67"/>
      <c r="B93" s="68"/>
      <c r="C93" s="60">
        <v>920</v>
      </c>
      <c r="D93" s="57">
        <f>13033</f>
        <v>13033</v>
      </c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3">
        <f t="shared" si="163"/>
        <v>13033</v>
      </c>
      <c r="W93" s="57">
        <f>17033</f>
        <v>17033</v>
      </c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>
        <f>SUM(W93:AK93)</f>
        <v>17033</v>
      </c>
      <c r="AM93" s="57">
        <v>17033</v>
      </c>
      <c r="AN93" s="57"/>
      <c r="AO93" s="57"/>
      <c r="AP93" s="57"/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7"/>
      <c r="BB93" s="53">
        <f t="shared" si="171"/>
        <v>17033</v>
      </c>
    </row>
    <row r="94" spans="1:54" s="20" customFormat="1" ht="31.5" x14ac:dyDescent="0.25">
      <c r="A94" s="72" t="s">
        <v>71</v>
      </c>
      <c r="B94" s="40" t="s">
        <v>64</v>
      </c>
      <c r="C94" s="41" t="s">
        <v>83</v>
      </c>
      <c r="D94" s="42">
        <f>SUM(D95:D96)</f>
        <v>129189</v>
      </c>
      <c r="E94" s="42">
        <f t="shared" ref="E94:BB94" si="172">SUM(E95:E96)</f>
        <v>0</v>
      </c>
      <c r="F94" s="42">
        <f t="shared" si="172"/>
        <v>0</v>
      </c>
      <c r="G94" s="42">
        <f t="shared" si="172"/>
        <v>0</v>
      </c>
      <c r="H94" s="42">
        <f t="shared" si="172"/>
        <v>0</v>
      </c>
      <c r="I94" s="42">
        <f t="shared" ref="I94" si="173">SUM(I95:I96)</f>
        <v>0</v>
      </c>
      <c r="J94" s="42">
        <f t="shared" si="172"/>
        <v>0</v>
      </c>
      <c r="K94" s="42">
        <f t="shared" si="172"/>
        <v>0</v>
      </c>
      <c r="L94" s="42">
        <f t="shared" si="172"/>
        <v>0</v>
      </c>
      <c r="M94" s="42">
        <f t="shared" ref="M94:T94" si="174">SUM(M95:M96)</f>
        <v>0</v>
      </c>
      <c r="N94" s="42">
        <f t="shared" si="174"/>
        <v>0</v>
      </c>
      <c r="O94" s="42">
        <f t="shared" ref="O94:P94" si="175">SUM(O95:O96)</f>
        <v>0</v>
      </c>
      <c r="P94" s="42">
        <f t="shared" si="175"/>
        <v>0</v>
      </c>
      <c r="Q94" s="42">
        <f t="shared" si="174"/>
        <v>0</v>
      </c>
      <c r="R94" s="42">
        <f t="shared" si="174"/>
        <v>0</v>
      </c>
      <c r="S94" s="42">
        <f t="shared" si="174"/>
        <v>0</v>
      </c>
      <c r="T94" s="42">
        <f t="shared" si="174"/>
        <v>0</v>
      </c>
      <c r="U94" s="42">
        <f t="shared" si="172"/>
        <v>0</v>
      </c>
      <c r="V94" s="42">
        <f t="shared" si="172"/>
        <v>129189</v>
      </c>
      <c r="W94" s="42">
        <f t="shared" si="172"/>
        <v>16843</v>
      </c>
      <c r="X94" s="42">
        <f t="shared" si="172"/>
        <v>0</v>
      </c>
      <c r="Y94" s="42">
        <f t="shared" si="172"/>
        <v>0</v>
      </c>
      <c r="Z94" s="42">
        <f t="shared" si="172"/>
        <v>0</v>
      </c>
      <c r="AA94" s="42">
        <f t="shared" si="172"/>
        <v>0</v>
      </c>
      <c r="AB94" s="42">
        <f t="shared" si="172"/>
        <v>0</v>
      </c>
      <c r="AC94" s="42">
        <f t="shared" si="172"/>
        <v>0</v>
      </c>
      <c r="AD94" s="42">
        <f t="shared" ref="AD94:AI94" si="176">SUM(AD95:AD96)</f>
        <v>0</v>
      </c>
      <c r="AE94" s="42">
        <f t="shared" ref="AE94" si="177">SUM(AE95:AE96)</f>
        <v>0</v>
      </c>
      <c r="AF94" s="42">
        <f t="shared" si="176"/>
        <v>0</v>
      </c>
      <c r="AG94" s="42">
        <f t="shared" si="176"/>
        <v>0</v>
      </c>
      <c r="AH94" s="42">
        <f t="shared" si="176"/>
        <v>0</v>
      </c>
      <c r="AI94" s="42">
        <f t="shared" si="176"/>
        <v>0</v>
      </c>
      <c r="AJ94" s="42">
        <f t="shared" si="172"/>
        <v>0</v>
      </c>
      <c r="AK94" s="42">
        <f t="shared" si="172"/>
        <v>0</v>
      </c>
      <c r="AL94" s="14">
        <f>SUM(AL95:AL96)</f>
        <v>16843</v>
      </c>
      <c r="AM94" s="42">
        <f t="shared" si="172"/>
        <v>16843</v>
      </c>
      <c r="AN94" s="42">
        <f t="shared" si="172"/>
        <v>0</v>
      </c>
      <c r="AO94" s="42">
        <f t="shared" si="172"/>
        <v>0</v>
      </c>
      <c r="AP94" s="42">
        <f t="shared" si="172"/>
        <v>0</v>
      </c>
      <c r="AQ94" s="42">
        <f t="shared" si="172"/>
        <v>0</v>
      </c>
      <c r="AR94" s="42">
        <f t="shared" si="172"/>
        <v>0</v>
      </c>
      <c r="AS94" s="42">
        <f t="shared" si="172"/>
        <v>0</v>
      </c>
      <c r="AT94" s="42">
        <f t="shared" ref="AT94:AY94" si="178">SUM(AT95:AT96)</f>
        <v>0</v>
      </c>
      <c r="AU94" s="42">
        <f t="shared" si="178"/>
        <v>0</v>
      </c>
      <c r="AV94" s="42">
        <f t="shared" si="178"/>
        <v>0</v>
      </c>
      <c r="AW94" s="42">
        <f t="shared" si="178"/>
        <v>0</v>
      </c>
      <c r="AX94" s="42">
        <f t="shared" si="178"/>
        <v>0</v>
      </c>
      <c r="AY94" s="42">
        <f t="shared" si="178"/>
        <v>0</v>
      </c>
      <c r="AZ94" s="42">
        <f t="shared" si="172"/>
        <v>0</v>
      </c>
      <c r="BA94" s="42">
        <f t="shared" si="172"/>
        <v>0</v>
      </c>
      <c r="BB94" s="42">
        <f t="shared" si="172"/>
        <v>16843</v>
      </c>
    </row>
    <row r="95" spans="1:54" s="55" customFormat="1" ht="15.75" hidden="1" x14ac:dyDescent="0.25">
      <c r="A95" s="62"/>
      <c r="B95" s="63"/>
      <c r="C95" s="64">
        <v>909</v>
      </c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53">
        <f t="shared" ref="V95:V96" si="179">SUM(D95:U95)</f>
        <v>0</v>
      </c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>
        <f>SUM(W95:AK95)</f>
        <v>0</v>
      </c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61"/>
      <c r="BA95" s="61"/>
      <c r="BB95" s="53">
        <f t="shared" ref="BB95:BB96" si="180">SUM(AM95:BA95)</f>
        <v>0</v>
      </c>
    </row>
    <row r="96" spans="1:54" s="69" customFormat="1" ht="15.75" hidden="1" x14ac:dyDescent="0.25">
      <c r="A96" s="70"/>
      <c r="B96" s="71"/>
      <c r="C96" s="64">
        <v>920</v>
      </c>
      <c r="D96" s="57">
        <f>129189</f>
        <v>129189</v>
      </c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3">
        <f t="shared" si="179"/>
        <v>129189</v>
      </c>
      <c r="W96" s="57">
        <v>16843</v>
      </c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>
        <f>SUM(W96:AK96)</f>
        <v>16843</v>
      </c>
      <c r="AM96" s="57">
        <v>16843</v>
      </c>
      <c r="AN96" s="57"/>
      <c r="AO96" s="57"/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3">
        <f t="shared" si="180"/>
        <v>16843</v>
      </c>
    </row>
    <row r="97" spans="1:54" s="20" customFormat="1" ht="21.75" customHeight="1" x14ac:dyDescent="0.25">
      <c r="A97" s="46"/>
      <c r="B97" s="47"/>
      <c r="C97" s="48" t="s">
        <v>4</v>
      </c>
      <c r="D97" s="16">
        <f>D10+D14+D18+D21+D26+D27+D31+D32+D38+D41+D45+D46+D51+D52+D65+D66+D67+D79+D80+D81+D83+D87+D88+D89+D82+D94</f>
        <v>9265143</v>
      </c>
      <c r="E97" s="16">
        <f t="shared" ref="E97:U97" si="181">E10+E14+E18+E21+E26+E27+E31+E32+E38+E41+E45+E46+E51+E52+E65+E66+E67+E79+E80+E81+E83+E87+E88+E89+E82+E94</f>
        <v>0</v>
      </c>
      <c r="F97" s="16">
        <f t="shared" si="181"/>
        <v>0</v>
      </c>
      <c r="G97" s="16">
        <f t="shared" si="181"/>
        <v>0</v>
      </c>
      <c r="H97" s="16">
        <f t="shared" si="181"/>
        <v>0</v>
      </c>
      <c r="I97" s="16">
        <f t="shared" si="181"/>
        <v>0</v>
      </c>
      <c r="J97" s="16">
        <f t="shared" si="181"/>
        <v>0</v>
      </c>
      <c r="K97" s="16">
        <f t="shared" si="181"/>
        <v>0</v>
      </c>
      <c r="L97" s="16">
        <f t="shared" si="181"/>
        <v>0</v>
      </c>
      <c r="M97" s="16">
        <f t="shared" si="181"/>
        <v>0</v>
      </c>
      <c r="N97" s="16">
        <f t="shared" si="181"/>
        <v>0</v>
      </c>
      <c r="O97" s="16">
        <f t="shared" si="181"/>
        <v>0</v>
      </c>
      <c r="P97" s="16">
        <f t="shared" si="181"/>
        <v>0</v>
      </c>
      <c r="Q97" s="16">
        <f t="shared" si="181"/>
        <v>0</v>
      </c>
      <c r="R97" s="16">
        <f t="shared" si="181"/>
        <v>0</v>
      </c>
      <c r="S97" s="16">
        <f t="shared" si="181"/>
        <v>0</v>
      </c>
      <c r="T97" s="16">
        <f t="shared" si="181"/>
        <v>0</v>
      </c>
      <c r="U97" s="16">
        <f t="shared" si="181"/>
        <v>0</v>
      </c>
      <c r="V97" s="16">
        <f>V10+V14+V18+V21+V26+V27+V31+V32+V38+V41+V45+V46+V51+V52+V65+V66+V67+V79+V80+V81+V83+V87+V88+V89+V82+V94</f>
        <v>9265143</v>
      </c>
      <c r="W97" s="16">
        <f t="shared" ref="W97:BB97" si="182">W10+W14+W18+W21+W26+W27+W31+W32+W38+W41+W45+W46+W51+W52+W65+W66+W67+W79+W80+W81+W83+W87+W88+W89+W82+W94</f>
        <v>7568964</v>
      </c>
      <c r="X97" s="16">
        <f t="shared" si="182"/>
        <v>0</v>
      </c>
      <c r="Y97" s="16">
        <f t="shared" si="182"/>
        <v>0</v>
      </c>
      <c r="Z97" s="16">
        <f t="shared" si="182"/>
        <v>0</v>
      </c>
      <c r="AA97" s="16">
        <f t="shared" si="182"/>
        <v>0</v>
      </c>
      <c r="AB97" s="16">
        <f t="shared" si="182"/>
        <v>0</v>
      </c>
      <c r="AC97" s="16">
        <f t="shared" si="182"/>
        <v>0</v>
      </c>
      <c r="AD97" s="16">
        <f t="shared" si="182"/>
        <v>0</v>
      </c>
      <c r="AE97" s="16">
        <f t="shared" si="182"/>
        <v>0</v>
      </c>
      <c r="AF97" s="16">
        <f t="shared" si="182"/>
        <v>0</v>
      </c>
      <c r="AG97" s="16">
        <f t="shared" si="182"/>
        <v>0</v>
      </c>
      <c r="AH97" s="16">
        <f t="shared" si="182"/>
        <v>0</v>
      </c>
      <c r="AI97" s="16">
        <f t="shared" si="182"/>
        <v>0</v>
      </c>
      <c r="AJ97" s="16">
        <f t="shared" si="182"/>
        <v>0</v>
      </c>
      <c r="AK97" s="16">
        <f t="shared" si="182"/>
        <v>0</v>
      </c>
      <c r="AL97" s="16">
        <f t="shared" si="182"/>
        <v>7568964</v>
      </c>
      <c r="AM97" s="16">
        <f t="shared" si="182"/>
        <v>4661470</v>
      </c>
      <c r="AN97" s="16">
        <f t="shared" si="182"/>
        <v>0</v>
      </c>
      <c r="AO97" s="16">
        <f t="shared" si="182"/>
        <v>0</v>
      </c>
      <c r="AP97" s="16">
        <f t="shared" si="182"/>
        <v>0</v>
      </c>
      <c r="AQ97" s="16">
        <f t="shared" si="182"/>
        <v>0</v>
      </c>
      <c r="AR97" s="16">
        <f t="shared" si="182"/>
        <v>0</v>
      </c>
      <c r="AS97" s="16">
        <f t="shared" si="182"/>
        <v>0</v>
      </c>
      <c r="AT97" s="16">
        <f t="shared" si="182"/>
        <v>0</v>
      </c>
      <c r="AU97" s="16">
        <f t="shared" si="182"/>
        <v>0</v>
      </c>
      <c r="AV97" s="16">
        <f t="shared" si="182"/>
        <v>0</v>
      </c>
      <c r="AW97" s="16">
        <f t="shared" si="182"/>
        <v>0</v>
      </c>
      <c r="AX97" s="16">
        <f t="shared" si="182"/>
        <v>0</v>
      </c>
      <c r="AY97" s="16">
        <f t="shared" si="182"/>
        <v>0</v>
      </c>
      <c r="AZ97" s="16">
        <f t="shared" si="182"/>
        <v>0</v>
      </c>
      <c r="BA97" s="16">
        <f t="shared" si="182"/>
        <v>0</v>
      </c>
      <c r="BB97" s="16">
        <f t="shared" si="182"/>
        <v>4661470</v>
      </c>
    </row>
    <row r="98" spans="1:54" ht="15.75" x14ac:dyDescent="0.25">
      <c r="A98" s="6"/>
      <c r="B98" s="9"/>
      <c r="C98" s="12"/>
      <c r="D98" s="24"/>
      <c r="E98" s="2">
        <v>8554630</v>
      </c>
      <c r="F98" s="28">
        <f>E98+F97</f>
        <v>8554630</v>
      </c>
      <c r="G98" s="28">
        <f>F98+G97</f>
        <v>8554630</v>
      </c>
      <c r="H98" s="28">
        <f t="shared" ref="H98:L98" si="183">G98+H97</f>
        <v>8554630</v>
      </c>
      <c r="I98" s="28">
        <f t="shared" si="183"/>
        <v>8554630</v>
      </c>
      <c r="J98" s="28">
        <f t="shared" si="183"/>
        <v>8554630</v>
      </c>
      <c r="K98" s="28">
        <f>J98+K97</f>
        <v>8554630</v>
      </c>
      <c r="L98" s="2">
        <f t="shared" si="183"/>
        <v>8554630</v>
      </c>
      <c r="M98" s="28">
        <f t="shared" ref="M98:N98" si="184">L98+M97</f>
        <v>8554630</v>
      </c>
      <c r="N98" s="28">
        <f t="shared" si="184"/>
        <v>8554630</v>
      </c>
      <c r="O98" s="28">
        <f t="shared" ref="O98" si="185">N98+O97</f>
        <v>8554630</v>
      </c>
      <c r="P98" s="28">
        <f t="shared" ref="P98" si="186">O98+P97</f>
        <v>8554630</v>
      </c>
      <c r="Q98" s="28">
        <f t="shared" ref="Q98" si="187">P98+Q97</f>
        <v>8554630</v>
      </c>
      <c r="R98" s="28">
        <f t="shared" ref="R98" si="188">Q98+R97</f>
        <v>8554630</v>
      </c>
      <c r="S98" s="28">
        <f t="shared" ref="S98" si="189">R98+S97</f>
        <v>8554630</v>
      </c>
      <c r="T98" s="28">
        <f t="shared" ref="T98" si="190">S98+T97</f>
        <v>8554630</v>
      </c>
      <c r="U98" s="28">
        <f t="shared" ref="U98" si="191">T98+U97</f>
        <v>8554630</v>
      </c>
      <c r="V98" s="17"/>
      <c r="W98" s="28"/>
      <c r="X98" s="17">
        <f>W97+X97</f>
        <v>7568964</v>
      </c>
      <c r="Y98" s="28">
        <f>X98+Y97</f>
        <v>7568964</v>
      </c>
      <c r="Z98" s="28">
        <f>Y98+Z97</f>
        <v>7568964</v>
      </c>
      <c r="AA98" s="28">
        <f t="shared" ref="AA98:AC98" si="192">Z98+AA97</f>
        <v>7568964</v>
      </c>
      <c r="AB98" s="28">
        <f t="shared" si="192"/>
        <v>7568964</v>
      </c>
      <c r="AC98" s="28">
        <f t="shared" si="192"/>
        <v>7568964</v>
      </c>
      <c r="AD98" s="2">
        <f t="shared" ref="AD98" si="193">AC98+AD97</f>
        <v>7568964</v>
      </c>
      <c r="AE98" s="28">
        <f>AD98+AE97</f>
        <v>7568964</v>
      </c>
      <c r="AF98" s="28">
        <f t="shared" ref="AF98:AI98" si="194">AE98+AF97</f>
        <v>7568964</v>
      </c>
      <c r="AG98" s="28">
        <f t="shared" si="194"/>
        <v>7568964</v>
      </c>
      <c r="AH98" s="2">
        <f t="shared" si="194"/>
        <v>7568964</v>
      </c>
      <c r="AI98" s="2">
        <f t="shared" si="194"/>
        <v>7568964</v>
      </c>
      <c r="AJ98" s="2">
        <f>AI98+AJ97</f>
        <v>7568964</v>
      </c>
      <c r="AK98" s="2">
        <f t="shared" ref="AK98" si="195">AJ98+AK97</f>
        <v>7568964</v>
      </c>
      <c r="AL98" s="2"/>
      <c r="AM98" s="2">
        <f>AM97</f>
        <v>4661470</v>
      </c>
      <c r="AN98" s="2">
        <f>AM98+AN97</f>
        <v>4661470</v>
      </c>
      <c r="AO98" s="17">
        <f>AN98+AO97</f>
        <v>4661470</v>
      </c>
      <c r="AP98" s="28">
        <f t="shared" ref="AP98:AS98" si="196">AO98+AP97</f>
        <v>4661470</v>
      </c>
      <c r="AQ98" s="17">
        <f t="shared" si="196"/>
        <v>4661470</v>
      </c>
      <c r="AR98" s="17">
        <f t="shared" si="196"/>
        <v>4661470</v>
      </c>
      <c r="AS98" s="2">
        <f t="shared" si="196"/>
        <v>4661470</v>
      </c>
      <c r="AT98" s="28">
        <f t="shared" ref="AT98" si="197">AS98+AT97</f>
        <v>4661470</v>
      </c>
      <c r="AU98" s="28">
        <f t="shared" ref="AU98" si="198">AT98+AU97</f>
        <v>4661470</v>
      </c>
      <c r="AV98" s="28">
        <f t="shared" ref="AV98" si="199">AU98+AV97</f>
        <v>4661470</v>
      </c>
      <c r="AW98" s="28">
        <f t="shared" ref="AW98" si="200">AV98+AW97</f>
        <v>4661470</v>
      </c>
      <c r="AX98" s="28">
        <f t="shared" ref="AX98" si="201">AW98+AX97</f>
        <v>4661470</v>
      </c>
      <c r="AY98" s="28">
        <f t="shared" ref="AY98" si="202">AX98+AY97</f>
        <v>4661470</v>
      </c>
      <c r="AZ98" s="28">
        <f t="shared" ref="AZ98" si="203">AY98+AZ97</f>
        <v>4661470</v>
      </c>
      <c r="BA98" s="28">
        <f t="shared" ref="BA98" si="204">AZ98+BA97</f>
        <v>4661470</v>
      </c>
      <c r="BB98" s="2"/>
    </row>
    <row r="99" spans="1:54" ht="15.75" x14ac:dyDescent="0.25">
      <c r="A99" s="6"/>
      <c r="B99" s="9"/>
      <c r="C99" s="12"/>
      <c r="D99" s="24"/>
      <c r="E99" s="5"/>
      <c r="F99" s="22"/>
      <c r="G99" s="22"/>
      <c r="H99" s="22"/>
      <c r="I99" s="22"/>
      <c r="J99" s="22"/>
      <c r="K99" s="22"/>
      <c r="L99" s="5"/>
      <c r="M99" s="22"/>
      <c r="N99" s="78"/>
      <c r="O99" s="22"/>
      <c r="P99" s="22"/>
      <c r="Q99" s="22"/>
      <c r="R99" s="22"/>
      <c r="S99" s="22"/>
      <c r="T99" s="22"/>
      <c r="U99" s="22"/>
      <c r="V99" s="18"/>
      <c r="W99" s="22"/>
      <c r="X99" s="21"/>
      <c r="Y99" s="25"/>
      <c r="Z99" s="25"/>
      <c r="AA99" s="25"/>
      <c r="AB99" s="25"/>
      <c r="AC99" s="25"/>
      <c r="AD99" s="3"/>
      <c r="AE99" s="25"/>
      <c r="AF99" s="25"/>
      <c r="AG99" s="25"/>
      <c r="AH99" s="25"/>
      <c r="AI99" s="25"/>
      <c r="AJ99" s="25"/>
      <c r="AK99" s="25"/>
      <c r="AL99" s="5"/>
      <c r="AM99" s="5"/>
      <c r="AN99" s="3"/>
      <c r="AO99" s="21"/>
      <c r="AP99" s="25"/>
      <c r="AQ99" s="21"/>
      <c r="AR99" s="21"/>
      <c r="AS99" s="3"/>
      <c r="AT99" s="25"/>
      <c r="AU99" s="25"/>
      <c r="AV99" s="25"/>
      <c r="AW99" s="25"/>
      <c r="AX99" s="25"/>
      <c r="AY99" s="25"/>
      <c r="AZ99" s="25"/>
      <c r="BA99" s="25"/>
      <c r="BB99" s="5"/>
    </row>
    <row r="100" spans="1:54" ht="15.75" x14ac:dyDescent="0.25">
      <c r="A100" s="6"/>
      <c r="B100" s="9"/>
      <c r="C100" s="23"/>
      <c r="D100" s="24"/>
      <c r="E100" s="22"/>
      <c r="F100" s="22"/>
      <c r="G100" s="22"/>
      <c r="H100" s="22"/>
      <c r="I100" s="22"/>
      <c r="J100" s="22"/>
      <c r="K100" s="22"/>
      <c r="L100" s="5"/>
      <c r="M100" s="22"/>
      <c r="N100" s="79"/>
      <c r="O100" s="22"/>
      <c r="P100" s="22"/>
      <c r="Q100" s="22"/>
      <c r="R100" s="22"/>
      <c r="S100" s="22"/>
      <c r="T100" s="22"/>
      <c r="U100" s="22"/>
      <c r="V100" s="18"/>
      <c r="W100" s="22"/>
      <c r="X100" s="21"/>
      <c r="Y100" s="25"/>
      <c r="Z100" s="25"/>
      <c r="AA100" s="25"/>
      <c r="AB100" s="25"/>
      <c r="AC100" s="25"/>
      <c r="AD100" s="3"/>
      <c r="AE100" s="25"/>
      <c r="AF100" s="25"/>
      <c r="AG100" s="25"/>
      <c r="AH100" s="25"/>
      <c r="AI100" s="25"/>
      <c r="AJ100" s="25"/>
      <c r="AK100" s="25"/>
      <c r="AL100" s="5"/>
      <c r="AM100" s="5"/>
      <c r="AN100" s="3"/>
      <c r="AO100" s="21"/>
      <c r="AP100" s="25"/>
      <c r="AQ100" s="21"/>
      <c r="AR100" s="21"/>
      <c r="AS100" s="3"/>
      <c r="AT100" s="25"/>
      <c r="AU100" s="25"/>
      <c r="AV100" s="25"/>
      <c r="AW100" s="25"/>
      <c r="AX100" s="25"/>
      <c r="AY100" s="25"/>
      <c r="AZ100" s="25"/>
      <c r="BA100" s="25"/>
      <c r="BB100" s="5"/>
    </row>
    <row r="101" spans="1:54" ht="15.75" x14ac:dyDescent="0.25">
      <c r="A101" s="6"/>
      <c r="B101" s="9"/>
      <c r="C101" s="3"/>
      <c r="D101" s="25"/>
      <c r="E101" s="5"/>
      <c r="F101" s="22"/>
      <c r="G101" s="22"/>
      <c r="H101" s="22"/>
      <c r="I101" s="22"/>
      <c r="J101" s="22"/>
      <c r="K101" s="22"/>
      <c r="L101" s="5"/>
      <c r="M101" s="22"/>
      <c r="N101" s="80"/>
      <c r="O101" s="22"/>
      <c r="P101" s="22"/>
      <c r="Q101" s="22"/>
      <c r="R101" s="22"/>
      <c r="S101" s="22"/>
      <c r="T101" s="22"/>
      <c r="U101" s="22"/>
      <c r="V101" s="18"/>
      <c r="W101" s="22"/>
      <c r="X101" s="21"/>
      <c r="Y101" s="25"/>
      <c r="Z101" s="25"/>
      <c r="AA101" s="25"/>
      <c r="AB101" s="25"/>
      <c r="AC101" s="25"/>
      <c r="AD101" s="3"/>
      <c r="AE101" s="25"/>
      <c r="AF101" s="25"/>
      <c r="AG101" s="25"/>
      <c r="AH101" s="25"/>
      <c r="AI101" s="25"/>
      <c r="AJ101" s="25"/>
      <c r="AK101" s="25"/>
      <c r="AL101" s="5"/>
      <c r="AM101" s="5"/>
      <c r="AN101" s="5"/>
      <c r="AO101" s="18"/>
      <c r="AP101" s="22"/>
      <c r="AQ101" s="18"/>
      <c r="AR101" s="18"/>
      <c r="AS101" s="5"/>
      <c r="AT101" s="22"/>
      <c r="AU101" s="22"/>
      <c r="AV101" s="22"/>
      <c r="AW101" s="22"/>
      <c r="AX101" s="22"/>
      <c r="AY101" s="22"/>
      <c r="AZ101" s="22"/>
      <c r="BA101" s="22"/>
      <c r="BB101" s="5"/>
    </row>
    <row r="102" spans="1:54" ht="15.75" x14ac:dyDescent="0.25">
      <c r="A102" s="6"/>
      <c r="B102" s="9"/>
      <c r="C102" s="3"/>
      <c r="D102" s="25"/>
      <c r="E102" s="3"/>
      <c r="F102" s="25"/>
      <c r="G102" s="25"/>
      <c r="H102" s="25"/>
      <c r="I102" s="25"/>
      <c r="J102" s="25"/>
      <c r="K102" s="25"/>
      <c r="L102" s="3"/>
      <c r="M102" s="25"/>
      <c r="N102" s="81"/>
      <c r="O102" s="25"/>
      <c r="P102" s="25"/>
      <c r="Q102" s="25"/>
      <c r="R102" s="25"/>
      <c r="S102" s="25"/>
      <c r="T102" s="25"/>
      <c r="U102" s="25"/>
      <c r="V102" s="18"/>
      <c r="W102" s="22"/>
      <c r="X102" s="21"/>
      <c r="Y102" s="25"/>
      <c r="Z102" s="25"/>
      <c r="AA102" s="25"/>
      <c r="AB102" s="25"/>
      <c r="AC102" s="25"/>
      <c r="AD102" s="3"/>
      <c r="AE102" s="25"/>
      <c r="AF102" s="25"/>
      <c r="AG102" s="25"/>
      <c r="AH102" s="25"/>
      <c r="AI102" s="25"/>
      <c r="AJ102" s="25"/>
      <c r="AK102" s="25"/>
      <c r="AL102" s="5"/>
      <c r="AM102" s="5"/>
      <c r="AN102" s="3"/>
      <c r="AO102" s="21"/>
      <c r="AP102" s="25"/>
      <c r="AQ102" s="21"/>
      <c r="AR102" s="21"/>
      <c r="AS102" s="3"/>
      <c r="AT102" s="25"/>
      <c r="AU102" s="25"/>
      <c r="AV102" s="25"/>
      <c r="AW102" s="25"/>
      <c r="AX102" s="25"/>
      <c r="AY102" s="25"/>
      <c r="AZ102" s="25"/>
      <c r="BA102" s="25"/>
      <c r="BB102" s="5"/>
    </row>
    <row r="103" spans="1:54" x14ac:dyDescent="0.25">
      <c r="V103" s="19"/>
      <c r="W103" s="29"/>
      <c r="AL103" s="8"/>
      <c r="AM103" s="8"/>
      <c r="BB103" s="8"/>
    </row>
    <row r="104" spans="1:54" x14ac:dyDescent="0.25">
      <c r="V104" s="19"/>
      <c r="W104" s="29"/>
      <c r="AL104" s="8"/>
      <c r="AM104" s="8"/>
      <c r="BB104" s="8"/>
    </row>
    <row r="105" spans="1:54" x14ac:dyDescent="0.25">
      <c r="V105" s="19"/>
      <c r="W105" s="29"/>
      <c r="AL105" s="8"/>
      <c r="AM105" s="8"/>
      <c r="BB105" s="8"/>
    </row>
    <row r="106" spans="1:54" x14ac:dyDescent="0.25">
      <c r="C106" s="11"/>
      <c r="D106" s="27"/>
      <c r="V106" s="19"/>
      <c r="W106" s="29"/>
      <c r="AL106" s="8"/>
      <c r="AM106" s="8"/>
      <c r="BB106" s="8"/>
    </row>
    <row r="107" spans="1:54" x14ac:dyDescent="0.25">
      <c r="V107" s="19"/>
      <c r="W107" s="29"/>
      <c r="AL107" s="8"/>
      <c r="AM107" s="8"/>
      <c r="BB107" s="8"/>
    </row>
    <row r="108" spans="1:54" x14ac:dyDescent="0.25">
      <c r="V108" s="19"/>
      <c r="W108" s="29"/>
      <c r="AL108" s="8"/>
      <c r="AM108" s="8"/>
      <c r="BB108" s="8"/>
    </row>
    <row r="109" spans="1:54" x14ac:dyDescent="0.25">
      <c r="V109" s="19"/>
      <c r="W109" s="29"/>
      <c r="AL109" s="8"/>
      <c r="AM109" s="8"/>
      <c r="BB109" s="8"/>
    </row>
    <row r="110" spans="1:54" x14ac:dyDescent="0.25">
      <c r="V110" s="19"/>
      <c r="W110" s="29"/>
      <c r="AL110" s="8"/>
      <c r="AM110" s="8"/>
      <c r="BB110" s="8"/>
    </row>
    <row r="117" spans="22:22" x14ac:dyDescent="0.25">
      <c r="V117" s="19"/>
    </row>
    <row r="118" spans="22:22" x14ac:dyDescent="0.25">
      <c r="V118" s="19"/>
    </row>
  </sheetData>
  <mergeCells count="18">
    <mergeCell ref="A75:A78"/>
    <mergeCell ref="B76:B78"/>
    <mergeCell ref="B53:B63"/>
    <mergeCell ref="A57:A59"/>
    <mergeCell ref="A54:A56"/>
    <mergeCell ref="A68:A74"/>
    <mergeCell ref="B1:BB1"/>
    <mergeCell ref="B2:BB2"/>
    <mergeCell ref="B3:BB3"/>
    <mergeCell ref="A6:BB6"/>
    <mergeCell ref="A42:A44"/>
    <mergeCell ref="B42:B44"/>
    <mergeCell ref="A8:A9"/>
    <mergeCell ref="B8:B9"/>
    <mergeCell ref="C8:C9"/>
    <mergeCell ref="E8:BB8"/>
    <mergeCell ref="A33:A37"/>
    <mergeCell ref="B33:B37"/>
  </mergeCells>
  <pageMargins left="0.64" right="0.34" top="0.35" bottom="0.31496062992125984" header="0.16" footer="0.31496062992125984"/>
  <pageSetup paperSize="9" scale="70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Архипова Елена Иннакентьевна</cp:lastModifiedBy>
  <cp:lastPrinted>2020-08-26T11:59:10Z</cp:lastPrinted>
  <dcterms:created xsi:type="dcterms:W3CDTF">2015-09-30T07:41:26Z</dcterms:created>
  <dcterms:modified xsi:type="dcterms:W3CDTF">2020-10-14T11:22:54Z</dcterms:modified>
</cp:coreProperties>
</file>