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520" windowHeight="10620"/>
  </bookViews>
  <sheets>
    <sheet name="2020-2022" sheetId="1" r:id="rId1"/>
  </sheets>
  <definedNames>
    <definedName name="_xlnm._FilterDatabase" localSheetId="0" hidden="1">'2020-2022'!$A$3:$N$144</definedName>
    <definedName name="_xlnm.Print_Titles" localSheetId="0">'2020-2022'!$3:$4</definedName>
    <definedName name="_xlnm.Print_Area" localSheetId="0">'2020-2022'!$A$1:$AM$145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9" i="1"/>
  <c r="AK27"/>
  <c r="AK26" s="1"/>
  <c r="AM144" l="1"/>
  <c r="AM143" s="1"/>
  <c r="AM142" s="1"/>
  <c r="AL144"/>
  <c r="AL143" s="1"/>
  <c r="AL142" s="1"/>
  <c r="AK139"/>
  <c r="AK138" s="1"/>
  <c r="AK137" s="1"/>
  <c r="AK136" s="1"/>
  <c r="AK135" s="1"/>
  <c r="AK132"/>
  <c r="AK131" s="1"/>
  <c r="AK130" s="1"/>
  <c r="AK129" s="1"/>
  <c r="AK128" s="1"/>
  <c r="AM117"/>
  <c r="AL117"/>
  <c r="AL116" s="1"/>
  <c r="AK113"/>
  <c r="AM116"/>
  <c r="AK118"/>
  <c r="AM111"/>
  <c r="AM110" s="1"/>
  <c r="AM109" s="1"/>
  <c r="AL111"/>
  <c r="AL110" s="1"/>
  <c r="AL109" s="1"/>
  <c r="AL11"/>
  <c r="AM11"/>
  <c r="AK11"/>
  <c r="AM47"/>
  <c r="AM46" s="1"/>
  <c r="AL47"/>
  <c r="AL46" s="1"/>
  <c r="AM41"/>
  <c r="AM40" s="1"/>
  <c r="AL41"/>
  <c r="AL40" s="1"/>
  <c r="AM44"/>
  <c r="AM43" s="1"/>
  <c r="AL44"/>
  <c r="AL43" s="1"/>
  <c r="AL108" l="1"/>
  <c r="AM124" l="1"/>
  <c r="AL126"/>
  <c r="AL125" s="1"/>
  <c r="AL124" s="1"/>
  <c r="AK112"/>
  <c r="AK109"/>
  <c r="AK105" s="1"/>
  <c r="AM120"/>
  <c r="AL120"/>
  <c r="AL118" s="1"/>
  <c r="AL113" s="1"/>
  <c r="AL134"/>
  <c r="AM134"/>
  <c r="AK134"/>
  <c r="R145"/>
  <c r="Z145" s="1"/>
  <c r="AH145" s="1"/>
  <c r="Q145"/>
  <c r="Y145" s="1"/>
  <c r="P145"/>
  <c r="X145" s="1"/>
  <c r="AF145" s="1"/>
  <c r="O145"/>
  <c r="W145" s="1"/>
  <c r="AE145" s="1"/>
  <c r="AC144"/>
  <c r="AC143" s="1"/>
  <c r="AC142" s="1"/>
  <c r="AC141" s="1"/>
  <c r="U144"/>
  <c r="U143" s="1"/>
  <c r="U142" s="1"/>
  <c r="U141" s="1"/>
  <c r="M144"/>
  <c r="M143" s="1"/>
  <c r="M142" s="1"/>
  <c r="M141" s="1"/>
  <c r="I144"/>
  <c r="I143" s="1"/>
  <c r="I142" s="1"/>
  <c r="I141" s="1"/>
  <c r="B144"/>
  <c r="B143"/>
  <c r="B145" s="1"/>
  <c r="AL122"/>
  <c r="AL121" s="1"/>
  <c r="E125"/>
  <c r="Z123"/>
  <c r="AH123" s="1"/>
  <c r="AH122" s="1"/>
  <c r="AH121" s="1"/>
  <c r="X123"/>
  <c r="AF123" s="1"/>
  <c r="W123"/>
  <c r="AE123" s="1"/>
  <c r="AE122" s="1"/>
  <c r="AE121" s="1"/>
  <c r="U123"/>
  <c r="Y123" s="1"/>
  <c r="AM122"/>
  <c r="AM121" s="1"/>
  <c r="AD122"/>
  <c r="AD121" s="1"/>
  <c r="AC122"/>
  <c r="AC121" s="1"/>
  <c r="V122"/>
  <c r="V121" s="1"/>
  <c r="R120"/>
  <c r="Z120" s="1"/>
  <c r="AH120" s="1"/>
  <c r="Q120"/>
  <c r="Y120" s="1"/>
  <c r="P120"/>
  <c r="X120" s="1"/>
  <c r="AF120" s="1"/>
  <c r="O120"/>
  <c r="W120" s="1"/>
  <c r="AE120" s="1"/>
  <c r="AC118"/>
  <c r="U118"/>
  <c r="M118"/>
  <c r="I118"/>
  <c r="R117"/>
  <c r="Z117" s="1"/>
  <c r="AH117" s="1"/>
  <c r="Q117"/>
  <c r="Y117" s="1"/>
  <c r="P117"/>
  <c r="X117" s="1"/>
  <c r="AF117" s="1"/>
  <c r="O117"/>
  <c r="W117" s="1"/>
  <c r="AE117" s="1"/>
  <c r="AC116"/>
  <c r="U116"/>
  <c r="M116"/>
  <c r="I116"/>
  <c r="R115"/>
  <c r="Z115" s="1"/>
  <c r="AH115" s="1"/>
  <c r="Q115"/>
  <c r="Y115" s="1"/>
  <c r="P115"/>
  <c r="X115" s="1"/>
  <c r="AF115" s="1"/>
  <c r="O115"/>
  <c r="W115" s="1"/>
  <c r="AE115" s="1"/>
  <c r="AC114"/>
  <c r="AC113" s="1"/>
  <c r="AC112" s="1"/>
  <c r="U114"/>
  <c r="M114"/>
  <c r="I114"/>
  <c r="R111"/>
  <c r="Z111" s="1"/>
  <c r="AH111" s="1"/>
  <c r="Q111"/>
  <c r="Y111" s="1"/>
  <c r="P111"/>
  <c r="X111" s="1"/>
  <c r="AF111" s="1"/>
  <c r="O111"/>
  <c r="W111" s="1"/>
  <c r="AE111" s="1"/>
  <c r="AC110"/>
  <c r="AC109" s="1"/>
  <c r="U110"/>
  <c r="U109" s="1"/>
  <c r="U105" s="1"/>
  <c r="M110"/>
  <c r="M109" s="1"/>
  <c r="M105" s="1"/>
  <c r="I110"/>
  <c r="I109" s="1"/>
  <c r="I105" s="1"/>
  <c r="B110"/>
  <c r="B112" s="1"/>
  <c r="B114" s="1"/>
  <c r="B116" s="1"/>
  <c r="B118" s="1"/>
  <c r="B111"/>
  <c r="B113" s="1"/>
  <c r="B115" s="1"/>
  <c r="B117" s="1"/>
  <c r="AL107"/>
  <c r="AL106" s="1"/>
  <c r="AH108"/>
  <c r="AG108"/>
  <c r="AG107" s="1"/>
  <c r="AG106" s="1"/>
  <c r="AF108"/>
  <c r="AF107" s="1"/>
  <c r="AF106" s="1"/>
  <c r="AF105" s="1"/>
  <c r="AE108"/>
  <c r="AE107" s="1"/>
  <c r="AE106" s="1"/>
  <c r="AE105" s="1"/>
  <c r="AM107"/>
  <c r="AM106" s="1"/>
  <c r="AJ107"/>
  <c r="AJ106" s="1"/>
  <c r="AJ105" s="1"/>
  <c r="AI107"/>
  <c r="AI106" s="1"/>
  <c r="AI105" s="1"/>
  <c r="AD107"/>
  <c r="AD106" s="1"/>
  <c r="AD105" s="1"/>
  <c r="AC107"/>
  <c r="AC106" s="1"/>
  <c r="AB107"/>
  <c r="AB106" s="1"/>
  <c r="AB105" s="1"/>
  <c r="AA107"/>
  <c r="AA106" s="1"/>
  <c r="AA105" s="1"/>
  <c r="B107"/>
  <c r="B108"/>
  <c r="AM118" l="1"/>
  <c r="AM113" s="1"/>
  <c r="AM112" s="1"/>
  <c r="AK104"/>
  <c r="AL105"/>
  <c r="AL112"/>
  <c r="AM105"/>
  <c r="X122"/>
  <c r="X121" s="1"/>
  <c r="Q110"/>
  <c r="Q109" s="1"/>
  <c r="Q105" s="1"/>
  <c r="W122"/>
  <c r="W121" s="1"/>
  <c r="Z122"/>
  <c r="Z121" s="1"/>
  <c r="Q144"/>
  <c r="Q143" s="1"/>
  <c r="Q142" s="1"/>
  <c r="Q141" s="1"/>
  <c r="AG145"/>
  <c r="Y144"/>
  <c r="Y143" s="1"/>
  <c r="Y142" s="1"/>
  <c r="Y141" s="1"/>
  <c r="M113"/>
  <c r="M112" s="1"/>
  <c r="U113"/>
  <c r="U112" s="1"/>
  <c r="Q118"/>
  <c r="Q114"/>
  <c r="I113"/>
  <c r="I112" s="1"/>
  <c r="AC105"/>
  <c r="Q116"/>
  <c r="AF122"/>
  <c r="AF121" s="1"/>
  <c r="B120"/>
  <c r="B119"/>
  <c r="AG123"/>
  <c r="AG122" s="1"/>
  <c r="AG121" s="1"/>
  <c r="Y122"/>
  <c r="Y121" s="1"/>
  <c r="AG111"/>
  <c r="AG110" s="1"/>
  <c r="AG109" s="1"/>
  <c r="AG105" s="1"/>
  <c r="Y110"/>
  <c r="Y109" s="1"/>
  <c r="Y105" s="1"/>
  <c r="AG117"/>
  <c r="AG116" s="1"/>
  <c r="Y116"/>
  <c r="AG115"/>
  <c r="Y114"/>
  <c r="AG120"/>
  <c r="AG118" s="1"/>
  <c r="Y118"/>
  <c r="AH107"/>
  <c r="AH106" s="1"/>
  <c r="AH105" s="1"/>
  <c r="U122"/>
  <c r="U121" s="1"/>
  <c r="AM104" l="1"/>
  <c r="AL104"/>
  <c r="Q113"/>
  <c r="Q112" s="1"/>
  <c r="AG144"/>
  <c r="AG143" s="1"/>
  <c r="AG142" s="1"/>
  <c r="AG141" s="1"/>
  <c r="Y113"/>
  <c r="Y112" s="1"/>
  <c r="AG114"/>
  <c r="AG113" s="1"/>
  <c r="AG112" s="1"/>
  <c r="AM35" l="1"/>
  <c r="AL35"/>
  <c r="AL7"/>
  <c r="AM7"/>
  <c r="AK7"/>
  <c r="AM67" l="1"/>
  <c r="AM66" s="1"/>
  <c r="AM65" s="1"/>
  <c r="AM59" s="1"/>
  <c r="AM53" s="1"/>
  <c r="AL67"/>
  <c r="AL66" s="1"/>
  <c r="AL65" s="1"/>
  <c r="AL64" s="1"/>
  <c r="AL63" s="1"/>
  <c r="AL61"/>
  <c r="AL60" s="1"/>
  <c r="AM33"/>
  <c r="AM32" s="1"/>
  <c r="AL33"/>
  <c r="AL32" s="1"/>
  <c r="AM30"/>
  <c r="AM29" s="1"/>
  <c r="AL30"/>
  <c r="AL29" s="1"/>
  <c r="AM23"/>
  <c r="AM22" s="1"/>
  <c r="AL23"/>
  <c r="AL22" s="1"/>
  <c r="AM20"/>
  <c r="AM19" s="1"/>
  <c r="AL19"/>
  <c r="AM17"/>
  <c r="AL17"/>
  <c r="R48"/>
  <c r="Z48" s="1"/>
  <c r="AH48" s="1"/>
  <c r="Q48"/>
  <c r="Y48" s="1"/>
  <c r="Y47" s="1"/>
  <c r="Y46" s="1"/>
  <c r="P48"/>
  <c r="X48" s="1"/>
  <c r="AF48" s="1"/>
  <c r="O48"/>
  <c r="W48" s="1"/>
  <c r="AE48" s="1"/>
  <c r="AK47"/>
  <c r="AK46" s="1"/>
  <c r="AC47"/>
  <c r="AC46" s="1"/>
  <c r="U47"/>
  <c r="U46" s="1"/>
  <c r="M47"/>
  <c r="M46" s="1"/>
  <c r="I47"/>
  <c r="I46" s="1"/>
  <c r="R45"/>
  <c r="Z45" s="1"/>
  <c r="AH45" s="1"/>
  <c r="Q45"/>
  <c r="Y45" s="1"/>
  <c r="P45"/>
  <c r="X45" s="1"/>
  <c r="AF45" s="1"/>
  <c r="O45"/>
  <c r="W45" s="1"/>
  <c r="AE45" s="1"/>
  <c r="AK44"/>
  <c r="AK43" s="1"/>
  <c r="AC44"/>
  <c r="AC43" s="1"/>
  <c r="U44"/>
  <c r="U43" s="1"/>
  <c r="M44"/>
  <c r="M43" s="1"/>
  <c r="I44"/>
  <c r="I43" s="1"/>
  <c r="R42"/>
  <c r="Z42" s="1"/>
  <c r="AH42" s="1"/>
  <c r="Q42"/>
  <c r="Y42" s="1"/>
  <c r="AG42" s="1"/>
  <c r="P42"/>
  <c r="X42" s="1"/>
  <c r="AF42" s="1"/>
  <c r="O42"/>
  <c r="W42" s="1"/>
  <c r="AE42" s="1"/>
  <c r="AK41"/>
  <c r="AK40" s="1"/>
  <c r="AC41"/>
  <c r="AC40" s="1"/>
  <c r="U41"/>
  <c r="U40" s="1"/>
  <c r="M41"/>
  <c r="M40" s="1"/>
  <c r="I41"/>
  <c r="I40" s="1"/>
  <c r="B40"/>
  <c r="B41" s="1"/>
  <c r="B42" s="1"/>
  <c r="B43" s="1"/>
  <c r="B44" s="1"/>
  <c r="B45" s="1"/>
  <c r="B46" s="1"/>
  <c r="B47" s="1"/>
  <c r="B48" s="1"/>
  <c r="B49" s="1"/>
  <c r="B50" s="1"/>
  <c r="B51" s="1"/>
  <c r="B52" s="1"/>
  <c r="R39"/>
  <c r="Z39" s="1"/>
  <c r="AH39" s="1"/>
  <c r="Q39"/>
  <c r="Q38" s="1"/>
  <c r="Q37" s="1"/>
  <c r="P39"/>
  <c r="X39" s="1"/>
  <c r="AF39" s="1"/>
  <c r="O39"/>
  <c r="W39" s="1"/>
  <c r="AE39" s="1"/>
  <c r="AL39" s="1"/>
  <c r="AK38"/>
  <c r="AK37" s="1"/>
  <c r="AC38"/>
  <c r="AC37" s="1"/>
  <c r="U38"/>
  <c r="M38"/>
  <c r="M37" s="1"/>
  <c r="I38"/>
  <c r="I37" s="1"/>
  <c r="B38"/>
  <c r="U37"/>
  <c r="B36"/>
  <c r="AL59" l="1"/>
  <c r="AL53" s="1"/>
  <c r="AM64"/>
  <c r="AM16"/>
  <c r="AM15"/>
  <c r="AM5" s="1"/>
  <c r="AL16"/>
  <c r="AL15"/>
  <c r="AL5" s="1"/>
  <c r="Q47"/>
  <c r="Q46" s="1"/>
  <c r="AM28"/>
  <c r="Y41"/>
  <c r="Y40" s="1"/>
  <c r="Q44"/>
  <c r="Q43" s="1"/>
  <c r="AL28"/>
  <c r="AL26" s="1"/>
  <c r="U36"/>
  <c r="U35" s="1"/>
  <c r="Q41"/>
  <c r="Q40" s="1"/>
  <c r="M36"/>
  <c r="M35" s="1"/>
  <c r="I36"/>
  <c r="I35" s="1"/>
  <c r="AC36"/>
  <c r="AC35" s="1"/>
  <c r="AG48"/>
  <c r="AG47" s="1"/>
  <c r="AG46" s="1"/>
  <c r="AK36"/>
  <c r="AK35" s="1"/>
  <c r="AM26"/>
  <c r="Y44"/>
  <c r="Y43" s="1"/>
  <c r="AG45"/>
  <c r="Y39"/>
  <c r="AG41"/>
  <c r="AG40" s="1"/>
  <c r="Q36" l="1"/>
  <c r="Q35" s="1"/>
  <c r="Y38"/>
  <c r="Y37" s="1"/>
  <c r="Y36" s="1"/>
  <c r="Y35" s="1"/>
  <c r="AG39"/>
  <c r="AG44"/>
  <c r="AG43" s="1"/>
  <c r="AG38" l="1"/>
  <c r="AG37" s="1"/>
  <c r="AG36" s="1"/>
  <c r="AG35" s="1"/>
  <c r="AK75" l="1"/>
  <c r="AK101"/>
  <c r="AK68" l="1"/>
  <c r="AK67"/>
  <c r="AK66" s="1"/>
  <c r="AK65" s="1"/>
  <c r="AK69"/>
  <c r="AK63"/>
  <c r="AK62"/>
  <c r="AK61"/>
  <c r="AK60"/>
  <c r="AK64"/>
  <c r="AK93"/>
  <c r="AK92"/>
  <c r="AK91"/>
  <c r="AK90" s="1"/>
  <c r="AK94"/>
  <c r="AK22"/>
  <c r="AK53" l="1"/>
  <c r="T140"/>
  <c r="M140"/>
  <c r="R139"/>
  <c r="R138" s="1"/>
  <c r="R137" s="1"/>
  <c r="R136" s="1"/>
  <c r="R135" s="1"/>
  <c r="R134" s="1"/>
  <c r="Q139"/>
  <c r="Q138" s="1"/>
  <c r="Q137" s="1"/>
  <c r="Q136" s="1"/>
  <c r="Q135" s="1"/>
  <c r="Q134" s="1"/>
  <c r="P139"/>
  <c r="P138" s="1"/>
  <c r="P137" s="1"/>
  <c r="P136" s="1"/>
  <c r="P135" s="1"/>
  <c r="P134" s="1"/>
  <c r="O139"/>
  <c r="O138" s="1"/>
  <c r="O137" s="1"/>
  <c r="O136" s="1"/>
  <c r="O135" s="1"/>
  <c r="O134" s="1"/>
  <c r="N139"/>
  <c r="T139" s="1"/>
  <c r="L139"/>
  <c r="L138" s="1"/>
  <c r="L137" s="1"/>
  <c r="L136" s="1"/>
  <c r="K139"/>
  <c r="K138" s="1"/>
  <c r="K137" s="1"/>
  <c r="K136" s="1"/>
  <c r="K134" s="1"/>
  <c r="J139"/>
  <c r="J138" s="1"/>
  <c r="J137" s="1"/>
  <c r="J136" s="1"/>
  <c r="J134" s="1"/>
  <c r="I139"/>
  <c r="I138" s="1"/>
  <c r="I137" s="1"/>
  <c r="I136" s="1"/>
  <c r="H139"/>
  <c r="H138" s="1"/>
  <c r="H137" s="1"/>
  <c r="H136" s="1"/>
  <c r="G139"/>
  <c r="G138" s="1"/>
  <c r="G137" s="1"/>
  <c r="G136" s="1"/>
  <c r="B137"/>
  <c r="B139" s="1"/>
  <c r="AJ134"/>
  <c r="AI134"/>
  <c r="AH134"/>
  <c r="AG134"/>
  <c r="AD134"/>
  <c r="AC134"/>
  <c r="AB134"/>
  <c r="AA134"/>
  <c r="X134"/>
  <c r="W134"/>
  <c r="V134"/>
  <c r="U134"/>
  <c r="T133"/>
  <c r="Z133" s="1"/>
  <c r="AF133" s="1"/>
  <c r="M133"/>
  <c r="S133" s="1"/>
  <c r="Y133" s="1"/>
  <c r="AE133" s="1"/>
  <c r="AJ132"/>
  <c r="AJ131" s="1"/>
  <c r="AJ130" s="1"/>
  <c r="AJ129" s="1"/>
  <c r="AJ128" s="1"/>
  <c r="AJ127" s="1"/>
  <c r="AI132"/>
  <c r="AI131" s="1"/>
  <c r="AI130" s="1"/>
  <c r="AI129" s="1"/>
  <c r="AI128" s="1"/>
  <c r="AI127" s="1"/>
  <c r="AH132"/>
  <c r="AH131" s="1"/>
  <c r="AH130" s="1"/>
  <c r="AH129" s="1"/>
  <c r="AH128" s="1"/>
  <c r="AH127" s="1"/>
  <c r="AG132"/>
  <c r="AG131" s="1"/>
  <c r="AG130" s="1"/>
  <c r="AG129" s="1"/>
  <c r="AG128" s="1"/>
  <c r="AG127" s="1"/>
  <c r="AD132"/>
  <c r="AD131" s="1"/>
  <c r="AD130" s="1"/>
  <c r="AD129" s="1"/>
  <c r="AD128" s="1"/>
  <c r="AD127" s="1"/>
  <c r="AC132"/>
  <c r="AC131" s="1"/>
  <c r="AC130" s="1"/>
  <c r="AC129" s="1"/>
  <c r="AC128" s="1"/>
  <c r="AC127" s="1"/>
  <c r="AB132"/>
  <c r="AB131" s="1"/>
  <c r="AB130" s="1"/>
  <c r="AB129" s="1"/>
  <c r="AB128" s="1"/>
  <c r="AB127" s="1"/>
  <c r="AA132"/>
  <c r="AA131" s="1"/>
  <c r="AA130" s="1"/>
  <c r="AA129" s="1"/>
  <c r="AA128" s="1"/>
  <c r="AA127" s="1"/>
  <c r="X132"/>
  <c r="X131" s="1"/>
  <c r="X130" s="1"/>
  <c r="X129" s="1"/>
  <c r="X128" s="1"/>
  <c r="X127" s="1"/>
  <c r="W132"/>
  <c r="W131" s="1"/>
  <c r="W130" s="1"/>
  <c r="W129" s="1"/>
  <c r="W128" s="1"/>
  <c r="W127" s="1"/>
  <c r="V132"/>
  <c r="V131" s="1"/>
  <c r="V130" s="1"/>
  <c r="V129" s="1"/>
  <c r="V128" s="1"/>
  <c r="V127" s="1"/>
  <c r="U132"/>
  <c r="U131" s="1"/>
  <c r="U130" s="1"/>
  <c r="U129" s="1"/>
  <c r="U128" s="1"/>
  <c r="U127" s="1"/>
  <c r="R132"/>
  <c r="R131" s="1"/>
  <c r="R130" s="1"/>
  <c r="R129" s="1"/>
  <c r="R128" s="1"/>
  <c r="R127" s="1"/>
  <c r="Q132"/>
  <c r="Q131" s="1"/>
  <c r="Q130" s="1"/>
  <c r="Q129" s="1"/>
  <c r="Q128" s="1"/>
  <c r="Q127" s="1"/>
  <c r="P132"/>
  <c r="P131" s="1"/>
  <c r="P130" s="1"/>
  <c r="P129" s="1"/>
  <c r="P128" s="1"/>
  <c r="P127" s="1"/>
  <c r="O132"/>
  <c r="N132"/>
  <c r="L132"/>
  <c r="L131" s="1"/>
  <c r="L130" s="1"/>
  <c r="L129" s="1"/>
  <c r="L128" s="1"/>
  <c r="L127" s="1"/>
  <c r="K132"/>
  <c r="K131" s="1"/>
  <c r="K130" s="1"/>
  <c r="K129" s="1"/>
  <c r="K128" s="1"/>
  <c r="K127" s="1"/>
  <c r="J132"/>
  <c r="J131" s="1"/>
  <c r="J130" s="1"/>
  <c r="J129" s="1"/>
  <c r="J128" s="1"/>
  <c r="J127" s="1"/>
  <c r="I132"/>
  <c r="I131" s="1"/>
  <c r="I130" s="1"/>
  <c r="I129" s="1"/>
  <c r="I128" s="1"/>
  <c r="I127" s="1"/>
  <c r="H132"/>
  <c r="H131" s="1"/>
  <c r="H130" s="1"/>
  <c r="H129" s="1"/>
  <c r="H128" s="1"/>
  <c r="H127" s="1"/>
  <c r="G132"/>
  <c r="G131" s="1"/>
  <c r="G130" s="1"/>
  <c r="G129" s="1"/>
  <c r="G128" s="1"/>
  <c r="G127" s="1"/>
  <c r="O131"/>
  <c r="O130" s="1"/>
  <c r="O129" s="1"/>
  <c r="O128" s="1"/>
  <c r="O127" s="1"/>
  <c r="B130"/>
  <c r="B132" s="1"/>
  <c r="B135" s="1"/>
  <c r="B129"/>
  <c r="B131" s="1"/>
  <c r="B133" s="1"/>
  <c r="B136" s="1"/>
  <c r="B138" s="1"/>
  <c r="B140" s="1"/>
  <c r="AE104"/>
  <c r="AH104"/>
  <c r="AG104"/>
  <c r="Y104"/>
  <c r="X104"/>
  <c r="W104"/>
  <c r="V104"/>
  <c r="U104"/>
  <c r="Q104"/>
  <c r="P104"/>
  <c r="M104"/>
  <c r="J104"/>
  <c r="I104"/>
  <c r="T103"/>
  <c r="Z103" s="1"/>
  <c r="AF103" s="1"/>
  <c r="M103"/>
  <c r="S103" s="1"/>
  <c r="Y103" s="1"/>
  <c r="AE103" s="1"/>
  <c r="T102"/>
  <c r="Z102" s="1"/>
  <c r="AF102" s="1"/>
  <c r="M102"/>
  <c r="AJ101"/>
  <c r="AI101"/>
  <c r="AH101"/>
  <c r="AG101"/>
  <c r="AD101"/>
  <c r="AC101"/>
  <c r="AB101"/>
  <c r="AA101"/>
  <c r="X101"/>
  <c r="W101"/>
  <c r="V101"/>
  <c r="U101"/>
  <c r="R101"/>
  <c r="Q101"/>
  <c r="P101"/>
  <c r="O101"/>
  <c r="N101"/>
  <c r="L101"/>
  <c r="K101"/>
  <c r="J101"/>
  <c r="I101"/>
  <c r="H101"/>
  <c r="G101"/>
  <c r="U100"/>
  <c r="U99" s="1"/>
  <c r="T100"/>
  <c r="Z100" s="1"/>
  <c r="AF100" s="1"/>
  <c r="M100"/>
  <c r="AJ99"/>
  <c r="AI99"/>
  <c r="AH99"/>
  <c r="AG99"/>
  <c r="AD99"/>
  <c r="AC99"/>
  <c r="AB99"/>
  <c r="AA99"/>
  <c r="X99"/>
  <c r="W99"/>
  <c r="V99"/>
  <c r="R99"/>
  <c r="Q99"/>
  <c r="P99"/>
  <c r="O99"/>
  <c r="N99"/>
  <c r="T99" s="1"/>
  <c r="L99"/>
  <c r="K99"/>
  <c r="J99"/>
  <c r="I99"/>
  <c r="H99"/>
  <c r="G99"/>
  <c r="T98"/>
  <c r="Z98" s="1"/>
  <c r="AF98" s="1"/>
  <c r="G98"/>
  <c r="M98" s="1"/>
  <c r="AJ97"/>
  <c r="AI97"/>
  <c r="AH97"/>
  <c r="AG97"/>
  <c r="AD97"/>
  <c r="AC97"/>
  <c r="AB97"/>
  <c r="AA97"/>
  <c r="X97"/>
  <c r="W97"/>
  <c r="V97"/>
  <c r="U97"/>
  <c r="R97"/>
  <c r="Q97"/>
  <c r="P97"/>
  <c r="O97"/>
  <c r="N97"/>
  <c r="T97" s="1"/>
  <c r="Z97" s="1"/>
  <c r="AF97" s="1"/>
  <c r="L97"/>
  <c r="K97"/>
  <c r="J97"/>
  <c r="I97"/>
  <c r="H97"/>
  <c r="T94"/>
  <c r="Z94" s="1"/>
  <c r="AF94" s="1"/>
  <c r="G94"/>
  <c r="G93" s="1"/>
  <c r="G92" s="1"/>
  <c r="G91" s="1"/>
  <c r="AJ93"/>
  <c r="AJ92" s="1"/>
  <c r="AJ91" s="1"/>
  <c r="AI93"/>
  <c r="AI92" s="1"/>
  <c r="AI91" s="1"/>
  <c r="AH93"/>
  <c r="AH92" s="1"/>
  <c r="AH91" s="1"/>
  <c r="AG93"/>
  <c r="AG92" s="1"/>
  <c r="AG91" s="1"/>
  <c r="AD93"/>
  <c r="AD92" s="1"/>
  <c r="AD91" s="1"/>
  <c r="AC93"/>
  <c r="AC92" s="1"/>
  <c r="AC91" s="1"/>
  <c r="AB93"/>
  <c r="AB92" s="1"/>
  <c r="AB91" s="1"/>
  <c r="AA93"/>
  <c r="AA92" s="1"/>
  <c r="AA91" s="1"/>
  <c r="X93"/>
  <c r="X92" s="1"/>
  <c r="X91" s="1"/>
  <c r="W93"/>
  <c r="W92" s="1"/>
  <c r="W91" s="1"/>
  <c r="V93"/>
  <c r="V92" s="1"/>
  <c r="V91" s="1"/>
  <c r="U93"/>
  <c r="U92" s="1"/>
  <c r="U91" s="1"/>
  <c r="R93"/>
  <c r="R92" s="1"/>
  <c r="R91" s="1"/>
  <c r="Q93"/>
  <c r="Q92" s="1"/>
  <c r="Q91" s="1"/>
  <c r="P93"/>
  <c r="P92" s="1"/>
  <c r="P91" s="1"/>
  <c r="O93"/>
  <c r="O92" s="1"/>
  <c r="O91" s="1"/>
  <c r="N93"/>
  <c r="K93"/>
  <c r="K92" s="1"/>
  <c r="K91" s="1"/>
  <c r="J93"/>
  <c r="J92" s="1"/>
  <c r="J91" s="1"/>
  <c r="I93"/>
  <c r="I92" s="1"/>
  <c r="I91" s="1"/>
  <c r="H93"/>
  <c r="H92" s="1"/>
  <c r="H91" s="1"/>
  <c r="B93"/>
  <c r="B95" s="1"/>
  <c r="B97" s="1"/>
  <c r="B99" s="1"/>
  <c r="L92"/>
  <c r="L91" s="1"/>
  <c r="B92"/>
  <c r="B94" s="1"/>
  <c r="B96" s="1"/>
  <c r="B98" s="1"/>
  <c r="B100" s="1"/>
  <c r="B103" s="1"/>
  <c r="T89"/>
  <c r="Z89" s="1"/>
  <c r="AF89" s="1"/>
  <c r="M89"/>
  <c r="S89" s="1"/>
  <c r="Y89" s="1"/>
  <c r="AE89" s="1"/>
  <c r="AH88"/>
  <c r="AH87" s="1"/>
  <c r="AH86" s="1"/>
  <c r="AH85" s="1"/>
  <c r="AB88"/>
  <c r="AB87" s="1"/>
  <c r="AB86" s="1"/>
  <c r="AB85" s="1"/>
  <c r="V88"/>
  <c r="V87" s="1"/>
  <c r="V86" s="1"/>
  <c r="V85" s="1"/>
  <c r="T88"/>
  <c r="Z88" s="1"/>
  <c r="AF88" s="1"/>
  <c r="P88"/>
  <c r="P87" s="1"/>
  <c r="P86" s="1"/>
  <c r="P85" s="1"/>
  <c r="H88"/>
  <c r="H87" s="1"/>
  <c r="H86" s="1"/>
  <c r="H85" s="1"/>
  <c r="G88"/>
  <c r="M88" s="1"/>
  <c r="T87"/>
  <c r="Z87" s="1"/>
  <c r="AF87" s="1"/>
  <c r="T86"/>
  <c r="Z86" s="1"/>
  <c r="AF86" s="1"/>
  <c r="B86"/>
  <c r="B88" s="1"/>
  <c r="T85"/>
  <c r="Z85" s="1"/>
  <c r="AF85" s="1"/>
  <c r="B85"/>
  <c r="B87" s="1"/>
  <c r="B89" s="1"/>
  <c r="N84"/>
  <c r="T84" s="1"/>
  <c r="Z84" s="1"/>
  <c r="AF84" s="1"/>
  <c r="M84"/>
  <c r="AJ83"/>
  <c r="AI83"/>
  <c r="AI80" s="1"/>
  <c r="AH83"/>
  <c r="AH80" s="1"/>
  <c r="AG83"/>
  <c r="AG80" s="1"/>
  <c r="AD83"/>
  <c r="AC83"/>
  <c r="AC80" s="1"/>
  <c r="AB83"/>
  <c r="AA83"/>
  <c r="AA80" s="1"/>
  <c r="X83"/>
  <c r="W83"/>
  <c r="W80" s="1"/>
  <c r="V83"/>
  <c r="V80" s="1"/>
  <c r="U83"/>
  <c r="U80" s="1"/>
  <c r="R83"/>
  <c r="Q83"/>
  <c r="P83"/>
  <c r="O83"/>
  <c r="L83"/>
  <c r="N83" s="1"/>
  <c r="T83" s="1"/>
  <c r="Z83" s="1"/>
  <c r="AF83" s="1"/>
  <c r="I83"/>
  <c r="N82"/>
  <c r="T82" s="1"/>
  <c r="Z82" s="1"/>
  <c r="AF82" s="1"/>
  <c r="M82"/>
  <c r="S82" s="1"/>
  <c r="Y82" s="1"/>
  <c r="AE82" s="1"/>
  <c r="AJ81"/>
  <c r="AD81"/>
  <c r="X81"/>
  <c r="R81"/>
  <c r="R80" s="1"/>
  <c r="L81"/>
  <c r="N81" s="1"/>
  <c r="I81"/>
  <c r="AB80"/>
  <c r="L80"/>
  <c r="N80" s="1"/>
  <c r="K80"/>
  <c r="J80"/>
  <c r="I80"/>
  <c r="N79"/>
  <c r="T79" s="1"/>
  <c r="Z79" s="1"/>
  <c r="AF79" s="1"/>
  <c r="G79"/>
  <c r="AJ78"/>
  <c r="AJ75" s="1"/>
  <c r="AI78"/>
  <c r="AI75" s="1"/>
  <c r="AH78"/>
  <c r="AH75" s="1"/>
  <c r="AG78"/>
  <c r="AD78"/>
  <c r="AD75" s="1"/>
  <c r="AC78"/>
  <c r="AC75" s="1"/>
  <c r="AB78"/>
  <c r="AB75" s="1"/>
  <c r="AA78"/>
  <c r="AA75" s="1"/>
  <c r="X78"/>
  <c r="X75" s="1"/>
  <c r="W78"/>
  <c r="W75" s="1"/>
  <c r="V78"/>
  <c r="V75" s="1"/>
  <c r="U78"/>
  <c r="U75" s="1"/>
  <c r="R78"/>
  <c r="R75" s="1"/>
  <c r="Q78"/>
  <c r="Q75" s="1"/>
  <c r="P78"/>
  <c r="P75" s="1"/>
  <c r="L78"/>
  <c r="K78"/>
  <c r="J78"/>
  <c r="I78"/>
  <c r="H78"/>
  <c r="N77"/>
  <c r="T77" s="1"/>
  <c r="Z77" s="1"/>
  <c r="AF77" s="1"/>
  <c r="G77"/>
  <c r="G76" s="1"/>
  <c r="L76"/>
  <c r="K76"/>
  <c r="J76"/>
  <c r="I76"/>
  <c r="H76"/>
  <c r="AG75"/>
  <c r="O75"/>
  <c r="T74"/>
  <c r="Z74" s="1"/>
  <c r="AF74" s="1"/>
  <c r="G74"/>
  <c r="AJ73"/>
  <c r="AJ72" s="1"/>
  <c r="AI73"/>
  <c r="AI72" s="1"/>
  <c r="AH73"/>
  <c r="AG73"/>
  <c r="AG72" s="1"/>
  <c r="AD73"/>
  <c r="AD72" s="1"/>
  <c r="AC73"/>
  <c r="AC72" s="1"/>
  <c r="AB73"/>
  <c r="AB72" s="1"/>
  <c r="AA73"/>
  <c r="AA72" s="1"/>
  <c r="X73"/>
  <c r="X72" s="1"/>
  <c r="W73"/>
  <c r="W72" s="1"/>
  <c r="V73"/>
  <c r="V72" s="1"/>
  <c r="U73"/>
  <c r="U72" s="1"/>
  <c r="R73"/>
  <c r="R72" s="1"/>
  <c r="Q73"/>
  <c r="Q72" s="1"/>
  <c r="P73"/>
  <c r="P72" s="1"/>
  <c r="O73"/>
  <c r="O72" s="1"/>
  <c r="N73"/>
  <c r="T73" s="1"/>
  <c r="Z73" s="1"/>
  <c r="AF73" s="1"/>
  <c r="L73"/>
  <c r="L72" s="1"/>
  <c r="K73"/>
  <c r="K72" s="1"/>
  <c r="J73"/>
  <c r="J72" s="1"/>
  <c r="I73"/>
  <c r="I72" s="1"/>
  <c r="H73"/>
  <c r="H72" s="1"/>
  <c r="AH72"/>
  <c r="S71"/>
  <c r="Y71" s="1"/>
  <c r="AE71" s="1"/>
  <c r="AK71" s="1"/>
  <c r="AH70"/>
  <c r="AB70"/>
  <c r="V70"/>
  <c r="P70"/>
  <c r="S70" s="1"/>
  <c r="T69"/>
  <c r="Z69" s="1"/>
  <c r="AF69" s="1"/>
  <c r="P69"/>
  <c r="P68" s="1"/>
  <c r="G69"/>
  <c r="G68" s="1"/>
  <c r="G67" s="1"/>
  <c r="AJ68"/>
  <c r="AJ67" s="1"/>
  <c r="AI68"/>
  <c r="AI67" s="1"/>
  <c r="AH68"/>
  <c r="AG68"/>
  <c r="AG67" s="1"/>
  <c r="AD68"/>
  <c r="AD67" s="1"/>
  <c r="AC68"/>
  <c r="AC67" s="1"/>
  <c r="AB68"/>
  <c r="AB67" s="1"/>
  <c r="AA68"/>
  <c r="AA67" s="1"/>
  <c r="X68"/>
  <c r="X67" s="1"/>
  <c r="W68"/>
  <c r="W67" s="1"/>
  <c r="V68"/>
  <c r="U68"/>
  <c r="U67" s="1"/>
  <c r="R68"/>
  <c r="R67" s="1"/>
  <c r="Q68"/>
  <c r="Q67" s="1"/>
  <c r="O68"/>
  <c r="O67" s="1"/>
  <c r="N68"/>
  <c r="L68"/>
  <c r="L67" s="1"/>
  <c r="K68"/>
  <c r="K67" s="1"/>
  <c r="J68"/>
  <c r="J67" s="1"/>
  <c r="I68"/>
  <c r="I67" s="1"/>
  <c r="H68"/>
  <c r="H67" s="1"/>
  <c r="AA64"/>
  <c r="AA63" s="1"/>
  <c r="AA62" s="1"/>
  <c r="AA61" s="1"/>
  <c r="AA60" s="1"/>
  <c r="T64"/>
  <c r="Z64" s="1"/>
  <c r="AF64" s="1"/>
  <c r="M64"/>
  <c r="M63" s="1"/>
  <c r="M62" s="1"/>
  <c r="M61" s="1"/>
  <c r="AJ63"/>
  <c r="AJ62" s="1"/>
  <c r="AJ61" s="1"/>
  <c r="AJ60" s="1"/>
  <c r="AI63"/>
  <c r="AI62" s="1"/>
  <c r="AI61" s="1"/>
  <c r="AI60" s="1"/>
  <c r="AH63"/>
  <c r="AH62" s="1"/>
  <c r="AH61" s="1"/>
  <c r="AH60" s="1"/>
  <c r="AG63"/>
  <c r="AG62" s="1"/>
  <c r="AG61" s="1"/>
  <c r="AG60" s="1"/>
  <c r="AD63"/>
  <c r="AD62" s="1"/>
  <c r="AD61" s="1"/>
  <c r="AD60" s="1"/>
  <c r="AC63"/>
  <c r="AC62" s="1"/>
  <c r="AC61" s="1"/>
  <c r="AC60" s="1"/>
  <c r="AB63"/>
  <c r="AB62" s="1"/>
  <c r="AB61" s="1"/>
  <c r="AB60" s="1"/>
  <c r="X63"/>
  <c r="X62" s="1"/>
  <c r="X61" s="1"/>
  <c r="X60" s="1"/>
  <c r="W63"/>
  <c r="W62" s="1"/>
  <c r="W61" s="1"/>
  <c r="W60" s="1"/>
  <c r="V63"/>
  <c r="V62" s="1"/>
  <c r="V61" s="1"/>
  <c r="V60" s="1"/>
  <c r="U63"/>
  <c r="U62" s="1"/>
  <c r="U61" s="1"/>
  <c r="U60" s="1"/>
  <c r="R63"/>
  <c r="R62" s="1"/>
  <c r="R61" s="1"/>
  <c r="R60" s="1"/>
  <c r="Q63"/>
  <c r="Q62" s="1"/>
  <c r="Q61" s="1"/>
  <c r="Q60" s="1"/>
  <c r="P63"/>
  <c r="P62" s="1"/>
  <c r="P61" s="1"/>
  <c r="P60" s="1"/>
  <c r="O63"/>
  <c r="O62" s="1"/>
  <c r="O61" s="1"/>
  <c r="O60" s="1"/>
  <c r="N63"/>
  <c r="N62" s="1"/>
  <c r="T62" s="1"/>
  <c r="L63"/>
  <c r="L62" s="1"/>
  <c r="L61" s="1"/>
  <c r="L60" s="1"/>
  <c r="K63"/>
  <c r="K62" s="1"/>
  <c r="K61" s="1"/>
  <c r="K60" s="1"/>
  <c r="J63"/>
  <c r="J62" s="1"/>
  <c r="J61" s="1"/>
  <c r="J60" s="1"/>
  <c r="I63"/>
  <c r="I62" s="1"/>
  <c r="I61" s="1"/>
  <c r="I60" s="1"/>
  <c r="H63"/>
  <c r="H62" s="1"/>
  <c r="H61" s="1"/>
  <c r="H60" s="1"/>
  <c r="G63"/>
  <c r="G62" s="1"/>
  <c r="G61" s="1"/>
  <c r="G60" s="1"/>
  <c r="T58"/>
  <c r="Z58" s="1"/>
  <c r="AF58" s="1"/>
  <c r="M58"/>
  <c r="AJ57"/>
  <c r="AJ56" s="1"/>
  <c r="AJ55" s="1"/>
  <c r="AJ54" s="1"/>
  <c r="AI57"/>
  <c r="AI56" s="1"/>
  <c r="AI55" s="1"/>
  <c r="AI54" s="1"/>
  <c r="AH57"/>
  <c r="AH56" s="1"/>
  <c r="AH55" s="1"/>
  <c r="AH54" s="1"/>
  <c r="AG57"/>
  <c r="AG56" s="1"/>
  <c r="AG55" s="1"/>
  <c r="AG54" s="1"/>
  <c r="AD57"/>
  <c r="AD56" s="1"/>
  <c r="AD55" s="1"/>
  <c r="AD54" s="1"/>
  <c r="AC57"/>
  <c r="AC56" s="1"/>
  <c r="AC55" s="1"/>
  <c r="AC54" s="1"/>
  <c r="AB57"/>
  <c r="AB56" s="1"/>
  <c r="AB55" s="1"/>
  <c r="AB54" s="1"/>
  <c r="AA57"/>
  <c r="AA56" s="1"/>
  <c r="AA55" s="1"/>
  <c r="AA54" s="1"/>
  <c r="X57"/>
  <c r="X56" s="1"/>
  <c r="X55" s="1"/>
  <c r="X54" s="1"/>
  <c r="W57"/>
  <c r="W56" s="1"/>
  <c r="W55" s="1"/>
  <c r="W54" s="1"/>
  <c r="V57"/>
  <c r="V56" s="1"/>
  <c r="V55" s="1"/>
  <c r="V54" s="1"/>
  <c r="U57"/>
  <c r="U56" s="1"/>
  <c r="U55" s="1"/>
  <c r="U54" s="1"/>
  <c r="R57"/>
  <c r="R56" s="1"/>
  <c r="R55" s="1"/>
  <c r="R54" s="1"/>
  <c r="Q57"/>
  <c r="Q56" s="1"/>
  <c r="Q55" s="1"/>
  <c r="Q54" s="1"/>
  <c r="P57"/>
  <c r="P56" s="1"/>
  <c r="P55" s="1"/>
  <c r="P54" s="1"/>
  <c r="O57"/>
  <c r="N57"/>
  <c r="L57"/>
  <c r="L56" s="1"/>
  <c r="L55" s="1"/>
  <c r="L54" s="1"/>
  <c r="K57"/>
  <c r="K56" s="1"/>
  <c r="K55" s="1"/>
  <c r="K54" s="1"/>
  <c r="J57"/>
  <c r="J56" s="1"/>
  <c r="J55" s="1"/>
  <c r="J54" s="1"/>
  <c r="I57"/>
  <c r="I56" s="1"/>
  <c r="I55" s="1"/>
  <c r="I54" s="1"/>
  <c r="H57"/>
  <c r="H56" s="1"/>
  <c r="H55" s="1"/>
  <c r="H54" s="1"/>
  <c r="G57"/>
  <c r="G56" s="1"/>
  <c r="G55" s="1"/>
  <c r="G54" s="1"/>
  <c r="O56"/>
  <c r="O55" s="1"/>
  <c r="O54" s="1"/>
  <c r="B54"/>
  <c r="T34"/>
  <c r="Z34" s="1"/>
  <c r="AF34" s="1"/>
  <c r="M34"/>
  <c r="M33" s="1"/>
  <c r="M32" s="1"/>
  <c r="AJ33"/>
  <c r="AJ32" s="1"/>
  <c r="AI33"/>
  <c r="AI32" s="1"/>
  <c r="AH33"/>
  <c r="AH32" s="1"/>
  <c r="AG33"/>
  <c r="AG32" s="1"/>
  <c r="AD33"/>
  <c r="AD32" s="1"/>
  <c r="AC33"/>
  <c r="AC32" s="1"/>
  <c r="AB33"/>
  <c r="AB32" s="1"/>
  <c r="AA33"/>
  <c r="X33"/>
  <c r="X32" s="1"/>
  <c r="W33"/>
  <c r="W32" s="1"/>
  <c r="V33"/>
  <c r="V32" s="1"/>
  <c r="U33"/>
  <c r="U32" s="1"/>
  <c r="R33"/>
  <c r="R32" s="1"/>
  <c r="Q33"/>
  <c r="Q32" s="1"/>
  <c r="P33"/>
  <c r="P32" s="1"/>
  <c r="O33"/>
  <c r="O32" s="1"/>
  <c r="N33"/>
  <c r="L33"/>
  <c r="L32" s="1"/>
  <c r="K33"/>
  <c r="K32" s="1"/>
  <c r="J33"/>
  <c r="J32" s="1"/>
  <c r="I33"/>
  <c r="I32" s="1"/>
  <c r="H33"/>
  <c r="H32" s="1"/>
  <c r="G33"/>
  <c r="G32" s="1"/>
  <c r="AA32"/>
  <c r="T31"/>
  <c r="Z31" s="1"/>
  <c r="AF31" s="1"/>
  <c r="M31"/>
  <c r="M30" s="1"/>
  <c r="B31"/>
  <c r="AJ30"/>
  <c r="AJ29" s="1"/>
  <c r="AI30"/>
  <c r="AI29" s="1"/>
  <c r="AH30"/>
  <c r="AH29" s="1"/>
  <c r="AG30"/>
  <c r="AG29" s="1"/>
  <c r="AD30"/>
  <c r="AD29" s="1"/>
  <c r="AC30"/>
  <c r="AC29" s="1"/>
  <c r="AB30"/>
  <c r="AB29" s="1"/>
  <c r="AA30"/>
  <c r="AA29" s="1"/>
  <c r="X30"/>
  <c r="X29" s="1"/>
  <c r="W30"/>
  <c r="W29" s="1"/>
  <c r="V30"/>
  <c r="V29" s="1"/>
  <c r="U30"/>
  <c r="U29" s="1"/>
  <c r="R30"/>
  <c r="R29" s="1"/>
  <c r="Q30"/>
  <c r="Q29" s="1"/>
  <c r="P30"/>
  <c r="P29" s="1"/>
  <c r="O30"/>
  <c r="O29" s="1"/>
  <c r="N30"/>
  <c r="T30" s="1"/>
  <c r="Z30" s="1"/>
  <c r="AF30" s="1"/>
  <c r="L30"/>
  <c r="L29" s="1"/>
  <c r="K30"/>
  <c r="K29" s="1"/>
  <c r="J30"/>
  <c r="J29" s="1"/>
  <c r="I30"/>
  <c r="I29" s="1"/>
  <c r="H30"/>
  <c r="H29" s="1"/>
  <c r="G30"/>
  <c r="G29" s="1"/>
  <c r="B30"/>
  <c r="B55" s="1"/>
  <c r="T28"/>
  <c r="Z28" s="1"/>
  <c r="AF28" s="1"/>
  <c r="M28"/>
  <c r="M27" s="1"/>
  <c r="M26" s="1"/>
  <c r="AJ27"/>
  <c r="AJ26" s="1"/>
  <c r="AI27"/>
  <c r="AI26" s="1"/>
  <c r="AH27"/>
  <c r="AH26" s="1"/>
  <c r="AG27"/>
  <c r="AD27"/>
  <c r="AD26" s="1"/>
  <c r="AC27"/>
  <c r="AC26" s="1"/>
  <c r="AB27"/>
  <c r="AB26" s="1"/>
  <c r="AA27"/>
  <c r="AA26" s="1"/>
  <c r="X27"/>
  <c r="X26" s="1"/>
  <c r="W27"/>
  <c r="W26" s="1"/>
  <c r="V27"/>
  <c r="V26" s="1"/>
  <c r="U27"/>
  <c r="U26" s="1"/>
  <c r="R27"/>
  <c r="R26" s="1"/>
  <c r="Q27"/>
  <c r="Q26" s="1"/>
  <c r="P27"/>
  <c r="P26" s="1"/>
  <c r="O27"/>
  <c r="O26" s="1"/>
  <c r="N27"/>
  <c r="L27"/>
  <c r="L26" s="1"/>
  <c r="K27"/>
  <c r="K26" s="1"/>
  <c r="J27"/>
  <c r="J26" s="1"/>
  <c r="I27"/>
  <c r="I26" s="1"/>
  <c r="H27"/>
  <c r="H26" s="1"/>
  <c r="G27"/>
  <c r="G26" s="1"/>
  <c r="AG26"/>
  <c r="AE25"/>
  <c r="AK25" s="1"/>
  <c r="AG24"/>
  <c r="AA24"/>
  <c r="T21"/>
  <c r="Z21" s="1"/>
  <c r="AF21" s="1"/>
  <c r="M21"/>
  <c r="S21" s="1"/>
  <c r="Y21" s="1"/>
  <c r="AE21" s="1"/>
  <c r="AK21" s="1"/>
  <c r="AJ20"/>
  <c r="AJ19" s="1"/>
  <c r="AJ18" s="1"/>
  <c r="AI20"/>
  <c r="AI19" s="1"/>
  <c r="AI18" s="1"/>
  <c r="AH20"/>
  <c r="AH19" s="1"/>
  <c r="AH18" s="1"/>
  <c r="AG20"/>
  <c r="AG19" s="1"/>
  <c r="AG18" s="1"/>
  <c r="AD20"/>
  <c r="AD19" s="1"/>
  <c r="AD18" s="1"/>
  <c r="AC20"/>
  <c r="AC19" s="1"/>
  <c r="AC18" s="1"/>
  <c r="AB20"/>
  <c r="AB19" s="1"/>
  <c r="AB18" s="1"/>
  <c r="AA20"/>
  <c r="AA19" s="1"/>
  <c r="AA18" s="1"/>
  <c r="X20"/>
  <c r="X19" s="1"/>
  <c r="X18" s="1"/>
  <c r="W20"/>
  <c r="W19" s="1"/>
  <c r="W18" s="1"/>
  <c r="V20"/>
  <c r="V19" s="1"/>
  <c r="V18" s="1"/>
  <c r="U20"/>
  <c r="U19" s="1"/>
  <c r="U18" s="1"/>
  <c r="R20"/>
  <c r="R19" s="1"/>
  <c r="R18" s="1"/>
  <c r="Q20"/>
  <c r="Q19" s="1"/>
  <c r="Q18" s="1"/>
  <c r="P20"/>
  <c r="P19" s="1"/>
  <c r="P18" s="1"/>
  <c r="O20"/>
  <c r="O19" s="1"/>
  <c r="O18" s="1"/>
  <c r="N20"/>
  <c r="L20"/>
  <c r="L19" s="1"/>
  <c r="L18" s="1"/>
  <c r="K20"/>
  <c r="K19" s="1"/>
  <c r="K18" s="1"/>
  <c r="J20"/>
  <c r="J19" s="1"/>
  <c r="J18" s="1"/>
  <c r="I20"/>
  <c r="I19" s="1"/>
  <c r="I18" s="1"/>
  <c r="H20"/>
  <c r="H19" s="1"/>
  <c r="H18" s="1"/>
  <c r="G20"/>
  <c r="G19" s="1"/>
  <c r="G18" s="1"/>
  <c r="AG16"/>
  <c r="AG15" s="1"/>
  <c r="B15"/>
  <c r="T14"/>
  <c r="Z14" s="1"/>
  <c r="AF14" s="1"/>
  <c r="S14"/>
  <c r="Y14" s="1"/>
  <c r="AE14" s="1"/>
  <c r="AK14" s="1"/>
  <c r="S13"/>
  <c r="Y13" s="1"/>
  <c r="AE13" s="1"/>
  <c r="T12"/>
  <c r="Z12" s="1"/>
  <c r="AF12" s="1"/>
  <c r="M12"/>
  <c r="AJ11"/>
  <c r="AJ10" s="1"/>
  <c r="AJ9" s="1"/>
  <c r="AJ8" s="1"/>
  <c r="AI11"/>
  <c r="AI10" s="1"/>
  <c r="AI9" s="1"/>
  <c r="AI8" s="1"/>
  <c r="AH11"/>
  <c r="AH10" s="1"/>
  <c r="AH9" s="1"/>
  <c r="AH8" s="1"/>
  <c r="AH7" s="1"/>
  <c r="AG11"/>
  <c r="AG10" s="1"/>
  <c r="AG9" s="1"/>
  <c r="AG8" s="1"/>
  <c r="AD11"/>
  <c r="AD10" s="1"/>
  <c r="AD9" s="1"/>
  <c r="AD8" s="1"/>
  <c r="AC11"/>
  <c r="AC10" s="1"/>
  <c r="AC9" s="1"/>
  <c r="AC8" s="1"/>
  <c r="AB11"/>
  <c r="AB10" s="1"/>
  <c r="AB9" s="1"/>
  <c r="AB8" s="1"/>
  <c r="AB7" s="1"/>
  <c r="AA11"/>
  <c r="AA10" s="1"/>
  <c r="AA9" s="1"/>
  <c r="AA8" s="1"/>
  <c r="X11"/>
  <c r="X10" s="1"/>
  <c r="X9" s="1"/>
  <c r="X8" s="1"/>
  <c r="W11"/>
  <c r="W10" s="1"/>
  <c r="W9" s="1"/>
  <c r="W8" s="1"/>
  <c r="V11"/>
  <c r="V10" s="1"/>
  <c r="V9" s="1"/>
  <c r="V8" s="1"/>
  <c r="V7" s="1"/>
  <c r="U11"/>
  <c r="U10" s="1"/>
  <c r="U9" s="1"/>
  <c r="U8" s="1"/>
  <c r="R11"/>
  <c r="R10" s="1"/>
  <c r="T10" s="1"/>
  <c r="Q11"/>
  <c r="Q10" s="1"/>
  <c r="Q9" s="1"/>
  <c r="Q8" s="1"/>
  <c r="P11"/>
  <c r="P10" s="1"/>
  <c r="P9" s="1"/>
  <c r="P8" s="1"/>
  <c r="O11"/>
  <c r="J11"/>
  <c r="J10" s="1"/>
  <c r="J9" s="1"/>
  <c r="J8" s="1"/>
  <c r="J7" s="1"/>
  <c r="I11"/>
  <c r="I10" s="1"/>
  <c r="I9" s="1"/>
  <c r="I8" s="1"/>
  <c r="T7"/>
  <c r="Z7" s="1"/>
  <c r="AF7" s="1"/>
  <c r="O7"/>
  <c r="T6"/>
  <c r="Z6" s="1"/>
  <c r="AF6" s="1"/>
  <c r="S6"/>
  <c r="Y6" s="1"/>
  <c r="AE6" s="1"/>
  <c r="AK6" s="1"/>
  <c r="AB104" l="1"/>
  <c r="X80"/>
  <c r="G97"/>
  <c r="G96" s="1"/>
  <c r="G95" s="1"/>
  <c r="G90" s="1"/>
  <c r="V96"/>
  <c r="V95" s="1"/>
  <c r="V90" s="1"/>
  <c r="AB96"/>
  <c r="AB95" s="1"/>
  <c r="AB90" s="1"/>
  <c r="AH96"/>
  <c r="AH95" s="1"/>
  <c r="AH90" s="1"/>
  <c r="N96"/>
  <c r="N95" s="1"/>
  <c r="R96"/>
  <c r="R95" s="1"/>
  <c r="X96"/>
  <c r="X95" s="1"/>
  <c r="W66"/>
  <c r="W65" s="1"/>
  <c r="AI66"/>
  <c r="AI65" s="1"/>
  <c r="N61"/>
  <c r="N60" s="1"/>
  <c r="T60" s="1"/>
  <c r="Z60" s="1"/>
  <c r="AF60" s="1"/>
  <c r="T63"/>
  <c r="Z63" s="1"/>
  <c r="AF63" s="1"/>
  <c r="U66"/>
  <c r="U65" s="1"/>
  <c r="AG66"/>
  <c r="AG65" s="1"/>
  <c r="AJ80"/>
  <c r="I75"/>
  <c r="M80"/>
  <c r="S80" s="1"/>
  <c r="Y80" s="1"/>
  <c r="J23"/>
  <c r="J17" s="1"/>
  <c r="J16" s="1"/>
  <c r="J15" s="1"/>
  <c r="H66"/>
  <c r="X23"/>
  <c r="X17" s="1"/>
  <c r="X16" s="1"/>
  <c r="R66"/>
  <c r="R65" s="1"/>
  <c r="R59" s="1"/>
  <c r="R53" s="1"/>
  <c r="R5" s="1"/>
  <c r="AD66"/>
  <c r="S34"/>
  <c r="Y34" s="1"/>
  <c r="AE34" s="1"/>
  <c r="AK34" s="1"/>
  <c r="K66"/>
  <c r="AB66"/>
  <c r="AB65" s="1"/>
  <c r="T81"/>
  <c r="Z81" s="1"/>
  <c r="AF81" s="1"/>
  <c r="M94"/>
  <c r="S94" s="1"/>
  <c r="Y94" s="1"/>
  <c r="AE94" s="1"/>
  <c r="M132"/>
  <c r="M131" s="1"/>
  <c r="M130" s="1"/>
  <c r="M129" s="1"/>
  <c r="M128" s="1"/>
  <c r="T33"/>
  <c r="Z33" s="1"/>
  <c r="AF33" s="1"/>
  <c r="X66"/>
  <c r="AJ66"/>
  <c r="AJ65" s="1"/>
  <c r="AJ59" s="1"/>
  <c r="AJ53" s="1"/>
  <c r="AD23"/>
  <c r="AD17" s="1"/>
  <c r="AD16" s="1"/>
  <c r="AD15" s="1"/>
  <c r="AJ23"/>
  <c r="AJ17" s="1"/>
  <c r="AJ16" s="1"/>
  <c r="AJ15" s="1"/>
  <c r="T80"/>
  <c r="M81"/>
  <c r="S81" s="1"/>
  <c r="Y81" s="1"/>
  <c r="AE81" s="1"/>
  <c r="N19"/>
  <c r="T20"/>
  <c r="Z20" s="1"/>
  <c r="AF20" s="1"/>
  <c r="AI23"/>
  <c r="AI17" s="1"/>
  <c r="AI16" s="1"/>
  <c r="AI15" s="1"/>
  <c r="S84"/>
  <c r="Y84" s="1"/>
  <c r="AE84" s="1"/>
  <c r="M83"/>
  <c r="S83" s="1"/>
  <c r="Y83" s="1"/>
  <c r="AE83" s="1"/>
  <c r="J96"/>
  <c r="J95" s="1"/>
  <c r="J90" s="1"/>
  <c r="T101"/>
  <c r="Z101" s="1"/>
  <c r="AF101" s="1"/>
  <c r="B24"/>
  <c r="B25" s="1"/>
  <c r="B16"/>
  <c r="B17" s="1"/>
  <c r="G87"/>
  <c r="M87" s="1"/>
  <c r="S87" s="1"/>
  <c r="Y87" s="1"/>
  <c r="AE87" s="1"/>
  <c r="T11"/>
  <c r="Z11" s="1"/>
  <c r="AF11" s="1"/>
  <c r="AB23"/>
  <c r="AB17" s="1"/>
  <c r="AB16" s="1"/>
  <c r="AB15" s="1"/>
  <c r="L66"/>
  <c r="I96"/>
  <c r="I95" s="1"/>
  <c r="I90" s="1"/>
  <c r="H96"/>
  <c r="H95" s="1"/>
  <c r="H90" s="1"/>
  <c r="L96"/>
  <c r="L95" s="1"/>
  <c r="L90" s="1"/>
  <c r="AD96"/>
  <c r="AD95" s="1"/>
  <c r="P67"/>
  <c r="P66" s="1"/>
  <c r="P65" s="1"/>
  <c r="P59" s="1"/>
  <c r="P53" s="1"/>
  <c r="V67"/>
  <c r="V66" s="1"/>
  <c r="V65" s="1"/>
  <c r="K75"/>
  <c r="AG96"/>
  <c r="AG95" s="1"/>
  <c r="AG90" s="1"/>
  <c r="H75"/>
  <c r="N78"/>
  <c r="T78" s="1"/>
  <c r="Z78" s="1"/>
  <c r="AF78" s="1"/>
  <c r="Z10"/>
  <c r="AF10" s="1"/>
  <c r="V23"/>
  <c r="V17" s="1"/>
  <c r="V16" s="1"/>
  <c r="S98"/>
  <c r="Y98" s="1"/>
  <c r="AE98" s="1"/>
  <c r="AK98" s="1"/>
  <c r="M97"/>
  <c r="S97" s="1"/>
  <c r="Y97" s="1"/>
  <c r="AE97" s="1"/>
  <c r="AK97" s="1"/>
  <c r="H23"/>
  <c r="H17" s="1"/>
  <c r="L23"/>
  <c r="L17" s="1"/>
  <c r="L16" s="1"/>
  <c r="L15" s="1"/>
  <c r="Q23"/>
  <c r="Q17" s="1"/>
  <c r="Q16" s="1"/>
  <c r="AC23"/>
  <c r="AC17" s="1"/>
  <c r="AC16" s="1"/>
  <c r="AC15" s="1"/>
  <c r="M139"/>
  <c r="S140"/>
  <c r="N26"/>
  <c r="T26" s="1"/>
  <c r="Z26" s="1"/>
  <c r="AF26" s="1"/>
  <c r="T27"/>
  <c r="Z27" s="1"/>
  <c r="AF27" s="1"/>
  <c r="B8"/>
  <c r="B10" s="1"/>
  <c r="B12" s="1"/>
  <c r="B9"/>
  <c r="B11" s="1"/>
  <c r="B13" s="1"/>
  <c r="O10"/>
  <c r="O9" s="1"/>
  <c r="O8" s="1"/>
  <c r="M11"/>
  <c r="M10" s="1"/>
  <c r="M9" s="1"/>
  <c r="M8" s="1"/>
  <c r="S12"/>
  <c r="Y12" s="1"/>
  <c r="AE12" s="1"/>
  <c r="O66"/>
  <c r="O65" s="1"/>
  <c r="O59" s="1"/>
  <c r="O53" s="1"/>
  <c r="O5" s="1"/>
  <c r="T93"/>
  <c r="Z93" s="1"/>
  <c r="AF93" s="1"/>
  <c r="N92"/>
  <c r="AA66"/>
  <c r="AA65" s="1"/>
  <c r="K96"/>
  <c r="K95" s="1"/>
  <c r="K90" s="1"/>
  <c r="AJ96"/>
  <c r="AJ95" s="1"/>
  <c r="P96"/>
  <c r="P95" s="1"/>
  <c r="R23"/>
  <c r="R17" s="1"/>
  <c r="R16" s="1"/>
  <c r="P23"/>
  <c r="P17" s="1"/>
  <c r="P16" s="1"/>
  <c r="S64"/>
  <c r="Y64" s="1"/>
  <c r="AE64" s="1"/>
  <c r="AH67"/>
  <c r="AH66" s="1"/>
  <c r="AH65" s="1"/>
  <c r="M69"/>
  <c r="M68" s="1"/>
  <c r="M77"/>
  <c r="S77" s="1"/>
  <c r="Y77" s="1"/>
  <c r="AE77" s="1"/>
  <c r="J75"/>
  <c r="Z99"/>
  <c r="AF99" s="1"/>
  <c r="K135"/>
  <c r="J66"/>
  <c r="O96"/>
  <c r="O95" s="1"/>
  <c r="U96"/>
  <c r="U95" s="1"/>
  <c r="U90" s="1"/>
  <c r="M20"/>
  <c r="M19" s="1"/>
  <c r="M18" s="1"/>
  <c r="S18" s="1"/>
  <c r="Y18" s="1"/>
  <c r="AE18" s="1"/>
  <c r="AK18" s="1"/>
  <c r="AG23"/>
  <c r="N56"/>
  <c r="T57"/>
  <c r="Z57" s="1"/>
  <c r="AF57" s="1"/>
  <c r="I66"/>
  <c r="Q96"/>
  <c r="Q95" s="1"/>
  <c r="W96"/>
  <c r="W95" s="1"/>
  <c r="W90" s="1"/>
  <c r="AC96"/>
  <c r="AC95" s="1"/>
  <c r="AC90" s="1"/>
  <c r="AI96"/>
  <c r="AI95" s="1"/>
  <c r="AI90" s="1"/>
  <c r="AC66"/>
  <c r="AC65" s="1"/>
  <c r="Q66"/>
  <c r="Q65" s="1"/>
  <c r="Q59" s="1"/>
  <c r="Q53" s="1"/>
  <c r="Q5" s="1"/>
  <c r="P7"/>
  <c r="R9"/>
  <c r="K23"/>
  <c r="K17" s="1"/>
  <c r="K16" s="1"/>
  <c r="K15" s="1"/>
  <c r="U23"/>
  <c r="U17" s="1"/>
  <c r="U16" s="1"/>
  <c r="AH23"/>
  <c r="AH17" s="1"/>
  <c r="AH16" s="1"/>
  <c r="AH15" s="1"/>
  <c r="M7"/>
  <c r="AE24"/>
  <c r="AK24" s="1"/>
  <c r="AA23"/>
  <c r="O23"/>
  <c r="O17" s="1"/>
  <c r="O16" s="1"/>
  <c r="W23"/>
  <c r="W17" s="1"/>
  <c r="W16" s="1"/>
  <c r="S27"/>
  <c r="Y27" s="1"/>
  <c r="AE27" s="1"/>
  <c r="S26"/>
  <c r="Y26" s="1"/>
  <c r="AE26" s="1"/>
  <c r="S32"/>
  <c r="Y32" s="1"/>
  <c r="AE32" s="1"/>
  <c r="AK32" s="1"/>
  <c r="U7"/>
  <c r="I23"/>
  <c r="I17" s="1"/>
  <c r="I16" s="1"/>
  <c r="I15" s="1"/>
  <c r="S30"/>
  <c r="Y30" s="1"/>
  <c r="AE30" s="1"/>
  <c r="AK30" s="1"/>
  <c r="M29"/>
  <c r="S29" s="1"/>
  <c r="Y29" s="1"/>
  <c r="AE29" s="1"/>
  <c r="AK29" s="1"/>
  <c r="AK17" s="1"/>
  <c r="B101"/>
  <c r="B104" s="1"/>
  <c r="B102"/>
  <c r="S28"/>
  <c r="Y28" s="1"/>
  <c r="AE28" s="1"/>
  <c r="N29"/>
  <c r="T29" s="1"/>
  <c r="Z29" s="1"/>
  <c r="AF29" s="1"/>
  <c r="S31"/>
  <c r="Y31" s="1"/>
  <c r="AE31" s="1"/>
  <c r="AK31" s="1"/>
  <c r="N32"/>
  <c r="T32" s="1"/>
  <c r="Z32" s="1"/>
  <c r="AF32" s="1"/>
  <c r="S62"/>
  <c r="Y62" s="1"/>
  <c r="AE62" s="1"/>
  <c r="Z62"/>
  <c r="AF62" s="1"/>
  <c r="N67"/>
  <c r="T68"/>
  <c r="Z68" s="1"/>
  <c r="AF68" s="1"/>
  <c r="N72"/>
  <c r="T72" s="1"/>
  <c r="Z72" s="1"/>
  <c r="AF72" s="1"/>
  <c r="M79"/>
  <c r="S79" s="1"/>
  <c r="Y79" s="1"/>
  <c r="AE79" s="1"/>
  <c r="G78"/>
  <c r="S88"/>
  <c r="Y88" s="1"/>
  <c r="AE88" s="1"/>
  <c r="S61"/>
  <c r="Y61" s="1"/>
  <c r="AE61" s="1"/>
  <c r="M60"/>
  <c r="S60" s="1"/>
  <c r="Y60" s="1"/>
  <c r="AE60" s="1"/>
  <c r="B32"/>
  <c r="S33"/>
  <c r="Y33" s="1"/>
  <c r="AE33" s="1"/>
  <c r="AK33" s="1"/>
  <c r="Y70"/>
  <c r="AE70" s="1"/>
  <c r="AK70" s="1"/>
  <c r="N76"/>
  <c r="L75"/>
  <c r="S58"/>
  <c r="Y58" s="1"/>
  <c r="AE58" s="1"/>
  <c r="M57"/>
  <c r="S63"/>
  <c r="Y63" s="1"/>
  <c r="AE63" s="1"/>
  <c r="M74"/>
  <c r="G73"/>
  <c r="G72" s="1"/>
  <c r="G66" s="1"/>
  <c r="AD80"/>
  <c r="O104"/>
  <c r="AA96"/>
  <c r="AA95" s="1"/>
  <c r="AA90" s="1"/>
  <c r="I135"/>
  <c r="I134"/>
  <c r="N138"/>
  <c r="T132"/>
  <c r="Z132" s="1"/>
  <c r="AF132" s="1"/>
  <c r="N131"/>
  <c r="G135"/>
  <c r="G134"/>
  <c r="S100"/>
  <c r="Y100" s="1"/>
  <c r="AE100" s="1"/>
  <c r="M99"/>
  <c r="S99" s="1"/>
  <c r="Y99" s="1"/>
  <c r="AE99" s="1"/>
  <c r="L135"/>
  <c r="L134"/>
  <c r="H135"/>
  <c r="H134"/>
  <c r="S102"/>
  <c r="Y102" s="1"/>
  <c r="AE102" s="1"/>
  <c r="M101"/>
  <c r="S101" s="1"/>
  <c r="Y101" s="1"/>
  <c r="AE101" s="1"/>
  <c r="J135"/>
  <c r="M93" l="1"/>
  <c r="M92" s="1"/>
  <c r="M91" s="1"/>
  <c r="H65"/>
  <c r="H59" s="1"/>
  <c r="H53" s="1"/>
  <c r="T96"/>
  <c r="Z96" s="1"/>
  <c r="AF96" s="1"/>
  <c r="T61"/>
  <c r="Z61" s="1"/>
  <c r="AF61" s="1"/>
  <c r="X65"/>
  <c r="X59" s="1"/>
  <c r="X53" s="1"/>
  <c r="X5" s="1"/>
  <c r="G23"/>
  <c r="G17" s="1"/>
  <c r="G16" s="1"/>
  <c r="G15" s="1"/>
  <c r="T95"/>
  <c r="Z95" s="1"/>
  <c r="AF95" s="1"/>
  <c r="B23"/>
  <c r="Z80"/>
  <c r="AF80" s="1"/>
  <c r="AB59"/>
  <c r="AB53" s="1"/>
  <c r="AB5" s="1"/>
  <c r="K65"/>
  <c r="K59" s="1"/>
  <c r="K53" s="1"/>
  <c r="K5" s="1"/>
  <c r="S129"/>
  <c r="Y129" s="1"/>
  <c r="AE129" s="1"/>
  <c r="S130"/>
  <c r="Y130" s="1"/>
  <c r="AE130" s="1"/>
  <c r="S93"/>
  <c r="Y93" s="1"/>
  <c r="AE93" s="1"/>
  <c r="L65"/>
  <c r="L59" s="1"/>
  <c r="L53" s="1"/>
  <c r="L5" s="1"/>
  <c r="I65"/>
  <c r="I59" s="1"/>
  <c r="I53" s="1"/>
  <c r="I5" s="1"/>
  <c r="J65"/>
  <c r="J59" s="1"/>
  <c r="J53" s="1"/>
  <c r="J5" s="1"/>
  <c r="S132"/>
  <c r="Y132" s="1"/>
  <c r="AE132" s="1"/>
  <c r="G86"/>
  <c r="M86" s="1"/>
  <c r="S86" s="1"/>
  <c r="Y86" s="1"/>
  <c r="AE86" s="1"/>
  <c r="S131"/>
  <c r="Y131" s="1"/>
  <c r="AE131" s="1"/>
  <c r="S92"/>
  <c r="Y92" s="1"/>
  <c r="AE92" s="1"/>
  <c r="S69"/>
  <c r="Y69" s="1"/>
  <c r="AE69" s="1"/>
  <c r="S20"/>
  <c r="Y20" s="1"/>
  <c r="AE20" s="1"/>
  <c r="AK20" s="1"/>
  <c r="N18"/>
  <c r="T18" s="1"/>
  <c r="Z18" s="1"/>
  <c r="AF18" s="1"/>
  <c r="T19"/>
  <c r="Z19" s="1"/>
  <c r="AF19" s="1"/>
  <c r="M76"/>
  <c r="S76" s="1"/>
  <c r="Y76" s="1"/>
  <c r="AE76" s="1"/>
  <c r="U59"/>
  <c r="U53" s="1"/>
  <c r="U5" s="1"/>
  <c r="AJ5"/>
  <c r="W59"/>
  <c r="W53" s="1"/>
  <c r="W5" s="1"/>
  <c r="V59"/>
  <c r="V53" s="1"/>
  <c r="V5" s="1"/>
  <c r="T92"/>
  <c r="Z92" s="1"/>
  <c r="AF92" s="1"/>
  <c r="N91"/>
  <c r="T91" s="1"/>
  <c r="Z91" s="1"/>
  <c r="AF91" s="1"/>
  <c r="AA59"/>
  <c r="AA53" s="1"/>
  <c r="AC59"/>
  <c r="AC53" s="1"/>
  <c r="AC5" s="1"/>
  <c r="AG59"/>
  <c r="AG53" s="1"/>
  <c r="S19"/>
  <c r="Y19" s="1"/>
  <c r="AE19" s="1"/>
  <c r="AK19" s="1"/>
  <c r="S10"/>
  <c r="Y10" s="1"/>
  <c r="AE10" s="1"/>
  <c r="AI59"/>
  <c r="AI53" s="1"/>
  <c r="AI5" s="1"/>
  <c r="N55"/>
  <c r="T56"/>
  <c r="Z56" s="1"/>
  <c r="AF56" s="1"/>
  <c r="AH59"/>
  <c r="AH53" s="1"/>
  <c r="AH5" s="1"/>
  <c r="S11"/>
  <c r="Y11" s="1"/>
  <c r="AE11" s="1"/>
  <c r="S139"/>
  <c r="M138"/>
  <c r="T9"/>
  <c r="Z9" s="1"/>
  <c r="AF9" s="1"/>
  <c r="R8"/>
  <c r="P5"/>
  <c r="S9"/>
  <c r="Y9" s="1"/>
  <c r="AE9" s="1"/>
  <c r="AE80"/>
  <c r="B56"/>
  <c r="B33"/>
  <c r="AD65"/>
  <c r="AD59" s="1"/>
  <c r="AD53" s="1"/>
  <c r="AD5" s="1"/>
  <c r="AA17"/>
  <c r="AA16" s="1"/>
  <c r="AA15" s="1"/>
  <c r="T138"/>
  <c r="N137"/>
  <c r="AA7"/>
  <c r="N23"/>
  <c r="T23" s="1"/>
  <c r="Z23" s="1"/>
  <c r="AF23" s="1"/>
  <c r="N17"/>
  <c r="H16"/>
  <c r="H15" s="1"/>
  <c r="M67"/>
  <c r="S68"/>
  <c r="Y68" s="1"/>
  <c r="AE68" s="1"/>
  <c r="S128"/>
  <c r="Y128" s="1"/>
  <c r="AE128" s="1"/>
  <c r="M127"/>
  <c r="S127" s="1"/>
  <c r="Y127" s="1"/>
  <c r="AE127" s="1"/>
  <c r="M96"/>
  <c r="N130"/>
  <c r="T131"/>
  <c r="Z131" s="1"/>
  <c r="AF131" s="1"/>
  <c r="M73"/>
  <c r="S74"/>
  <c r="Y74" s="1"/>
  <c r="AE74" s="1"/>
  <c r="S57"/>
  <c r="Y57" s="1"/>
  <c r="AE57" s="1"/>
  <c r="M56"/>
  <c r="N75"/>
  <c r="T75" s="1"/>
  <c r="Z75" s="1"/>
  <c r="AF75" s="1"/>
  <c r="T76"/>
  <c r="Z76" s="1"/>
  <c r="AF76" s="1"/>
  <c r="S91"/>
  <c r="Y91" s="1"/>
  <c r="AE91" s="1"/>
  <c r="M78"/>
  <c r="S78" s="1"/>
  <c r="Y78" s="1"/>
  <c r="AE78" s="1"/>
  <c r="G75"/>
  <c r="G65" s="1"/>
  <c r="N66"/>
  <c r="T67"/>
  <c r="Z67" s="1"/>
  <c r="AF67" s="1"/>
  <c r="S7"/>
  <c r="Y7" s="1"/>
  <c r="B18"/>
  <c r="B27"/>
  <c r="B19"/>
  <c r="B20" s="1"/>
  <c r="B21" s="1"/>
  <c r="AK15" l="1"/>
  <c r="AK5" s="1"/>
  <c r="AK16"/>
  <c r="G85"/>
  <c r="M85" s="1"/>
  <c r="S85" s="1"/>
  <c r="Y85" s="1"/>
  <c r="AE85" s="1"/>
  <c r="R104"/>
  <c r="H5"/>
  <c r="N90"/>
  <c r="T90" s="1"/>
  <c r="Z90" s="1"/>
  <c r="AF90" s="1"/>
  <c r="M137"/>
  <c r="S138"/>
  <c r="T55"/>
  <c r="Z55" s="1"/>
  <c r="AF55" s="1"/>
  <c r="N54"/>
  <c r="T54" s="1"/>
  <c r="Z54" s="1"/>
  <c r="AF54" s="1"/>
  <c r="T8"/>
  <c r="Z8" s="1"/>
  <c r="AF8" s="1"/>
  <c r="S8"/>
  <c r="Y8" s="1"/>
  <c r="AE8" s="1"/>
  <c r="AE7"/>
  <c r="S56"/>
  <c r="Y56" s="1"/>
  <c r="AE56" s="1"/>
  <c r="M55"/>
  <c r="T66"/>
  <c r="Z66" s="1"/>
  <c r="AF66" s="1"/>
  <c r="N65"/>
  <c r="N129"/>
  <c r="T130"/>
  <c r="Z130" s="1"/>
  <c r="AF130" s="1"/>
  <c r="S96"/>
  <c r="Y96" s="1"/>
  <c r="AE96" s="1"/>
  <c r="M95"/>
  <c r="S67"/>
  <c r="Y67" s="1"/>
  <c r="AE67" s="1"/>
  <c r="M75"/>
  <c r="S75" s="1"/>
  <c r="Y75" s="1"/>
  <c r="AE75" s="1"/>
  <c r="AA5"/>
  <c r="AG7"/>
  <c r="AG5" s="1"/>
  <c r="N136"/>
  <c r="T137"/>
  <c r="S73"/>
  <c r="Y73" s="1"/>
  <c r="AE73" s="1"/>
  <c r="M72"/>
  <c r="S72" s="1"/>
  <c r="Y72" s="1"/>
  <c r="AE72" s="1"/>
  <c r="T17"/>
  <c r="Z17" s="1"/>
  <c r="AF17" s="1"/>
  <c r="N16"/>
  <c r="B57"/>
  <c r="B34"/>
  <c r="B53"/>
  <c r="B58" s="1"/>
  <c r="G59" l="1"/>
  <c r="G53" s="1"/>
  <c r="M53" s="1"/>
  <c r="S53" s="1"/>
  <c r="Y53" s="1"/>
  <c r="AE53" s="1"/>
  <c r="G5"/>
  <c r="T104"/>
  <c r="S104"/>
  <c r="M136"/>
  <c r="S137"/>
  <c r="T129"/>
  <c r="Z129" s="1"/>
  <c r="AF129" s="1"/>
  <c r="N128"/>
  <c r="S55"/>
  <c r="Y55" s="1"/>
  <c r="AE55" s="1"/>
  <c r="M54"/>
  <c r="S54" s="1"/>
  <c r="Y54" s="1"/>
  <c r="AE54" s="1"/>
  <c r="M66"/>
  <c r="N15"/>
  <c r="T16"/>
  <c r="Z16" s="1"/>
  <c r="AF16" s="1"/>
  <c r="N134"/>
  <c r="T134" s="1"/>
  <c r="Z134" s="1"/>
  <c r="AF134" s="1"/>
  <c r="T136"/>
  <c r="N135"/>
  <c r="T135" s="1"/>
  <c r="M23"/>
  <c r="S95"/>
  <c r="Y95" s="1"/>
  <c r="AE95" s="1"/>
  <c r="M90"/>
  <c r="S90" s="1"/>
  <c r="Y90" s="1"/>
  <c r="AE90" s="1"/>
  <c r="T65"/>
  <c r="Z65" s="1"/>
  <c r="AF65" s="1"/>
  <c r="N59"/>
  <c r="S136" l="1"/>
  <c r="M135"/>
  <c r="S135" s="1"/>
  <c r="M134"/>
  <c r="S134" s="1"/>
  <c r="Y134" s="1"/>
  <c r="AE134" s="1"/>
  <c r="T15"/>
  <c r="Z15" s="1"/>
  <c r="AF15" s="1"/>
  <c r="T59"/>
  <c r="Z59" s="1"/>
  <c r="AF59" s="1"/>
  <c r="N53"/>
  <c r="T53" s="1"/>
  <c r="Z53" s="1"/>
  <c r="AF53" s="1"/>
  <c r="M65"/>
  <c r="S66"/>
  <c r="Y66" s="1"/>
  <c r="AE66" s="1"/>
  <c r="S23"/>
  <c r="Y23" s="1"/>
  <c r="AE23" s="1"/>
  <c r="M17"/>
  <c r="T128"/>
  <c r="Z128" s="1"/>
  <c r="AF128" s="1"/>
  <c r="N127"/>
  <c r="T127" s="1"/>
  <c r="Z127" s="1"/>
  <c r="AF127" s="1"/>
  <c r="S65" l="1"/>
  <c r="Y65" s="1"/>
  <c r="AE65" s="1"/>
  <c r="M59"/>
  <c r="S59" s="1"/>
  <c r="Y59" s="1"/>
  <c r="AE59" s="1"/>
  <c r="M16"/>
  <c r="S17"/>
  <c r="Y17" s="1"/>
  <c r="AE17" s="1"/>
  <c r="N5"/>
  <c r="T5" s="1"/>
  <c r="Z5" s="1"/>
  <c r="AF5" s="1"/>
  <c r="S16" l="1"/>
  <c r="Y16" s="1"/>
  <c r="AE16" s="1"/>
  <c r="M15"/>
  <c r="S15" l="1"/>
  <c r="Y15" s="1"/>
  <c r="AE15" s="1"/>
  <c r="M5"/>
  <c r="S5" s="1"/>
  <c r="Y5" s="1"/>
  <c r="AE5" s="1"/>
</calcChain>
</file>

<file path=xl/sharedStrings.xml><?xml version="1.0" encoding="utf-8"?>
<sst xmlns="http://schemas.openxmlformats.org/spreadsheetml/2006/main" count="648" uniqueCount="133">
  <si>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</si>
  <si>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</si>
  <si>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</si>
  <si>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</si>
  <si>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</si>
  <si>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</si>
  <si>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Сумма (тыс.руб.)</t>
  </si>
  <si>
    <t>Изменения (тыс.руб.)</t>
  </si>
  <si>
    <t>Всего</t>
  </si>
  <si>
    <t xml:space="preserve">В том числе средства выше-стоящих бюджетов </t>
  </si>
  <si>
    <t>перемещение, сокращение</t>
  </si>
  <si>
    <t>доп. потребность</t>
  </si>
  <si>
    <t>экономия</t>
  </si>
  <si>
    <t>обл. и федер.</t>
  </si>
  <si>
    <t>Департамент дорожного хозяйства и транспорта администрации городского округа Тольятти</t>
  </si>
  <si>
    <t>Другие общегосударственные вопросы</t>
  </si>
  <si>
    <t>909</t>
  </si>
  <si>
    <t>01</t>
  </si>
  <si>
    <t>13</t>
  </si>
  <si>
    <t>Непрограммное направление расходов</t>
  </si>
  <si>
    <t>990 00 00000</t>
  </si>
  <si>
    <t>Мероприятия в установленной сфере деятельности</t>
  </si>
  <si>
    <t>990 00 04000</t>
  </si>
  <si>
    <t>Мероприятия в сфере общегосударственного управления</t>
  </si>
  <si>
    <t>990 00 04040</t>
  </si>
  <si>
    <t>Иные бюджетные ассигнования</t>
  </si>
  <si>
    <t>800</t>
  </si>
  <si>
    <t>Исполнение судебных актов</t>
  </si>
  <si>
    <t>830</t>
  </si>
  <si>
    <t xml:space="preserve">Уплата налогов, сборов и иных платежей                    </t>
  </si>
  <si>
    <t>850</t>
  </si>
  <si>
    <t>Транспорт</t>
  </si>
  <si>
    <t>04</t>
  </si>
  <si>
    <t>08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</si>
  <si>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</si>
  <si>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150 00 00000 </t>
  </si>
  <si>
    <t xml:space="preserve">Подпрограмма «Развитие городского пассажирского транспорта в городском округе Тольятти на период 2014-2020гг.» </t>
  </si>
  <si>
    <t>155 00 00000</t>
  </si>
  <si>
    <t xml:space="preserve">155 00 04000 </t>
  </si>
  <si>
    <t>Мероприятия в сфере транспорта</t>
  </si>
  <si>
    <t xml:space="preserve">155 00 04090 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</si>
  <si>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</si>
  <si>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</si>
  <si>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</si>
  <si>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</si>
  <si>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</si>
  <si>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155 00 06000</t>
  </si>
  <si>
    <t>Субсидии муниципальному предприятию городского округа Тольятти "Тольяттинское троллейбусное управление" на увеличение уставного фонда</t>
  </si>
  <si>
    <t>155 00 06510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</si>
  <si>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</si>
  <si>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</si>
  <si>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</si>
  <si>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155 00 06530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</si>
  <si>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</si>
  <si>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155 00 06540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</si>
  <si>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</si>
  <si>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155 00 06550</t>
  </si>
  <si>
    <t>Дорожное хозяйство (дорожные фонды)</t>
  </si>
  <si>
    <t>09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</si>
  <si>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</si>
  <si>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040 00 00000</t>
  </si>
  <si>
    <t xml:space="preserve">04 </t>
  </si>
  <si>
    <t>040 00 04000</t>
  </si>
  <si>
    <t>Мероприятия в сфере дорожного хозяйства</t>
  </si>
  <si>
    <t>040 00 04180</t>
  </si>
  <si>
    <t xml:space="preserve">Муниципальная программа «Развитие транспортной системы и дорожного хозяйства городского округа Тольятти на 2014-2020гг.»  </t>
  </si>
  <si>
    <t>150 00 00000</t>
  </si>
  <si>
    <t xml:space="preserve">Подпрограмма «Содержание улично-дорожной сети городского округа Тольятти на  2014-2020гг.» </t>
  </si>
  <si>
    <t>151 00 00000</t>
  </si>
  <si>
    <t>151 00 04000</t>
  </si>
  <si>
    <t>151 00 04180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</si>
  <si>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2014-2020 годы»  </t>
  </si>
  <si>
    <t>152 00 00000</t>
  </si>
  <si>
    <t>152 00 04000</t>
  </si>
  <si>
    <t>Бюджетные инвестиции</t>
  </si>
  <si>
    <t>152 00 04100</t>
  </si>
  <si>
    <t>Капитальные вложения в объекты государственной (муниципальной) собственности</t>
  </si>
  <si>
    <t>400</t>
  </si>
  <si>
    <t>410</t>
  </si>
  <si>
    <t>152 00 04180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</si>
  <si>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2014-2020гг.</t>
    </r>
    <r>
      <rPr>
        <sz val="13"/>
        <rFont val="Calibri"/>
        <family val="2"/>
        <charset val="204"/>
      </rPr>
      <t>»</t>
    </r>
  </si>
  <si>
    <t>152 00 S3270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</si>
  <si>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</si>
  <si>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152 R1 53930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</si>
  <si>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</si>
  <si>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 xml:space="preserve">153 00 00000 </t>
  </si>
  <si>
    <t>153 00 04000</t>
  </si>
  <si>
    <t>153 00 04180</t>
  </si>
  <si>
    <t>Закупка товаров, работ и услуг для государственных (муниципальных) нужд</t>
  </si>
  <si>
    <t xml:space="preserve">Подпрограмма  «Повышение безопасности дорожного движения на период 2014-2020гг.»                      </t>
  </si>
  <si>
    <t>154 00 00000</t>
  </si>
  <si>
    <t xml:space="preserve">154 00 04000 </t>
  </si>
  <si>
    <t xml:space="preserve">154 00 04180 </t>
  </si>
  <si>
    <t>Финансовое обеспечение деятельности казенных учреждений</t>
  </si>
  <si>
    <t>154 00 12000</t>
  </si>
  <si>
    <t>Учреждения, осуществляющие деятельность в сфере дорожного хозяйства</t>
  </si>
  <si>
    <t>154 00 12180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</si>
  <si>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</si>
  <si>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</si>
  <si>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</si>
  <si>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</si>
  <si>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990 00 12000</t>
  </si>
  <si>
    <t>990 00 12180</t>
  </si>
  <si>
    <t>Другие вопросы в области национальной экономики</t>
  </si>
  <si>
    <t>12</t>
  </si>
  <si>
    <t>155 00 04000</t>
  </si>
  <si>
    <t>155 00 04090</t>
  </si>
  <si>
    <t>Благоустройство</t>
  </si>
  <si>
    <t>05</t>
  </si>
  <si>
    <t>03</t>
  </si>
  <si>
    <t xml:space="preserve">Подпрограмма «Содержание улично-дорожной сети городского округа Тольятти на 2014-2020гг.» </t>
  </si>
  <si>
    <t>Мероприятия в области благоустройства</t>
  </si>
  <si>
    <t>151 00 04420</t>
  </si>
  <si>
    <t xml:space="preserve">Осуществление регулярных перевозок пассажиров и багажа по регулируемым тарифам по муниципальным маршрутам городского округа Тольятти автомобильным и городским наземным электрическим транспортом </t>
  </si>
  <si>
    <t>244</t>
  </si>
  <si>
    <t>Субсидия не в рамках программных расходов</t>
  </si>
  <si>
    <t>990 00 03000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</si>
  <si>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</si>
  <si>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990 00 03010</t>
  </si>
  <si>
    <t>990 00 03020</t>
  </si>
  <si>
    <t>990 00 03030</t>
  </si>
  <si>
    <t>990 00 03040</t>
  </si>
  <si>
    <t>990 00 04090</t>
  </si>
  <si>
    <t>990 00 04100</t>
  </si>
  <si>
    <t>990 00 04180</t>
  </si>
  <si>
    <t>Уплата налогов, сборов и иных платежей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</si>
  <si>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</si>
  <si>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990 R1 53930</t>
  </si>
  <si>
    <t>990 00 S3270</t>
  </si>
  <si>
    <t>990 00 04420</t>
  </si>
  <si>
    <r>
      <t xml:space="preserve">Финансовое обеспечение дорожной деятельности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Самарской области (2014-2025годы)</t>
    </r>
    <r>
      <rPr>
        <sz val="13"/>
        <rFont val="Calibri"/>
        <family val="2"/>
        <charset val="204"/>
      </rPr>
      <t>»</t>
    </r>
  </si>
  <si>
    <t xml:space="preserve"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2020-2022г.г. </t>
  </si>
  <si>
    <t>Бюджетные ассигнования, тыс.руб.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</si>
</sst>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#,##0.0"/>
  </numFmts>
  <fonts count="15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Arial Cyr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name val="Arial Cyr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0" fillId="0" borderId="0" xfId="0" applyFont="1" applyFill="1"/>
    <xf numFmtId="0" fontId="0" fillId="0" borderId="2" xfId="0" applyFont="1" applyFill="1" applyBorder="1"/>
    <xf numFmtId="0" fontId="2" fillId="0" borderId="2" xfId="0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wrapText="1"/>
    </xf>
    <xf numFmtId="3" fontId="4" fillId="0" borderId="2" xfId="1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center" wrapText="1"/>
    </xf>
    <xf numFmtId="3" fontId="5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/>
    <xf numFmtId="3" fontId="7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3" fontId="6" fillId="0" borderId="2" xfId="0" applyNumberFormat="1" applyFont="1" applyFill="1" applyBorder="1" applyAlignment="1">
      <alignment horizontal="center" wrapText="1"/>
    </xf>
    <xf numFmtId="3" fontId="5" fillId="0" borderId="2" xfId="0" applyNumberFormat="1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3" fontId="3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wrapText="1"/>
    </xf>
    <xf numFmtId="0" fontId="0" fillId="0" borderId="2" xfId="0" applyFont="1" applyFill="1" applyBorder="1" applyAlignment="1"/>
    <xf numFmtId="0" fontId="2" fillId="0" borderId="2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/>
    <xf numFmtId="164" fontId="10" fillId="0" borderId="2" xfId="0" applyNumberFormat="1" applyFont="1" applyFill="1" applyBorder="1" applyAlignment="1">
      <alignment horizontal="center" wrapText="1"/>
    </xf>
    <xf numFmtId="3" fontId="11" fillId="0" borderId="2" xfId="0" applyNumberFormat="1" applyFont="1" applyFill="1" applyBorder="1" applyAlignment="1">
      <alignment horizontal="center" wrapText="1"/>
    </xf>
    <xf numFmtId="3" fontId="10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/>
    <xf numFmtId="0" fontId="5" fillId="0" borderId="0" xfId="0" applyFont="1" applyFill="1"/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/>
    <xf numFmtId="3" fontId="12" fillId="0" borderId="2" xfId="0" applyNumberFormat="1" applyFont="1" applyFill="1" applyBorder="1" applyAlignment="1">
      <alignment horizontal="center"/>
    </xf>
    <xf numFmtId="3" fontId="9" fillId="0" borderId="2" xfId="0" applyNumberFormat="1" applyFont="1" applyFill="1" applyBorder="1" applyAlignment="1">
      <alignment horizontal="center" wrapText="1"/>
    </xf>
    <xf numFmtId="0" fontId="0" fillId="0" borderId="0" xfId="0" applyFill="1"/>
    <xf numFmtId="0" fontId="4" fillId="0" borderId="2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3" fontId="14" fillId="0" borderId="2" xfId="0" applyNumberFormat="1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center" vertical="center" wrapText="1"/>
    </xf>
    <xf numFmtId="49" fontId="3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wrapText="1"/>
    </xf>
    <xf numFmtId="49" fontId="3" fillId="0" borderId="8" xfId="2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Процентный" xfId="2" builtinId="5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62"/>
  <sheetViews>
    <sheetView showZeros="0" tabSelected="1" view="pageBreakPreview" zoomScale="80" zoomScaleNormal="80" zoomScaleSheetLayoutView="80" workbookViewId="0">
      <selection activeCell="A109" sqref="A109"/>
    </sheetView>
  </sheetViews>
  <sheetFormatPr defaultColWidth="9.140625" defaultRowHeight="16.5"/>
  <cols>
    <col min="1" max="1" width="58.7109375" style="1" customWidth="1"/>
    <col min="2" max="2" width="7.85546875" style="30" customWidth="1"/>
    <col min="3" max="4" width="6.85546875" style="31" customWidth="1"/>
    <col min="5" max="5" width="15.28515625" style="30" customWidth="1"/>
    <col min="6" max="6" width="7" style="31" customWidth="1"/>
    <col min="7" max="7" width="15.5703125" style="2" hidden="1" customWidth="1"/>
    <col min="8" max="8" width="17.85546875" style="2" hidden="1" customWidth="1"/>
    <col min="9" max="10" width="12" style="34" hidden="1" customWidth="1"/>
    <col min="11" max="11" width="12" style="2" hidden="1" customWidth="1"/>
    <col min="12" max="12" width="14.140625" style="2" hidden="1" customWidth="1"/>
    <col min="13" max="13" width="15.42578125" style="34" hidden="1" customWidth="1"/>
    <col min="14" max="14" width="19" style="2" hidden="1" customWidth="1"/>
    <col min="15" max="15" width="0" style="2" hidden="1" customWidth="1"/>
    <col min="16" max="16" width="0" style="34" hidden="1" customWidth="1"/>
    <col min="17" max="17" width="9.140625" style="2" hidden="1" customWidth="1"/>
    <col min="18" max="18" width="0" style="2" hidden="1" customWidth="1"/>
    <col min="19" max="19" width="19.5703125" style="2" hidden="1" customWidth="1"/>
    <col min="20" max="20" width="17.7109375" style="2" hidden="1" customWidth="1"/>
    <col min="21" max="21" width="11.28515625" style="34" hidden="1" customWidth="1"/>
    <col min="22" max="24" width="0" style="34" hidden="1" customWidth="1"/>
    <col min="25" max="25" width="15.5703125" style="2" hidden="1" customWidth="1"/>
    <col min="26" max="26" width="19" style="2" hidden="1" customWidth="1"/>
    <col min="27" max="30" width="0" style="2" hidden="1" customWidth="1"/>
    <col min="31" max="32" width="15" style="2" hidden="1" customWidth="1"/>
    <col min="33" max="35" width="0" style="2" hidden="1" customWidth="1"/>
    <col min="36" max="36" width="11" style="2" hidden="1" customWidth="1"/>
    <col min="37" max="37" width="13.140625" style="2" customWidth="1"/>
    <col min="38" max="38" width="16.42578125" style="2" customWidth="1"/>
    <col min="39" max="39" width="16.140625" style="2" customWidth="1"/>
    <col min="40" max="16384" width="9.140625" style="2"/>
  </cols>
  <sheetData>
    <row r="1" spans="1:39" ht="111.75" customHeight="1">
      <c r="A1" s="58" t="s">
        <v>131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</row>
    <row r="2" spans="1:39" ht="21" customHeight="1">
      <c r="A2" s="67" t="s">
        <v>0</v>
      </c>
      <c r="B2" s="62" t="s">
        <v>1</v>
      </c>
      <c r="C2" s="63" t="s">
        <v>2</v>
      </c>
      <c r="D2" s="63" t="s">
        <v>3</v>
      </c>
      <c r="E2" s="63" t="s">
        <v>4</v>
      </c>
      <c r="F2" s="63" t="s">
        <v>5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4"/>
      <c r="AF2" s="54"/>
      <c r="AG2" s="53"/>
      <c r="AH2" s="53"/>
      <c r="AI2" s="53"/>
      <c r="AJ2" s="53"/>
      <c r="AK2" s="73" t="s">
        <v>132</v>
      </c>
      <c r="AL2" s="73"/>
      <c r="AM2" s="73"/>
    </row>
    <row r="3" spans="1:39" ht="41.25" customHeight="1">
      <c r="A3" s="70"/>
      <c r="B3" s="62"/>
      <c r="C3" s="63"/>
      <c r="D3" s="63"/>
      <c r="E3" s="63"/>
      <c r="F3" s="63"/>
      <c r="G3" s="71" t="s">
        <v>6</v>
      </c>
      <c r="H3" s="61"/>
      <c r="I3" s="61" t="s">
        <v>7</v>
      </c>
      <c r="J3" s="61"/>
      <c r="K3" s="61"/>
      <c r="L3" s="61"/>
      <c r="M3" s="61" t="s">
        <v>6</v>
      </c>
      <c r="N3" s="61"/>
      <c r="O3" s="61" t="s">
        <v>7</v>
      </c>
      <c r="P3" s="61"/>
      <c r="Q3" s="61"/>
      <c r="R3" s="61"/>
      <c r="S3" s="61" t="s">
        <v>6</v>
      </c>
      <c r="T3" s="61"/>
      <c r="U3" s="61" t="s">
        <v>7</v>
      </c>
      <c r="V3" s="61"/>
      <c r="W3" s="61"/>
      <c r="X3" s="61"/>
      <c r="Y3" s="61" t="s">
        <v>6</v>
      </c>
      <c r="Z3" s="61"/>
      <c r="AA3" s="3"/>
      <c r="AB3" s="3"/>
      <c r="AC3" s="3"/>
      <c r="AD3" s="3"/>
      <c r="AE3" s="59" t="s">
        <v>8</v>
      </c>
      <c r="AF3" s="59" t="s">
        <v>9</v>
      </c>
      <c r="AG3" s="66" t="s">
        <v>10</v>
      </c>
      <c r="AH3" s="66" t="s">
        <v>11</v>
      </c>
      <c r="AI3" s="66" t="s">
        <v>12</v>
      </c>
      <c r="AJ3" s="66" t="s">
        <v>13</v>
      </c>
      <c r="AK3" s="64">
        <v>2020</v>
      </c>
      <c r="AL3" s="64">
        <v>2021</v>
      </c>
      <c r="AM3" s="64">
        <v>2022</v>
      </c>
    </row>
    <row r="4" spans="1:39" ht="48" customHeight="1">
      <c r="A4" s="68"/>
      <c r="B4" s="62"/>
      <c r="C4" s="63"/>
      <c r="D4" s="63"/>
      <c r="E4" s="63"/>
      <c r="F4" s="63"/>
      <c r="G4" s="72"/>
      <c r="H4" s="35"/>
      <c r="I4" s="33"/>
      <c r="J4" s="33"/>
      <c r="K4" s="33"/>
      <c r="L4" s="33"/>
      <c r="M4" s="35"/>
      <c r="N4" s="35"/>
      <c r="O4" s="33"/>
      <c r="P4" s="33"/>
      <c r="Q4" s="33"/>
      <c r="R4" s="33"/>
      <c r="S4" s="35"/>
      <c r="T4" s="35"/>
      <c r="U4" s="33"/>
      <c r="V4" s="33"/>
      <c r="W4" s="33"/>
      <c r="X4" s="33"/>
      <c r="Y4" s="35"/>
      <c r="Z4" s="35"/>
      <c r="AA4" s="33"/>
      <c r="AB4" s="33"/>
      <c r="AC4" s="33"/>
      <c r="AD4" s="33"/>
      <c r="AE4" s="60"/>
      <c r="AF4" s="60"/>
      <c r="AG4" s="66"/>
      <c r="AH4" s="66"/>
      <c r="AI4" s="66"/>
      <c r="AJ4" s="66"/>
      <c r="AK4" s="65"/>
      <c r="AL4" s="65"/>
      <c r="AM4" s="65"/>
    </row>
    <row r="5" spans="1:39" ht="60.75">
      <c r="A5" s="69" t="s">
        <v>14</v>
      </c>
      <c r="B5" s="9">
        <v>909</v>
      </c>
      <c r="C5" s="10"/>
      <c r="D5" s="10"/>
      <c r="E5" s="10"/>
      <c r="F5" s="10"/>
      <c r="G5" s="11" t="e">
        <f t="shared" ref="G5:R5" si="0">G7+G15+G53+G127+G134</f>
        <v>#REF!</v>
      </c>
      <c r="H5" s="11" t="e">
        <f t="shared" si="0"/>
        <v>#REF!</v>
      </c>
      <c r="I5" s="11" t="e">
        <f t="shared" si="0"/>
        <v>#REF!</v>
      </c>
      <c r="J5" s="11" t="e">
        <f t="shared" si="0"/>
        <v>#REF!</v>
      </c>
      <c r="K5" s="11" t="e">
        <f t="shared" si="0"/>
        <v>#REF!</v>
      </c>
      <c r="L5" s="11" t="e">
        <f t="shared" si="0"/>
        <v>#REF!</v>
      </c>
      <c r="M5" s="11" t="e">
        <f t="shared" si="0"/>
        <v>#REF!</v>
      </c>
      <c r="N5" s="11" t="e">
        <f t="shared" si="0"/>
        <v>#REF!</v>
      </c>
      <c r="O5" s="11">
        <f t="shared" si="0"/>
        <v>0</v>
      </c>
      <c r="P5" s="11">
        <f t="shared" si="0"/>
        <v>7379</v>
      </c>
      <c r="Q5" s="11">
        <f t="shared" si="0"/>
        <v>0</v>
      </c>
      <c r="R5" s="11">
        <f t="shared" si="0"/>
        <v>0</v>
      </c>
      <c r="S5" s="12" t="e">
        <f t="shared" ref="S5:S11" si="1">M5+O5+P5+Q5+R5</f>
        <v>#REF!</v>
      </c>
      <c r="T5" s="12" t="e">
        <f t="shared" ref="T5:T11" si="2">N5+R5</f>
        <v>#REF!</v>
      </c>
      <c r="U5" s="11">
        <f>U7+U15+U53+U127+U134</f>
        <v>0</v>
      </c>
      <c r="V5" s="11">
        <f>V7+V15+V53+V127+V134</f>
        <v>17887</v>
      </c>
      <c r="W5" s="11">
        <f>W7+W15+W53+W127+W134</f>
        <v>-870</v>
      </c>
      <c r="X5" s="11">
        <f>X7+X15+X53+X127+X134</f>
        <v>0</v>
      </c>
      <c r="Y5" s="12" t="e">
        <f t="shared" ref="Y5:Y11" si="3">S5+U5+V5+W5+X5</f>
        <v>#REF!</v>
      </c>
      <c r="Z5" s="12" t="e">
        <f t="shared" ref="Z5:Z11" si="4">T5+X5</f>
        <v>#REF!</v>
      </c>
      <c r="AA5" s="11" t="e">
        <f>AA7+AA15+AA53+AA127+AA134</f>
        <v>#REF!</v>
      </c>
      <c r="AB5" s="11" t="e">
        <f>AB7+AB15+AB53+AB127+AB134</f>
        <v>#REF!</v>
      </c>
      <c r="AC5" s="11" t="e">
        <f>AC7+AC15+AC53+AC127+AC134</f>
        <v>#REF!</v>
      </c>
      <c r="AD5" s="11" t="e">
        <f>AD7+AD15+AD53+AD127+AD134</f>
        <v>#REF!</v>
      </c>
      <c r="AE5" s="12" t="e">
        <f t="shared" ref="AE5:AE11" si="5">Y5+AA5+AB5+AC5+AD5</f>
        <v>#REF!</v>
      </c>
      <c r="AF5" s="12" t="e">
        <f t="shared" ref="AF5:AF11" si="6">Z5+AD5</f>
        <v>#REF!</v>
      </c>
      <c r="AG5" s="11" t="e">
        <f>AG7+AG15+AG53+AG127+AG134</f>
        <v>#REF!</v>
      </c>
      <c r="AH5" s="11" t="e">
        <f>AH7+AH15+AH53+AH127+AH134</f>
        <v>#REF!</v>
      </c>
      <c r="AI5" s="11" t="e">
        <f>AI7+AI15+AI53+AI127+AI134</f>
        <v>#REF!</v>
      </c>
      <c r="AJ5" s="11" t="e">
        <f>AJ7+AJ15+AJ53+AJ127+AJ134</f>
        <v>#REF!</v>
      </c>
      <c r="AK5" s="12">
        <f>AK7+AK15+AK53+AK127+AK134</f>
        <v>877897</v>
      </c>
      <c r="AL5" s="12">
        <f t="shared" ref="AL5:AM5" si="7">AL7+AL15+AL53+AL127+AL134</f>
        <v>861132</v>
      </c>
      <c r="AM5" s="12">
        <f t="shared" si="7"/>
        <v>861132</v>
      </c>
    </row>
    <row r="6" spans="1:39" ht="20.25">
      <c r="A6" s="8"/>
      <c r="B6" s="9"/>
      <c r="C6" s="10"/>
      <c r="D6" s="10"/>
      <c r="E6" s="10"/>
      <c r="F6" s="10"/>
      <c r="G6" s="11"/>
      <c r="H6" s="11"/>
      <c r="I6" s="11"/>
      <c r="J6" s="11"/>
      <c r="K6" s="11"/>
      <c r="L6" s="11"/>
      <c r="M6" s="11"/>
      <c r="N6" s="11"/>
      <c r="O6" s="13"/>
      <c r="P6" s="14"/>
      <c r="Q6" s="13"/>
      <c r="R6" s="13"/>
      <c r="S6" s="12">
        <f t="shared" si="1"/>
        <v>0</v>
      </c>
      <c r="T6" s="12">
        <f t="shared" si="2"/>
        <v>0</v>
      </c>
      <c r="U6" s="14"/>
      <c r="V6" s="14"/>
      <c r="W6" s="14"/>
      <c r="X6" s="14"/>
      <c r="Y6" s="12">
        <f t="shared" si="3"/>
        <v>0</v>
      </c>
      <c r="Z6" s="12">
        <f t="shared" si="4"/>
        <v>0</v>
      </c>
      <c r="AA6" s="14"/>
      <c r="AB6" s="14"/>
      <c r="AC6" s="14"/>
      <c r="AD6" s="14"/>
      <c r="AE6" s="12">
        <f t="shared" si="5"/>
        <v>0</v>
      </c>
      <c r="AF6" s="12">
        <f t="shared" si="6"/>
        <v>0</v>
      </c>
      <c r="AG6" s="14"/>
      <c r="AH6" s="14"/>
      <c r="AI6" s="14"/>
      <c r="AJ6" s="14"/>
      <c r="AK6" s="12">
        <f t="shared" ref="AK6" si="8">AE6+AG6+AH6+AI6+AJ6</f>
        <v>0</v>
      </c>
      <c r="AL6" s="6"/>
      <c r="AM6" s="6"/>
    </row>
    <row r="7" spans="1:39" ht="20.25">
      <c r="A7" s="15" t="s">
        <v>15</v>
      </c>
      <c r="B7" s="16" t="s">
        <v>16</v>
      </c>
      <c r="C7" s="16" t="s">
        <v>17</v>
      </c>
      <c r="D7" s="16" t="s">
        <v>18</v>
      </c>
      <c r="E7" s="10"/>
      <c r="F7" s="10"/>
      <c r="G7" s="11"/>
      <c r="H7" s="11"/>
      <c r="I7" s="11"/>
      <c r="J7" s="11">
        <f>J8</f>
        <v>300</v>
      </c>
      <c r="K7" s="11"/>
      <c r="L7" s="11"/>
      <c r="M7" s="11">
        <f>G7+I7+J7+L7</f>
        <v>300</v>
      </c>
      <c r="N7" s="11"/>
      <c r="O7" s="11">
        <f>I7+K7+L7+N7</f>
        <v>0</v>
      </c>
      <c r="P7" s="17">
        <f>P8</f>
        <v>1375</v>
      </c>
      <c r="Q7" s="13"/>
      <c r="R7" s="13"/>
      <c r="S7" s="12">
        <f t="shared" si="1"/>
        <v>1675</v>
      </c>
      <c r="T7" s="12">
        <f t="shared" si="2"/>
        <v>0</v>
      </c>
      <c r="U7" s="11">
        <f>O7+Q7+R7+T7</f>
        <v>0</v>
      </c>
      <c r="V7" s="17">
        <f>V8</f>
        <v>500</v>
      </c>
      <c r="W7" s="14"/>
      <c r="X7" s="14"/>
      <c r="Y7" s="12">
        <f t="shared" si="3"/>
        <v>2175</v>
      </c>
      <c r="Z7" s="12">
        <f t="shared" si="4"/>
        <v>0</v>
      </c>
      <c r="AA7" s="11">
        <f>U7+W7+X7+Z7</f>
        <v>0</v>
      </c>
      <c r="AB7" s="17">
        <f>AB8</f>
        <v>102</v>
      </c>
      <c r="AC7" s="14"/>
      <c r="AD7" s="14"/>
      <c r="AE7" s="12">
        <f t="shared" si="5"/>
        <v>2277</v>
      </c>
      <c r="AF7" s="12">
        <f t="shared" si="6"/>
        <v>0</v>
      </c>
      <c r="AG7" s="11">
        <f>AA7+AC7+AD7+AF7</f>
        <v>0</v>
      </c>
      <c r="AH7" s="17">
        <f>AH8</f>
        <v>100</v>
      </c>
      <c r="AI7" s="14"/>
      <c r="AJ7" s="14"/>
      <c r="AK7" s="12">
        <f>AK8</f>
        <v>2277</v>
      </c>
      <c r="AL7" s="12">
        <f t="shared" ref="AL7:AM7" si="9">AL8</f>
        <v>2277</v>
      </c>
      <c r="AM7" s="12">
        <f t="shared" si="9"/>
        <v>2277</v>
      </c>
    </row>
    <row r="8" spans="1:39" ht="33">
      <c r="A8" s="4" t="s">
        <v>19</v>
      </c>
      <c r="B8" s="5">
        <f>B132</f>
        <v>909</v>
      </c>
      <c r="C8" s="5" t="s">
        <v>17</v>
      </c>
      <c r="D8" s="5" t="s">
        <v>18</v>
      </c>
      <c r="E8" s="5" t="s">
        <v>20</v>
      </c>
      <c r="F8" s="5"/>
      <c r="G8" s="6"/>
      <c r="H8" s="12"/>
      <c r="I8" s="18">
        <f t="shared" ref="I8:J11" si="10">I9</f>
        <v>0</v>
      </c>
      <c r="J8" s="18">
        <f t="shared" si="10"/>
        <v>300</v>
      </c>
      <c r="K8" s="19"/>
      <c r="L8" s="19"/>
      <c r="M8" s="20">
        <f>M9</f>
        <v>300</v>
      </c>
      <c r="N8" s="19"/>
      <c r="O8" s="20">
        <f>O9</f>
        <v>0</v>
      </c>
      <c r="P8" s="20">
        <f t="shared" ref="P8:R10" si="11">P9</f>
        <v>1375</v>
      </c>
      <c r="Q8" s="20">
        <f t="shared" si="11"/>
        <v>0</v>
      </c>
      <c r="R8" s="20">
        <f t="shared" si="11"/>
        <v>0</v>
      </c>
      <c r="S8" s="6">
        <f t="shared" si="1"/>
        <v>1675</v>
      </c>
      <c r="T8" s="6">
        <f t="shared" si="2"/>
        <v>0</v>
      </c>
      <c r="U8" s="20">
        <f>U9</f>
        <v>0</v>
      </c>
      <c r="V8" s="20">
        <f t="shared" ref="V8:X10" si="12">V9</f>
        <v>500</v>
      </c>
      <c r="W8" s="20">
        <f t="shared" si="12"/>
        <v>0</v>
      </c>
      <c r="X8" s="20">
        <f t="shared" si="12"/>
        <v>0</v>
      </c>
      <c r="Y8" s="6">
        <f>S8+U8+V8+W8+X8</f>
        <v>2175</v>
      </c>
      <c r="Z8" s="6">
        <f t="shared" si="4"/>
        <v>0</v>
      </c>
      <c r="AA8" s="20">
        <f>AA9</f>
        <v>0</v>
      </c>
      <c r="AB8" s="20">
        <f t="shared" ref="AB8:AD10" si="13">AB9</f>
        <v>102</v>
      </c>
      <c r="AC8" s="20">
        <f t="shared" si="13"/>
        <v>0</v>
      </c>
      <c r="AD8" s="20">
        <f t="shared" si="13"/>
        <v>0</v>
      </c>
      <c r="AE8" s="6">
        <f t="shared" si="5"/>
        <v>2277</v>
      </c>
      <c r="AF8" s="6">
        <f t="shared" si="6"/>
        <v>0</v>
      </c>
      <c r="AG8" s="20">
        <f>AG9</f>
        <v>0</v>
      </c>
      <c r="AH8" s="20">
        <f t="shared" ref="AH8:AJ10" si="14">AH9</f>
        <v>100</v>
      </c>
      <c r="AI8" s="20">
        <f t="shared" si="14"/>
        <v>0</v>
      </c>
      <c r="AJ8" s="20">
        <f t="shared" si="14"/>
        <v>0</v>
      </c>
      <c r="AK8" s="6">
        <v>2277</v>
      </c>
      <c r="AL8" s="6">
        <v>2277</v>
      </c>
      <c r="AM8" s="6">
        <v>2277</v>
      </c>
    </row>
    <row r="9" spans="1:39" ht="33">
      <c r="A9" s="4" t="s">
        <v>21</v>
      </c>
      <c r="B9" s="5">
        <f>B133</f>
        <v>909</v>
      </c>
      <c r="C9" s="5" t="s">
        <v>17</v>
      </c>
      <c r="D9" s="5" t="s">
        <v>18</v>
      </c>
      <c r="E9" s="5" t="s">
        <v>22</v>
      </c>
      <c r="F9" s="5"/>
      <c r="G9" s="6"/>
      <c r="H9" s="12"/>
      <c r="I9" s="18">
        <f t="shared" si="10"/>
        <v>0</v>
      </c>
      <c r="J9" s="18">
        <f t="shared" si="10"/>
        <v>300</v>
      </c>
      <c r="K9" s="19"/>
      <c r="L9" s="19"/>
      <c r="M9" s="20">
        <f>M10</f>
        <v>300</v>
      </c>
      <c r="N9" s="19"/>
      <c r="O9" s="20">
        <f>O10</f>
        <v>0</v>
      </c>
      <c r="P9" s="20">
        <f t="shared" si="11"/>
        <v>1375</v>
      </c>
      <c r="Q9" s="20">
        <f t="shared" si="11"/>
        <v>0</v>
      </c>
      <c r="R9" s="20">
        <f t="shared" si="11"/>
        <v>0</v>
      </c>
      <c r="S9" s="6">
        <f t="shared" si="1"/>
        <v>1675</v>
      </c>
      <c r="T9" s="6">
        <f t="shared" si="2"/>
        <v>0</v>
      </c>
      <c r="U9" s="20">
        <f>U10</f>
        <v>0</v>
      </c>
      <c r="V9" s="20">
        <f t="shared" si="12"/>
        <v>500</v>
      </c>
      <c r="W9" s="20">
        <f t="shared" si="12"/>
        <v>0</v>
      </c>
      <c r="X9" s="20">
        <f t="shared" si="12"/>
        <v>0</v>
      </c>
      <c r="Y9" s="6">
        <f t="shared" si="3"/>
        <v>2175</v>
      </c>
      <c r="Z9" s="6">
        <f t="shared" si="4"/>
        <v>0</v>
      </c>
      <c r="AA9" s="20">
        <f>AA10</f>
        <v>0</v>
      </c>
      <c r="AB9" s="20">
        <f t="shared" si="13"/>
        <v>102</v>
      </c>
      <c r="AC9" s="20">
        <f t="shared" si="13"/>
        <v>0</v>
      </c>
      <c r="AD9" s="20">
        <f t="shared" si="13"/>
        <v>0</v>
      </c>
      <c r="AE9" s="6">
        <f t="shared" si="5"/>
        <v>2277</v>
      </c>
      <c r="AF9" s="6">
        <f t="shared" si="6"/>
        <v>0</v>
      </c>
      <c r="AG9" s="20">
        <f>AG10</f>
        <v>0</v>
      </c>
      <c r="AH9" s="20">
        <f t="shared" si="14"/>
        <v>100</v>
      </c>
      <c r="AI9" s="20">
        <f t="shared" si="14"/>
        <v>0</v>
      </c>
      <c r="AJ9" s="20">
        <f t="shared" si="14"/>
        <v>0</v>
      </c>
      <c r="AK9" s="6">
        <v>2277</v>
      </c>
      <c r="AL9" s="6">
        <v>2277</v>
      </c>
      <c r="AM9" s="6">
        <v>2277</v>
      </c>
    </row>
    <row r="10" spans="1:39" ht="33">
      <c r="A10" s="4" t="s">
        <v>23</v>
      </c>
      <c r="B10" s="5">
        <f>B8</f>
        <v>909</v>
      </c>
      <c r="C10" s="5" t="s">
        <v>17</v>
      </c>
      <c r="D10" s="5" t="s">
        <v>18</v>
      </c>
      <c r="E10" s="5" t="s">
        <v>24</v>
      </c>
      <c r="F10" s="5"/>
      <c r="G10" s="6"/>
      <c r="H10" s="12"/>
      <c r="I10" s="18">
        <f t="shared" si="10"/>
        <v>0</v>
      </c>
      <c r="J10" s="18">
        <f t="shared" si="10"/>
        <v>300</v>
      </c>
      <c r="K10" s="19"/>
      <c r="L10" s="19"/>
      <c r="M10" s="20">
        <f>M11</f>
        <v>300</v>
      </c>
      <c r="N10" s="19"/>
      <c r="O10" s="20">
        <f>O11</f>
        <v>0</v>
      </c>
      <c r="P10" s="20">
        <f t="shared" si="11"/>
        <v>1375</v>
      </c>
      <c r="Q10" s="20">
        <f t="shared" si="11"/>
        <v>0</v>
      </c>
      <c r="R10" s="20">
        <f t="shared" si="11"/>
        <v>0</v>
      </c>
      <c r="S10" s="6">
        <f t="shared" si="1"/>
        <v>1675</v>
      </c>
      <c r="T10" s="6">
        <f t="shared" si="2"/>
        <v>0</v>
      </c>
      <c r="U10" s="20">
        <f>U11</f>
        <v>0</v>
      </c>
      <c r="V10" s="20">
        <f t="shared" si="12"/>
        <v>500</v>
      </c>
      <c r="W10" s="20">
        <f t="shared" si="12"/>
        <v>0</v>
      </c>
      <c r="X10" s="20">
        <f t="shared" si="12"/>
        <v>0</v>
      </c>
      <c r="Y10" s="6">
        <f t="shared" si="3"/>
        <v>2175</v>
      </c>
      <c r="Z10" s="6">
        <f t="shared" si="4"/>
        <v>0</v>
      </c>
      <c r="AA10" s="20">
        <f>AA11</f>
        <v>0</v>
      </c>
      <c r="AB10" s="20">
        <f t="shared" si="13"/>
        <v>102</v>
      </c>
      <c r="AC10" s="20">
        <f t="shared" si="13"/>
        <v>0</v>
      </c>
      <c r="AD10" s="20">
        <f t="shared" si="13"/>
        <v>0</v>
      </c>
      <c r="AE10" s="6">
        <f t="shared" si="5"/>
        <v>2277</v>
      </c>
      <c r="AF10" s="6">
        <f t="shared" si="6"/>
        <v>0</v>
      </c>
      <c r="AG10" s="20">
        <f>AG11</f>
        <v>0</v>
      </c>
      <c r="AH10" s="20">
        <f t="shared" si="14"/>
        <v>100</v>
      </c>
      <c r="AI10" s="20">
        <f t="shared" si="14"/>
        <v>0</v>
      </c>
      <c r="AJ10" s="20">
        <f t="shared" si="14"/>
        <v>0</v>
      </c>
      <c r="AK10" s="6">
        <v>2277</v>
      </c>
      <c r="AL10" s="6">
        <v>2277</v>
      </c>
      <c r="AM10" s="6">
        <v>2277</v>
      </c>
    </row>
    <row r="11" spans="1:39" ht="33">
      <c r="A11" s="21" t="s">
        <v>25</v>
      </c>
      <c r="B11" s="5">
        <f>B9</f>
        <v>909</v>
      </c>
      <c r="C11" s="5" t="s">
        <v>17</v>
      </c>
      <c r="D11" s="5" t="s">
        <v>18</v>
      </c>
      <c r="E11" s="5" t="s">
        <v>24</v>
      </c>
      <c r="F11" s="5" t="s">
        <v>26</v>
      </c>
      <c r="G11" s="6"/>
      <c r="H11" s="12"/>
      <c r="I11" s="18">
        <f t="shared" si="10"/>
        <v>0</v>
      </c>
      <c r="J11" s="18">
        <f t="shared" si="10"/>
        <v>300</v>
      </c>
      <c r="K11" s="19"/>
      <c r="L11" s="19"/>
      <c r="M11" s="20">
        <f>M12</f>
        <v>300</v>
      </c>
      <c r="N11" s="19"/>
      <c r="O11" s="20">
        <f>O12+O13</f>
        <v>0</v>
      </c>
      <c r="P11" s="20">
        <f t="shared" ref="P11:R11" si="15">P12+P13</f>
        <v>1375</v>
      </c>
      <c r="Q11" s="20">
        <f t="shared" si="15"/>
        <v>0</v>
      </c>
      <c r="R11" s="20">
        <f t="shared" si="15"/>
        <v>0</v>
      </c>
      <c r="S11" s="6">
        <f t="shared" si="1"/>
        <v>1675</v>
      </c>
      <c r="T11" s="6">
        <f t="shared" si="2"/>
        <v>0</v>
      </c>
      <c r="U11" s="20">
        <f>U12+U13</f>
        <v>0</v>
      </c>
      <c r="V11" s="20">
        <f t="shared" ref="V11:X11" si="16">V12+V13</f>
        <v>500</v>
      </c>
      <c r="W11" s="20">
        <f t="shared" si="16"/>
        <v>0</v>
      </c>
      <c r="X11" s="20">
        <f t="shared" si="16"/>
        <v>0</v>
      </c>
      <c r="Y11" s="6">
        <f t="shared" si="3"/>
        <v>2175</v>
      </c>
      <c r="Z11" s="6">
        <f t="shared" si="4"/>
        <v>0</v>
      </c>
      <c r="AA11" s="20">
        <f>AA12+AA13</f>
        <v>0</v>
      </c>
      <c r="AB11" s="20">
        <f>AB12+AB13</f>
        <v>102</v>
      </c>
      <c r="AC11" s="20">
        <f t="shared" ref="AC11:AD11" si="17">AC12+AC13</f>
        <v>0</v>
      </c>
      <c r="AD11" s="20">
        <f t="shared" si="17"/>
        <v>0</v>
      </c>
      <c r="AE11" s="6">
        <f t="shared" si="5"/>
        <v>2277</v>
      </c>
      <c r="AF11" s="6">
        <f t="shared" si="6"/>
        <v>0</v>
      </c>
      <c r="AG11" s="20">
        <f>AG12+AG13</f>
        <v>0</v>
      </c>
      <c r="AH11" s="20">
        <f t="shared" ref="AH11:AJ11" si="18">AH12+AH13</f>
        <v>100</v>
      </c>
      <c r="AI11" s="20">
        <f t="shared" si="18"/>
        <v>0</v>
      </c>
      <c r="AJ11" s="20">
        <f t="shared" si="18"/>
        <v>0</v>
      </c>
      <c r="AK11" s="6">
        <f>AK12+AK13</f>
        <v>2277</v>
      </c>
      <c r="AL11" s="6">
        <f t="shared" ref="AL11:AM11" si="19">AL12+AL13</f>
        <v>2277</v>
      </c>
      <c r="AM11" s="6">
        <f t="shared" si="19"/>
        <v>2277</v>
      </c>
    </row>
    <row r="12" spans="1:39" ht="33">
      <c r="A12" s="22" t="s">
        <v>27</v>
      </c>
      <c r="B12" s="5">
        <f>B10</f>
        <v>909</v>
      </c>
      <c r="C12" s="5" t="s">
        <v>17</v>
      </c>
      <c r="D12" s="5" t="s">
        <v>18</v>
      </c>
      <c r="E12" s="5" t="s">
        <v>24</v>
      </c>
      <c r="F12" s="5" t="s">
        <v>28</v>
      </c>
      <c r="G12" s="6"/>
      <c r="H12" s="12"/>
      <c r="I12" s="18"/>
      <c r="J12" s="18">
        <v>300</v>
      </c>
      <c r="K12" s="19"/>
      <c r="L12" s="19"/>
      <c r="M12" s="20">
        <f>G12+I12+J12+K12+L12</f>
        <v>300</v>
      </c>
      <c r="N12" s="19"/>
      <c r="O12" s="20">
        <v>-300</v>
      </c>
      <c r="P12" s="20">
        <v>1275</v>
      </c>
      <c r="Q12" s="20"/>
      <c r="R12" s="20"/>
      <c r="S12" s="6">
        <f>M12+O12+P12+Q12+R12</f>
        <v>1275</v>
      </c>
      <c r="T12" s="6">
        <f>N12+R12</f>
        <v>0</v>
      </c>
      <c r="U12" s="20"/>
      <c r="V12" s="20"/>
      <c r="W12" s="20"/>
      <c r="X12" s="20"/>
      <c r="Y12" s="6">
        <f>S12+U12+V12+W12+X12</f>
        <v>1275</v>
      </c>
      <c r="Z12" s="6">
        <f>T12+X12</f>
        <v>0</v>
      </c>
      <c r="AA12" s="20"/>
      <c r="AB12" s="20">
        <v>17</v>
      </c>
      <c r="AC12" s="20"/>
      <c r="AD12" s="20"/>
      <c r="AE12" s="6">
        <f>Y12+AA12+AB12+AC12+AD12</f>
        <v>1292</v>
      </c>
      <c r="AF12" s="6">
        <f>Z12+AD12</f>
        <v>0</v>
      </c>
      <c r="AG12" s="20"/>
      <c r="AH12" s="20"/>
      <c r="AI12" s="20"/>
      <c r="AJ12" s="20"/>
      <c r="AK12" s="6">
        <v>1292</v>
      </c>
      <c r="AL12" s="6">
        <v>1292</v>
      </c>
      <c r="AM12" s="6">
        <v>1292</v>
      </c>
    </row>
    <row r="13" spans="1:39" ht="33">
      <c r="A13" s="21" t="s">
        <v>29</v>
      </c>
      <c r="B13" s="5">
        <f>B11</f>
        <v>909</v>
      </c>
      <c r="C13" s="5" t="s">
        <v>17</v>
      </c>
      <c r="D13" s="5" t="s">
        <v>18</v>
      </c>
      <c r="E13" s="5" t="s">
        <v>24</v>
      </c>
      <c r="F13" s="5" t="s">
        <v>30</v>
      </c>
      <c r="G13" s="6"/>
      <c r="H13" s="12"/>
      <c r="I13" s="18"/>
      <c r="J13" s="18"/>
      <c r="K13" s="19"/>
      <c r="L13" s="19"/>
      <c r="M13" s="20"/>
      <c r="N13" s="19"/>
      <c r="O13" s="20">
        <v>300</v>
      </c>
      <c r="P13" s="20">
        <v>100</v>
      </c>
      <c r="Q13" s="20"/>
      <c r="R13" s="20"/>
      <c r="S13" s="6">
        <f>M13+O13+P13+Q13+R13</f>
        <v>400</v>
      </c>
      <c r="T13" s="6"/>
      <c r="U13" s="20"/>
      <c r="V13" s="20">
        <v>500</v>
      </c>
      <c r="W13" s="20"/>
      <c r="X13" s="20"/>
      <c r="Y13" s="6">
        <f>S13+U13+V13+W13+X13</f>
        <v>900</v>
      </c>
      <c r="Z13" s="6"/>
      <c r="AA13" s="20"/>
      <c r="AB13" s="20">
        <v>85</v>
      </c>
      <c r="AC13" s="20"/>
      <c r="AD13" s="20"/>
      <c r="AE13" s="6">
        <f>Y13+AA13+AB13+AC13+AD13</f>
        <v>985</v>
      </c>
      <c r="AF13" s="6"/>
      <c r="AG13" s="20"/>
      <c r="AH13" s="20">
        <v>100</v>
      </c>
      <c r="AI13" s="20"/>
      <c r="AJ13" s="20"/>
      <c r="AK13" s="6">
        <v>985</v>
      </c>
      <c r="AL13" s="6">
        <v>985</v>
      </c>
      <c r="AM13" s="6">
        <v>985</v>
      </c>
    </row>
    <row r="14" spans="1:39" ht="20.25">
      <c r="A14" s="8"/>
      <c r="B14" s="9"/>
      <c r="C14" s="10"/>
      <c r="D14" s="10"/>
      <c r="E14" s="10"/>
      <c r="F14" s="10"/>
      <c r="G14" s="11"/>
      <c r="H14" s="11"/>
      <c r="I14" s="11"/>
      <c r="J14" s="11"/>
      <c r="K14" s="11"/>
      <c r="L14" s="11"/>
      <c r="M14" s="11"/>
      <c r="N14" s="11"/>
      <c r="O14" s="3"/>
      <c r="P14" s="7"/>
      <c r="Q14" s="3"/>
      <c r="R14" s="3"/>
      <c r="S14" s="6">
        <f t="shared" ref="S14:S89" si="20">M14+O14+P14+Q14+R14</f>
        <v>0</v>
      </c>
      <c r="T14" s="6">
        <f t="shared" ref="T14:T89" si="21">N14+R14</f>
        <v>0</v>
      </c>
      <c r="U14" s="7"/>
      <c r="V14" s="7"/>
      <c r="W14" s="7"/>
      <c r="X14" s="7"/>
      <c r="Y14" s="6">
        <f t="shared" ref="Y14:Y89" si="22">S14+U14+V14+W14+X14</f>
        <v>0</v>
      </c>
      <c r="Z14" s="6">
        <f t="shared" ref="Z14:Z69" si="23">T14+X14</f>
        <v>0</v>
      </c>
      <c r="AA14" s="7"/>
      <c r="AB14" s="7"/>
      <c r="AC14" s="7"/>
      <c r="AD14" s="7"/>
      <c r="AE14" s="6">
        <f t="shared" ref="AE14:AE89" si="24">Y14+AA14+AB14+AC14+AD14</f>
        <v>0</v>
      </c>
      <c r="AF14" s="6">
        <f t="shared" ref="AF14:AF69" si="25">Z14+AD14</f>
        <v>0</v>
      </c>
      <c r="AG14" s="7"/>
      <c r="AH14" s="7"/>
      <c r="AI14" s="7"/>
      <c r="AJ14" s="7"/>
      <c r="AK14" s="6">
        <f t="shared" ref="AK14:AK34" si="26">AE14+AG14+AH14+AI14+AJ14</f>
        <v>0</v>
      </c>
      <c r="AL14" s="6"/>
      <c r="AM14" s="6"/>
    </row>
    <row r="15" spans="1:39" ht="18.75">
      <c r="A15" s="15" t="s">
        <v>31</v>
      </c>
      <c r="B15" s="16">
        <f>B5</f>
        <v>909</v>
      </c>
      <c r="C15" s="16" t="s">
        <v>32</v>
      </c>
      <c r="D15" s="16" t="s">
        <v>33</v>
      </c>
      <c r="E15" s="16"/>
      <c r="F15" s="16"/>
      <c r="G15" s="23" t="e">
        <f t="shared" ref="G15:R16" si="27">G16</f>
        <v>#REF!</v>
      </c>
      <c r="H15" s="23" t="e">
        <f t="shared" si="27"/>
        <v>#REF!</v>
      </c>
      <c r="I15" s="23" t="e">
        <f t="shared" si="27"/>
        <v>#REF!</v>
      </c>
      <c r="J15" s="23" t="e">
        <f t="shared" si="27"/>
        <v>#REF!</v>
      </c>
      <c r="K15" s="23" t="e">
        <f t="shared" si="27"/>
        <v>#REF!</v>
      </c>
      <c r="L15" s="23" t="e">
        <f t="shared" si="27"/>
        <v>#REF!</v>
      </c>
      <c r="M15" s="23" t="e">
        <f t="shared" si="27"/>
        <v>#REF!</v>
      </c>
      <c r="N15" s="23" t="e">
        <f t="shared" si="27"/>
        <v>#REF!</v>
      </c>
      <c r="O15" s="13"/>
      <c r="P15" s="14"/>
      <c r="Q15" s="13"/>
      <c r="R15" s="13"/>
      <c r="S15" s="12" t="e">
        <f t="shared" si="20"/>
        <v>#REF!</v>
      </c>
      <c r="T15" s="12" t="e">
        <f t="shared" si="21"/>
        <v>#REF!</v>
      </c>
      <c r="U15" s="14"/>
      <c r="V15" s="14"/>
      <c r="W15" s="14"/>
      <c r="X15" s="14"/>
      <c r="Y15" s="12" t="e">
        <f t="shared" si="22"/>
        <v>#REF!</v>
      </c>
      <c r="Z15" s="12" t="e">
        <f t="shared" si="23"/>
        <v>#REF!</v>
      </c>
      <c r="AA15" s="17" t="e">
        <f>AA16</f>
        <v>#REF!</v>
      </c>
      <c r="AB15" s="17" t="e">
        <f t="shared" ref="AB15:AD15" si="28">AB16</f>
        <v>#REF!</v>
      </c>
      <c r="AC15" s="17" t="e">
        <f t="shared" si="28"/>
        <v>#REF!</v>
      </c>
      <c r="AD15" s="17" t="e">
        <f t="shared" si="28"/>
        <v>#REF!</v>
      </c>
      <c r="AE15" s="12" t="e">
        <f t="shared" si="24"/>
        <v>#REF!</v>
      </c>
      <c r="AF15" s="12" t="e">
        <f t="shared" si="25"/>
        <v>#REF!</v>
      </c>
      <c r="AG15" s="17">
        <f>AG16</f>
        <v>0</v>
      </c>
      <c r="AH15" s="17" t="e">
        <f t="shared" ref="AH15:AJ15" si="29">AH16</f>
        <v>#REF!</v>
      </c>
      <c r="AI15" s="17" t="e">
        <f t="shared" si="29"/>
        <v>#REF!</v>
      </c>
      <c r="AJ15" s="17" t="e">
        <f t="shared" si="29"/>
        <v>#REF!</v>
      </c>
      <c r="AK15" s="12">
        <f>AK17+AK35</f>
        <v>241161</v>
      </c>
      <c r="AL15" s="12">
        <f t="shared" ref="AL15:AM15" si="30">AL17+AL35</f>
        <v>241161</v>
      </c>
      <c r="AM15" s="12">
        <f t="shared" si="30"/>
        <v>241161</v>
      </c>
    </row>
    <row r="16" spans="1:39" ht="49.5">
      <c r="A16" s="21" t="s">
        <v>34</v>
      </c>
      <c r="B16" s="5">
        <f>B15</f>
        <v>909</v>
      </c>
      <c r="C16" s="5" t="s">
        <v>32</v>
      </c>
      <c r="D16" s="5" t="s">
        <v>33</v>
      </c>
      <c r="E16" s="5" t="s">
        <v>35</v>
      </c>
      <c r="F16" s="24"/>
      <c r="G16" s="25" t="e">
        <f t="shared" si="27"/>
        <v>#REF!</v>
      </c>
      <c r="H16" s="25" t="e">
        <f t="shared" si="27"/>
        <v>#REF!</v>
      </c>
      <c r="I16" s="25" t="e">
        <f t="shared" si="27"/>
        <v>#REF!</v>
      </c>
      <c r="J16" s="25" t="e">
        <f t="shared" si="27"/>
        <v>#REF!</v>
      </c>
      <c r="K16" s="25" t="e">
        <f t="shared" si="27"/>
        <v>#REF!</v>
      </c>
      <c r="L16" s="25" t="e">
        <f t="shared" si="27"/>
        <v>#REF!</v>
      </c>
      <c r="M16" s="25" t="e">
        <f t="shared" si="27"/>
        <v>#REF!</v>
      </c>
      <c r="N16" s="25" t="e">
        <f t="shared" si="27"/>
        <v>#REF!</v>
      </c>
      <c r="O16" s="25" t="e">
        <f t="shared" si="27"/>
        <v>#REF!</v>
      </c>
      <c r="P16" s="25" t="e">
        <f t="shared" si="27"/>
        <v>#REF!</v>
      </c>
      <c r="Q16" s="25" t="e">
        <f t="shared" si="27"/>
        <v>#REF!</v>
      </c>
      <c r="R16" s="25" t="e">
        <f t="shared" si="27"/>
        <v>#REF!</v>
      </c>
      <c r="S16" s="6" t="e">
        <f t="shared" si="20"/>
        <v>#REF!</v>
      </c>
      <c r="T16" s="6" t="e">
        <f t="shared" si="21"/>
        <v>#REF!</v>
      </c>
      <c r="U16" s="25" t="e">
        <f t="shared" ref="U16:X16" si="31">U17</f>
        <v>#REF!</v>
      </c>
      <c r="V16" s="25" t="e">
        <f t="shared" si="31"/>
        <v>#REF!</v>
      </c>
      <c r="W16" s="25" t="e">
        <f t="shared" si="31"/>
        <v>#REF!</v>
      </c>
      <c r="X16" s="25" t="e">
        <f t="shared" si="31"/>
        <v>#REF!</v>
      </c>
      <c r="Y16" s="6" t="e">
        <f t="shared" si="22"/>
        <v>#REF!</v>
      </c>
      <c r="Z16" s="6" t="e">
        <f t="shared" si="23"/>
        <v>#REF!</v>
      </c>
      <c r="AA16" s="25" t="e">
        <f t="shared" ref="AA16:AD16" si="32">AA17</f>
        <v>#REF!</v>
      </c>
      <c r="AB16" s="25" t="e">
        <f t="shared" si="32"/>
        <v>#REF!</v>
      </c>
      <c r="AC16" s="25" t="e">
        <f t="shared" si="32"/>
        <v>#REF!</v>
      </c>
      <c r="AD16" s="25" t="e">
        <f t="shared" si="32"/>
        <v>#REF!</v>
      </c>
      <c r="AE16" s="6" t="e">
        <f t="shared" si="24"/>
        <v>#REF!</v>
      </c>
      <c r="AF16" s="6" t="e">
        <f t="shared" si="25"/>
        <v>#REF!</v>
      </c>
      <c r="AG16" s="25">
        <f t="shared" ref="AG16:AJ16" si="33">AG17</f>
        <v>0</v>
      </c>
      <c r="AH16" s="25" t="e">
        <f t="shared" si="33"/>
        <v>#REF!</v>
      </c>
      <c r="AI16" s="25" t="e">
        <f t="shared" si="33"/>
        <v>#REF!</v>
      </c>
      <c r="AJ16" s="25" t="e">
        <f t="shared" si="33"/>
        <v>#REF!</v>
      </c>
      <c r="AK16" s="6">
        <f>AK17</f>
        <v>241161</v>
      </c>
      <c r="AL16" s="6">
        <f t="shared" ref="AL16:AL17" si="34">AL17</f>
        <v>0</v>
      </c>
      <c r="AM16" s="6">
        <f>AM17</f>
        <v>0</v>
      </c>
    </row>
    <row r="17" spans="1:39" ht="49.5">
      <c r="A17" s="21" t="s">
        <v>36</v>
      </c>
      <c r="B17" s="5">
        <f>B16</f>
        <v>909</v>
      </c>
      <c r="C17" s="5" t="s">
        <v>32</v>
      </c>
      <c r="D17" s="5" t="s">
        <v>33</v>
      </c>
      <c r="E17" s="5" t="s">
        <v>37</v>
      </c>
      <c r="F17" s="6"/>
      <c r="G17" s="6" t="e">
        <f>G18+G23+#REF!</f>
        <v>#REF!</v>
      </c>
      <c r="H17" s="6" t="e">
        <f>H18+H23+#REF!</f>
        <v>#REF!</v>
      </c>
      <c r="I17" s="6" t="e">
        <f>I18+I23+#REF!</f>
        <v>#REF!</v>
      </c>
      <c r="J17" s="6" t="e">
        <f>J18+J23+#REF!</f>
        <v>#REF!</v>
      </c>
      <c r="K17" s="6" t="e">
        <f>K18+K23+#REF!</f>
        <v>#REF!</v>
      </c>
      <c r="L17" s="6" t="e">
        <f>L18+L23+#REF!</f>
        <v>#REF!</v>
      </c>
      <c r="M17" s="6" t="e">
        <f>M18+M23+#REF!</f>
        <v>#REF!</v>
      </c>
      <c r="N17" s="6" t="e">
        <f>H17</f>
        <v>#REF!</v>
      </c>
      <c r="O17" s="6" t="e">
        <f>O18+O23+#REF!</f>
        <v>#REF!</v>
      </c>
      <c r="P17" s="6" t="e">
        <f>P18+P23+#REF!</f>
        <v>#REF!</v>
      </c>
      <c r="Q17" s="6" t="e">
        <f>Q18+Q23+#REF!</f>
        <v>#REF!</v>
      </c>
      <c r="R17" s="6" t="e">
        <f>R18+R23+#REF!</f>
        <v>#REF!</v>
      </c>
      <c r="S17" s="6" t="e">
        <f t="shared" si="20"/>
        <v>#REF!</v>
      </c>
      <c r="T17" s="6" t="e">
        <f t="shared" si="21"/>
        <v>#REF!</v>
      </c>
      <c r="U17" s="6" t="e">
        <f>U18+U23+#REF!</f>
        <v>#REF!</v>
      </c>
      <c r="V17" s="6" t="e">
        <f>V18+V23+#REF!</f>
        <v>#REF!</v>
      </c>
      <c r="W17" s="6" t="e">
        <f>W18+W23+#REF!</f>
        <v>#REF!</v>
      </c>
      <c r="X17" s="6" t="e">
        <f>X18+X23+#REF!</f>
        <v>#REF!</v>
      </c>
      <c r="Y17" s="6" t="e">
        <f>S17+U17+V17+W17+X17</f>
        <v>#REF!</v>
      </c>
      <c r="Z17" s="6" t="e">
        <f t="shared" si="23"/>
        <v>#REF!</v>
      </c>
      <c r="AA17" s="6" t="e">
        <f>AA18+AA23+#REF!+#REF!</f>
        <v>#REF!</v>
      </c>
      <c r="AB17" s="6" t="e">
        <f>AB18+AB23+#REF!+#REF!</f>
        <v>#REF!</v>
      </c>
      <c r="AC17" s="6" t="e">
        <f>AC18+AC23+#REF!+#REF!</f>
        <v>#REF!</v>
      </c>
      <c r="AD17" s="6" t="e">
        <f>AD18+AD23+#REF!+#REF!</f>
        <v>#REF!</v>
      </c>
      <c r="AE17" s="6" t="e">
        <f t="shared" si="24"/>
        <v>#REF!</v>
      </c>
      <c r="AF17" s="6" t="e">
        <f t="shared" si="25"/>
        <v>#REF!</v>
      </c>
      <c r="AG17" s="6"/>
      <c r="AH17" s="6" t="e">
        <f>AH18+AH23+#REF!+#REF!</f>
        <v>#REF!</v>
      </c>
      <c r="AI17" s="6" t="e">
        <f>AI18+AI23+#REF!+#REF!</f>
        <v>#REF!</v>
      </c>
      <c r="AJ17" s="6" t="e">
        <f>AJ18+AJ23+#REF!+#REF!</f>
        <v>#REF!</v>
      </c>
      <c r="AK17" s="6">
        <f>AK22+AK26+AK29+AK32</f>
        <v>241161</v>
      </c>
      <c r="AL17" s="6">
        <f t="shared" si="34"/>
        <v>0</v>
      </c>
      <c r="AM17" s="6">
        <f>AM18</f>
        <v>0</v>
      </c>
    </row>
    <row r="18" spans="1:39" ht="20.100000000000001" hidden="1" customHeight="1">
      <c r="A18" s="21" t="s">
        <v>21</v>
      </c>
      <c r="B18" s="5">
        <f>B17</f>
        <v>909</v>
      </c>
      <c r="C18" s="5" t="s">
        <v>32</v>
      </c>
      <c r="D18" s="5" t="s">
        <v>33</v>
      </c>
      <c r="E18" s="5" t="s">
        <v>38</v>
      </c>
      <c r="F18" s="5"/>
      <c r="G18" s="6">
        <f>G19</f>
        <v>74718</v>
      </c>
      <c r="H18" s="6">
        <f t="shared" ref="H18:R20" si="35">H19</f>
        <v>0</v>
      </c>
      <c r="I18" s="6">
        <f t="shared" si="35"/>
        <v>0</v>
      </c>
      <c r="J18" s="6">
        <f t="shared" si="35"/>
        <v>0</v>
      </c>
      <c r="K18" s="6">
        <f t="shared" si="35"/>
        <v>0</v>
      </c>
      <c r="L18" s="6">
        <f t="shared" si="35"/>
        <v>0</v>
      </c>
      <c r="M18" s="6">
        <f>M19</f>
        <v>74718</v>
      </c>
      <c r="N18" s="6">
        <f t="shared" ref="N18:N20" si="36">N19</f>
        <v>0</v>
      </c>
      <c r="O18" s="6">
        <f t="shared" si="35"/>
        <v>0</v>
      </c>
      <c r="P18" s="6">
        <f t="shared" si="35"/>
        <v>0</v>
      </c>
      <c r="Q18" s="6">
        <f t="shared" si="35"/>
        <v>0</v>
      </c>
      <c r="R18" s="6">
        <f t="shared" si="35"/>
        <v>0</v>
      </c>
      <c r="S18" s="6">
        <f t="shared" si="20"/>
        <v>74718</v>
      </c>
      <c r="T18" s="6">
        <f t="shared" si="21"/>
        <v>0</v>
      </c>
      <c r="U18" s="6">
        <f t="shared" ref="U18:X20" si="37">U19</f>
        <v>0</v>
      </c>
      <c r="V18" s="6">
        <f t="shared" si="37"/>
        <v>0</v>
      </c>
      <c r="W18" s="6">
        <f t="shared" si="37"/>
        <v>0</v>
      </c>
      <c r="X18" s="6">
        <f t="shared" si="37"/>
        <v>0</v>
      </c>
      <c r="Y18" s="6">
        <f t="shared" si="22"/>
        <v>74718</v>
      </c>
      <c r="Z18" s="6">
        <f t="shared" si="23"/>
        <v>0</v>
      </c>
      <c r="AA18" s="6">
        <f t="shared" ref="AA18:AD20" si="38">AA19</f>
        <v>-74718</v>
      </c>
      <c r="AB18" s="6">
        <f t="shared" si="38"/>
        <v>0</v>
      </c>
      <c r="AC18" s="6">
        <f t="shared" si="38"/>
        <v>0</v>
      </c>
      <c r="AD18" s="6">
        <f t="shared" si="38"/>
        <v>0</v>
      </c>
      <c r="AE18" s="6">
        <f t="shared" si="24"/>
        <v>0</v>
      </c>
      <c r="AF18" s="6">
        <f t="shared" si="25"/>
        <v>0</v>
      </c>
      <c r="AG18" s="6">
        <f t="shared" ref="AG18:AJ20" si="39">AG19</f>
        <v>0</v>
      </c>
      <c r="AH18" s="6">
        <f t="shared" si="39"/>
        <v>0</v>
      </c>
      <c r="AI18" s="6">
        <f t="shared" si="39"/>
        <v>0</v>
      </c>
      <c r="AJ18" s="6">
        <f t="shared" si="39"/>
        <v>0</v>
      </c>
      <c r="AK18" s="6">
        <f t="shared" si="26"/>
        <v>0</v>
      </c>
      <c r="AL18" s="6"/>
      <c r="AM18" s="6"/>
    </row>
    <row r="19" spans="1:39" ht="20.100000000000001" hidden="1" customHeight="1">
      <c r="A19" s="21" t="s">
        <v>39</v>
      </c>
      <c r="B19" s="5">
        <f>B17</f>
        <v>909</v>
      </c>
      <c r="C19" s="5" t="s">
        <v>32</v>
      </c>
      <c r="D19" s="5" t="s">
        <v>33</v>
      </c>
      <c r="E19" s="5" t="s">
        <v>40</v>
      </c>
      <c r="F19" s="5"/>
      <c r="G19" s="6">
        <f>G20</f>
        <v>74718</v>
      </c>
      <c r="H19" s="6">
        <f t="shared" si="35"/>
        <v>0</v>
      </c>
      <c r="I19" s="6">
        <f t="shared" si="35"/>
        <v>0</v>
      </c>
      <c r="J19" s="6">
        <f t="shared" si="35"/>
        <v>0</v>
      </c>
      <c r="K19" s="6">
        <f t="shared" si="35"/>
        <v>0</v>
      </c>
      <c r="L19" s="6">
        <f t="shared" si="35"/>
        <v>0</v>
      </c>
      <c r="M19" s="6">
        <f t="shared" si="35"/>
        <v>74718</v>
      </c>
      <c r="N19" s="6">
        <f t="shared" si="36"/>
        <v>0</v>
      </c>
      <c r="O19" s="6">
        <f t="shared" si="35"/>
        <v>0</v>
      </c>
      <c r="P19" s="6">
        <f t="shared" si="35"/>
        <v>0</v>
      </c>
      <c r="Q19" s="6">
        <f t="shared" si="35"/>
        <v>0</v>
      </c>
      <c r="R19" s="6">
        <f t="shared" si="35"/>
        <v>0</v>
      </c>
      <c r="S19" s="6">
        <f t="shared" si="20"/>
        <v>74718</v>
      </c>
      <c r="T19" s="6">
        <f t="shared" si="21"/>
        <v>0</v>
      </c>
      <c r="U19" s="6">
        <f t="shared" si="37"/>
        <v>0</v>
      </c>
      <c r="V19" s="6">
        <f t="shared" si="37"/>
        <v>0</v>
      </c>
      <c r="W19" s="6">
        <f t="shared" si="37"/>
        <v>0</v>
      </c>
      <c r="X19" s="6">
        <f t="shared" si="37"/>
        <v>0</v>
      </c>
      <c r="Y19" s="6">
        <f t="shared" si="22"/>
        <v>74718</v>
      </c>
      <c r="Z19" s="6">
        <f t="shared" si="23"/>
        <v>0</v>
      </c>
      <c r="AA19" s="6">
        <f t="shared" si="38"/>
        <v>-74718</v>
      </c>
      <c r="AB19" s="6">
        <f t="shared" si="38"/>
        <v>0</v>
      </c>
      <c r="AC19" s="6">
        <f t="shared" si="38"/>
        <v>0</v>
      </c>
      <c r="AD19" s="6">
        <f t="shared" si="38"/>
        <v>0</v>
      </c>
      <c r="AE19" s="6">
        <f t="shared" si="24"/>
        <v>0</v>
      </c>
      <c r="AF19" s="6">
        <f t="shared" si="25"/>
        <v>0</v>
      </c>
      <c r="AG19" s="6">
        <f t="shared" si="39"/>
        <v>0</v>
      </c>
      <c r="AH19" s="6">
        <f t="shared" si="39"/>
        <v>0</v>
      </c>
      <c r="AI19" s="6">
        <f t="shared" si="39"/>
        <v>0</v>
      </c>
      <c r="AJ19" s="6">
        <f t="shared" si="39"/>
        <v>0</v>
      </c>
      <c r="AK19" s="6">
        <f t="shared" si="26"/>
        <v>0</v>
      </c>
      <c r="AL19" s="6">
        <f t="shared" ref="AL19" si="40">AL20</f>
        <v>0</v>
      </c>
      <c r="AM19" s="6">
        <f>AM20</f>
        <v>0</v>
      </c>
    </row>
    <row r="20" spans="1:39" ht="33" hidden="1">
      <c r="A20" s="4" t="s">
        <v>41</v>
      </c>
      <c r="B20" s="5">
        <f>B19</f>
        <v>909</v>
      </c>
      <c r="C20" s="5" t="s">
        <v>32</v>
      </c>
      <c r="D20" s="5" t="s">
        <v>33</v>
      </c>
      <c r="E20" s="26" t="s">
        <v>40</v>
      </c>
      <c r="F20" s="5" t="s">
        <v>42</v>
      </c>
      <c r="G20" s="6">
        <f>G21</f>
        <v>74718</v>
      </c>
      <c r="H20" s="6">
        <f t="shared" si="35"/>
        <v>0</v>
      </c>
      <c r="I20" s="6">
        <f t="shared" si="35"/>
        <v>0</v>
      </c>
      <c r="J20" s="6">
        <f t="shared" si="35"/>
        <v>0</v>
      </c>
      <c r="K20" s="6">
        <f t="shared" si="35"/>
        <v>0</v>
      </c>
      <c r="L20" s="6">
        <f t="shared" si="35"/>
        <v>0</v>
      </c>
      <c r="M20" s="6">
        <f t="shared" si="35"/>
        <v>74718</v>
      </c>
      <c r="N20" s="6">
        <f t="shared" si="36"/>
        <v>0</v>
      </c>
      <c r="O20" s="6">
        <f t="shared" si="35"/>
        <v>0</v>
      </c>
      <c r="P20" s="6">
        <f t="shared" si="35"/>
        <v>0</v>
      </c>
      <c r="Q20" s="6">
        <f t="shared" si="35"/>
        <v>0</v>
      </c>
      <c r="R20" s="6">
        <f t="shared" si="35"/>
        <v>0</v>
      </c>
      <c r="S20" s="6">
        <f t="shared" si="20"/>
        <v>74718</v>
      </c>
      <c r="T20" s="6">
        <f t="shared" si="21"/>
        <v>0</v>
      </c>
      <c r="U20" s="6">
        <f t="shared" si="37"/>
        <v>0</v>
      </c>
      <c r="V20" s="6">
        <f t="shared" si="37"/>
        <v>0</v>
      </c>
      <c r="W20" s="6">
        <f t="shared" si="37"/>
        <v>0</v>
      </c>
      <c r="X20" s="6">
        <f t="shared" si="37"/>
        <v>0</v>
      </c>
      <c r="Y20" s="6">
        <f t="shared" si="22"/>
        <v>74718</v>
      </c>
      <c r="Z20" s="6">
        <f t="shared" si="23"/>
        <v>0</v>
      </c>
      <c r="AA20" s="6">
        <f t="shared" si="38"/>
        <v>-74718</v>
      </c>
      <c r="AB20" s="6">
        <f t="shared" si="38"/>
        <v>0</v>
      </c>
      <c r="AC20" s="6">
        <f t="shared" si="38"/>
        <v>0</v>
      </c>
      <c r="AD20" s="6">
        <f t="shared" si="38"/>
        <v>0</v>
      </c>
      <c r="AE20" s="6">
        <f t="shared" si="24"/>
        <v>0</v>
      </c>
      <c r="AF20" s="6">
        <f t="shared" si="25"/>
        <v>0</v>
      </c>
      <c r="AG20" s="6">
        <f t="shared" si="39"/>
        <v>0</v>
      </c>
      <c r="AH20" s="6">
        <f t="shared" si="39"/>
        <v>0</v>
      </c>
      <c r="AI20" s="6">
        <f t="shared" si="39"/>
        <v>0</v>
      </c>
      <c r="AJ20" s="6">
        <f t="shared" si="39"/>
        <v>0</v>
      </c>
      <c r="AK20" s="6">
        <f t="shared" si="26"/>
        <v>0</v>
      </c>
      <c r="AL20" s="6"/>
      <c r="AM20" s="6">
        <f>AM21</f>
        <v>0</v>
      </c>
    </row>
    <row r="21" spans="1:39" ht="33" hidden="1" customHeight="1">
      <c r="A21" s="4" t="s">
        <v>43</v>
      </c>
      <c r="B21" s="5">
        <f>B20</f>
        <v>909</v>
      </c>
      <c r="C21" s="5" t="s">
        <v>32</v>
      </c>
      <c r="D21" s="5" t="s">
        <v>33</v>
      </c>
      <c r="E21" s="26" t="s">
        <v>40</v>
      </c>
      <c r="F21" s="5" t="s">
        <v>44</v>
      </c>
      <c r="G21" s="6">
        <v>74718</v>
      </c>
      <c r="H21" s="6"/>
      <c r="I21" s="6"/>
      <c r="J21" s="6"/>
      <c r="K21" s="6"/>
      <c r="L21" s="6"/>
      <c r="M21" s="6">
        <f>G21+I21+J21+K21+L21</f>
        <v>74718</v>
      </c>
      <c r="N21" s="6"/>
      <c r="O21" s="3"/>
      <c r="P21" s="7"/>
      <c r="Q21" s="3"/>
      <c r="R21" s="3"/>
      <c r="S21" s="6">
        <f t="shared" si="20"/>
        <v>74718</v>
      </c>
      <c r="T21" s="6">
        <f t="shared" si="21"/>
        <v>0</v>
      </c>
      <c r="U21" s="7"/>
      <c r="V21" s="7"/>
      <c r="W21" s="7"/>
      <c r="X21" s="7"/>
      <c r="Y21" s="6">
        <f t="shared" si="22"/>
        <v>74718</v>
      </c>
      <c r="Z21" s="6">
        <f t="shared" si="23"/>
        <v>0</v>
      </c>
      <c r="AA21" s="7">
        <v>-74718</v>
      </c>
      <c r="AB21" s="7"/>
      <c r="AC21" s="7"/>
      <c r="AD21" s="7"/>
      <c r="AE21" s="6">
        <f t="shared" si="24"/>
        <v>0</v>
      </c>
      <c r="AF21" s="6">
        <f t="shared" si="25"/>
        <v>0</v>
      </c>
      <c r="AG21" s="7"/>
      <c r="AH21" s="7"/>
      <c r="AI21" s="7"/>
      <c r="AJ21" s="7"/>
      <c r="AK21" s="6">
        <f t="shared" si="26"/>
        <v>0</v>
      </c>
      <c r="AL21" s="6"/>
      <c r="AM21" s="6"/>
    </row>
    <row r="22" spans="1:39" ht="63.6" customHeight="1">
      <c r="A22" s="21" t="s">
        <v>113</v>
      </c>
      <c r="B22" s="5" t="s">
        <v>16</v>
      </c>
      <c r="C22" s="5" t="s">
        <v>32</v>
      </c>
      <c r="D22" s="5" t="s">
        <v>33</v>
      </c>
      <c r="E22" s="26" t="s">
        <v>106</v>
      </c>
      <c r="F22" s="5" t="s">
        <v>114</v>
      </c>
      <c r="G22" s="6"/>
      <c r="H22" s="6"/>
      <c r="I22" s="6"/>
      <c r="J22" s="6"/>
      <c r="K22" s="6"/>
      <c r="L22" s="6"/>
      <c r="M22" s="6"/>
      <c r="N22" s="6"/>
      <c r="O22" s="3"/>
      <c r="P22" s="7"/>
      <c r="Q22" s="3"/>
      <c r="R22" s="3"/>
      <c r="S22" s="6"/>
      <c r="T22" s="6"/>
      <c r="U22" s="7"/>
      <c r="V22" s="7"/>
      <c r="W22" s="7"/>
      <c r="X22" s="7"/>
      <c r="Y22" s="6"/>
      <c r="Z22" s="6"/>
      <c r="AA22" s="7"/>
      <c r="AB22" s="7"/>
      <c r="AC22" s="7"/>
      <c r="AD22" s="7"/>
      <c r="AE22" s="6"/>
      <c r="AF22" s="6"/>
      <c r="AG22" s="7"/>
      <c r="AH22" s="7"/>
      <c r="AI22" s="7"/>
      <c r="AJ22" s="7"/>
      <c r="AK22" s="6">
        <f>197152+17500</f>
        <v>214652</v>
      </c>
      <c r="AL22" s="6">
        <f t="shared" ref="AL22:AL23" si="41">AL23</f>
        <v>0</v>
      </c>
      <c r="AM22" s="6">
        <f>AM23</f>
        <v>0</v>
      </c>
    </row>
    <row r="23" spans="1:39" ht="47.45" hidden="1" customHeight="1">
      <c r="A23" s="21" t="s">
        <v>45</v>
      </c>
      <c r="B23" s="5">
        <f>B16</f>
        <v>909</v>
      </c>
      <c r="C23" s="5" t="s">
        <v>32</v>
      </c>
      <c r="D23" s="5" t="s">
        <v>33</v>
      </c>
      <c r="E23" s="5" t="s">
        <v>46</v>
      </c>
      <c r="F23" s="6"/>
      <c r="G23" s="25" t="e">
        <f>#REF!+G26+G29+G32+#REF!</f>
        <v>#REF!</v>
      </c>
      <c r="H23" s="25" t="e">
        <f>#REF!+H26+H29+H32+#REF!</f>
        <v>#REF!</v>
      </c>
      <c r="I23" s="25" t="e">
        <f>#REF!+I26+I29+I32+#REF!</f>
        <v>#REF!</v>
      </c>
      <c r="J23" s="25" t="e">
        <f>#REF!+J26+J29+J32+#REF!</f>
        <v>#REF!</v>
      </c>
      <c r="K23" s="25" t="e">
        <f>#REF!+K26+K29+K32+#REF!</f>
        <v>#REF!</v>
      </c>
      <c r="L23" s="25" t="e">
        <f>#REF!+L26+L29+L32+#REF!</f>
        <v>#REF!</v>
      </c>
      <c r="M23" s="25" t="e">
        <f>#REF!+M26+M29+M32+#REF!</f>
        <v>#REF!</v>
      </c>
      <c r="N23" s="25" t="e">
        <f>#REF!+N26+N29+N32+#REF!</f>
        <v>#REF!</v>
      </c>
      <c r="O23" s="25" t="e">
        <f>#REF!+O26+O29+O32+#REF!</f>
        <v>#REF!</v>
      </c>
      <c r="P23" s="25" t="e">
        <f>#REF!+P26+P29+P32+#REF!</f>
        <v>#REF!</v>
      </c>
      <c r="Q23" s="25" t="e">
        <f>#REF!+Q26+Q29+Q32+#REF!</f>
        <v>#REF!</v>
      </c>
      <c r="R23" s="25" t="e">
        <f>#REF!+R26+R29+R32+#REF!</f>
        <v>#REF!</v>
      </c>
      <c r="S23" s="6" t="e">
        <f t="shared" si="20"/>
        <v>#REF!</v>
      </c>
      <c r="T23" s="6" t="e">
        <f t="shared" si="21"/>
        <v>#REF!</v>
      </c>
      <c r="U23" s="25" t="e">
        <f>#REF!+U26+U29+U32+#REF!</f>
        <v>#REF!</v>
      </c>
      <c r="V23" s="25" t="e">
        <f>#REF!+V26+V29+V32+#REF!</f>
        <v>#REF!</v>
      </c>
      <c r="W23" s="25" t="e">
        <f>#REF!+W26+W29+W32+#REF!</f>
        <v>#REF!</v>
      </c>
      <c r="X23" s="25" t="e">
        <f>#REF!+X26+X29+X32+#REF!</f>
        <v>#REF!</v>
      </c>
      <c r="Y23" s="6" t="e">
        <f t="shared" si="22"/>
        <v>#REF!</v>
      </c>
      <c r="Z23" s="6" t="e">
        <f t="shared" si="23"/>
        <v>#REF!</v>
      </c>
      <c r="AA23" s="25" t="e">
        <f>AA24+#REF!+AA26+AA29+AA32+#REF!</f>
        <v>#REF!</v>
      </c>
      <c r="AB23" s="25" t="e">
        <f>AB24+#REF!+AB26+AB29+AB32+#REF!</f>
        <v>#REF!</v>
      </c>
      <c r="AC23" s="25" t="e">
        <f>AC24+#REF!+AC26+AC29+AC32+#REF!</f>
        <v>#REF!</v>
      </c>
      <c r="AD23" s="25" t="e">
        <f>AD24+#REF!+AD26+AD29+AD32+#REF!</f>
        <v>#REF!</v>
      </c>
      <c r="AE23" s="6" t="e">
        <f t="shared" si="24"/>
        <v>#REF!</v>
      </c>
      <c r="AF23" s="6" t="e">
        <f t="shared" si="25"/>
        <v>#REF!</v>
      </c>
      <c r="AG23" s="25" t="e">
        <f>AG24+#REF!+AG26+AG29+AG32+#REF!</f>
        <v>#REF!</v>
      </c>
      <c r="AH23" s="25" t="e">
        <f>AH24+#REF!+AH26+AH29+AH32+#REF!</f>
        <v>#REF!</v>
      </c>
      <c r="AI23" s="25" t="e">
        <f>AI24+#REF!+AI26+AI29+AI32+#REF!</f>
        <v>#REF!</v>
      </c>
      <c r="AJ23" s="25" t="e">
        <f>AJ24+#REF!+AJ26+AJ29+AJ32+#REF!</f>
        <v>#REF!</v>
      </c>
      <c r="AK23" s="6"/>
      <c r="AL23" s="6">
        <f t="shared" si="41"/>
        <v>0</v>
      </c>
      <c r="AM23" s="6">
        <f>AM24</f>
        <v>0</v>
      </c>
    </row>
    <row r="24" spans="1:39" ht="54" hidden="1" customHeight="1">
      <c r="A24" s="21" t="s">
        <v>47</v>
      </c>
      <c r="B24" s="5">
        <f>B15</f>
        <v>909</v>
      </c>
      <c r="C24" s="5" t="s">
        <v>32</v>
      </c>
      <c r="D24" s="5" t="s">
        <v>33</v>
      </c>
      <c r="E24" s="5" t="s">
        <v>48</v>
      </c>
      <c r="F24" s="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6"/>
      <c r="T24" s="6"/>
      <c r="U24" s="25"/>
      <c r="V24" s="25"/>
      <c r="W24" s="25"/>
      <c r="X24" s="25"/>
      <c r="Y24" s="6"/>
      <c r="Z24" s="6"/>
      <c r="AA24" s="25">
        <f>AA25</f>
        <v>0</v>
      </c>
      <c r="AB24" s="25"/>
      <c r="AC24" s="25"/>
      <c r="AD24" s="25"/>
      <c r="AE24" s="6">
        <f t="shared" si="24"/>
        <v>0</v>
      </c>
      <c r="AF24" s="6"/>
      <c r="AG24" s="25">
        <f>AG25</f>
        <v>0</v>
      </c>
      <c r="AH24" s="25"/>
      <c r="AI24" s="25"/>
      <c r="AJ24" s="25"/>
      <c r="AK24" s="6">
        <f t="shared" si="26"/>
        <v>0</v>
      </c>
      <c r="AL24" s="6"/>
      <c r="AM24" s="6"/>
    </row>
    <row r="25" spans="1:39" ht="33" hidden="1">
      <c r="A25" s="21" t="s">
        <v>25</v>
      </c>
      <c r="B25" s="5">
        <f>B24</f>
        <v>909</v>
      </c>
      <c r="C25" s="5" t="s">
        <v>32</v>
      </c>
      <c r="D25" s="5" t="s">
        <v>33</v>
      </c>
      <c r="E25" s="5" t="s">
        <v>48</v>
      </c>
      <c r="F25" s="5" t="s">
        <v>26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6"/>
      <c r="T25" s="6"/>
      <c r="U25" s="25"/>
      <c r="V25" s="25"/>
      <c r="W25" s="25"/>
      <c r="X25" s="25"/>
      <c r="Y25" s="6"/>
      <c r="Z25" s="6"/>
      <c r="AA25" s="25"/>
      <c r="AB25" s="25"/>
      <c r="AC25" s="25"/>
      <c r="AD25" s="25"/>
      <c r="AE25" s="6">
        <f t="shared" si="24"/>
        <v>0</v>
      </c>
      <c r="AF25" s="6"/>
      <c r="AG25" s="25"/>
      <c r="AH25" s="25"/>
      <c r="AI25" s="25"/>
      <c r="AJ25" s="25"/>
      <c r="AK25" s="6">
        <f t="shared" si="26"/>
        <v>0</v>
      </c>
      <c r="AL25" s="6"/>
      <c r="AM25" s="6"/>
    </row>
    <row r="26" spans="1:39" ht="66.75">
      <c r="A26" s="21" t="s">
        <v>51</v>
      </c>
      <c r="B26" s="5" t="s">
        <v>16</v>
      </c>
      <c r="C26" s="5" t="s">
        <v>32</v>
      </c>
      <c r="D26" s="5" t="s">
        <v>33</v>
      </c>
      <c r="E26" s="5" t="s">
        <v>52</v>
      </c>
      <c r="F26" s="5"/>
      <c r="G26" s="25">
        <f t="shared" ref="G26:R27" si="42">G27</f>
        <v>11647</v>
      </c>
      <c r="H26" s="25">
        <f t="shared" si="42"/>
        <v>0</v>
      </c>
      <c r="I26" s="25">
        <f t="shared" si="42"/>
        <v>0</v>
      </c>
      <c r="J26" s="25">
        <f t="shared" si="42"/>
        <v>0</v>
      </c>
      <c r="K26" s="25">
        <f t="shared" si="42"/>
        <v>0</v>
      </c>
      <c r="L26" s="25">
        <f t="shared" si="42"/>
        <v>0</v>
      </c>
      <c r="M26" s="25">
        <f>M27</f>
        <v>11647</v>
      </c>
      <c r="N26" s="25">
        <f t="shared" si="42"/>
        <v>0</v>
      </c>
      <c r="O26" s="25">
        <f t="shared" si="42"/>
        <v>0</v>
      </c>
      <c r="P26" s="25">
        <f t="shared" si="42"/>
        <v>0</v>
      </c>
      <c r="Q26" s="25">
        <f t="shared" si="42"/>
        <v>0</v>
      </c>
      <c r="R26" s="25">
        <f t="shared" si="42"/>
        <v>0</v>
      </c>
      <c r="S26" s="6">
        <f t="shared" si="20"/>
        <v>11647</v>
      </c>
      <c r="T26" s="6">
        <f t="shared" si="21"/>
        <v>0</v>
      </c>
      <c r="U26" s="25">
        <f t="shared" ref="U26:X27" si="43">U27</f>
        <v>0</v>
      </c>
      <c r="V26" s="25">
        <f t="shared" si="43"/>
        <v>0</v>
      </c>
      <c r="W26" s="25">
        <f t="shared" si="43"/>
        <v>0</v>
      </c>
      <c r="X26" s="25">
        <f t="shared" si="43"/>
        <v>0</v>
      </c>
      <c r="Y26" s="6">
        <f t="shared" si="22"/>
        <v>11647</v>
      </c>
      <c r="Z26" s="6">
        <f t="shared" si="23"/>
        <v>0</v>
      </c>
      <c r="AA26" s="25">
        <f t="shared" ref="AA26:AD27" si="44">AA27</f>
        <v>0</v>
      </c>
      <c r="AB26" s="25">
        <f t="shared" si="44"/>
        <v>0</v>
      </c>
      <c r="AC26" s="25">
        <f t="shared" si="44"/>
        <v>0</v>
      </c>
      <c r="AD26" s="25">
        <f t="shared" si="44"/>
        <v>0</v>
      </c>
      <c r="AE26" s="6">
        <f t="shared" si="24"/>
        <v>11647</v>
      </c>
      <c r="AF26" s="6">
        <f t="shared" si="25"/>
        <v>0</v>
      </c>
      <c r="AG26" s="25">
        <f t="shared" ref="AG26:AJ27" si="45">AG27</f>
        <v>0</v>
      </c>
      <c r="AH26" s="25">
        <f t="shared" si="45"/>
        <v>0</v>
      </c>
      <c r="AI26" s="25">
        <f t="shared" si="45"/>
        <v>0</v>
      </c>
      <c r="AJ26" s="25">
        <f t="shared" si="45"/>
        <v>0</v>
      </c>
      <c r="AK26" s="6">
        <f>AK27</f>
        <v>11647</v>
      </c>
      <c r="AL26" s="36">
        <f>AL27</f>
        <v>0</v>
      </c>
      <c r="AM26" s="36">
        <f t="shared" ref="AM26" si="46">AM27</f>
        <v>0</v>
      </c>
    </row>
    <row r="27" spans="1:39" ht="20.100000000000001" customHeight="1">
      <c r="A27" s="21" t="s">
        <v>25</v>
      </c>
      <c r="B27" s="5" t="str">
        <f>B26</f>
        <v>909</v>
      </c>
      <c r="C27" s="5" t="s">
        <v>32</v>
      </c>
      <c r="D27" s="5" t="s">
        <v>33</v>
      </c>
      <c r="E27" s="5" t="s">
        <v>52</v>
      </c>
      <c r="F27" s="5" t="s">
        <v>26</v>
      </c>
      <c r="G27" s="6">
        <f t="shared" si="42"/>
        <v>11647</v>
      </c>
      <c r="H27" s="6">
        <f t="shared" si="42"/>
        <v>0</v>
      </c>
      <c r="I27" s="6">
        <f t="shared" si="42"/>
        <v>0</v>
      </c>
      <c r="J27" s="6">
        <f t="shared" si="42"/>
        <v>0</v>
      </c>
      <c r="K27" s="6">
        <f t="shared" si="42"/>
        <v>0</v>
      </c>
      <c r="L27" s="6">
        <f t="shared" si="42"/>
        <v>0</v>
      </c>
      <c r="M27" s="6">
        <f t="shared" si="42"/>
        <v>11647</v>
      </c>
      <c r="N27" s="6">
        <f t="shared" si="42"/>
        <v>0</v>
      </c>
      <c r="O27" s="6">
        <f t="shared" si="42"/>
        <v>0</v>
      </c>
      <c r="P27" s="6">
        <f t="shared" si="42"/>
        <v>0</v>
      </c>
      <c r="Q27" s="6">
        <f t="shared" si="42"/>
        <v>0</v>
      </c>
      <c r="R27" s="6">
        <f t="shared" si="42"/>
        <v>0</v>
      </c>
      <c r="S27" s="6">
        <f t="shared" si="20"/>
        <v>11647</v>
      </c>
      <c r="T27" s="6">
        <f t="shared" si="21"/>
        <v>0</v>
      </c>
      <c r="U27" s="6">
        <f t="shared" si="43"/>
        <v>0</v>
      </c>
      <c r="V27" s="6">
        <f t="shared" si="43"/>
        <v>0</v>
      </c>
      <c r="W27" s="6">
        <f t="shared" si="43"/>
        <v>0</v>
      </c>
      <c r="X27" s="6">
        <f t="shared" si="43"/>
        <v>0</v>
      </c>
      <c r="Y27" s="6">
        <f t="shared" si="22"/>
        <v>11647</v>
      </c>
      <c r="Z27" s="6">
        <f t="shared" si="23"/>
        <v>0</v>
      </c>
      <c r="AA27" s="6">
        <f t="shared" si="44"/>
        <v>0</v>
      </c>
      <c r="AB27" s="6">
        <f t="shared" si="44"/>
        <v>0</v>
      </c>
      <c r="AC27" s="6">
        <f t="shared" si="44"/>
        <v>0</v>
      </c>
      <c r="AD27" s="6">
        <f t="shared" si="44"/>
        <v>0</v>
      </c>
      <c r="AE27" s="6">
        <f t="shared" si="24"/>
        <v>11647</v>
      </c>
      <c r="AF27" s="6">
        <f t="shared" si="25"/>
        <v>0</v>
      </c>
      <c r="AG27" s="6">
        <f t="shared" si="45"/>
        <v>0</v>
      </c>
      <c r="AH27" s="6">
        <f t="shared" si="45"/>
        <v>0</v>
      </c>
      <c r="AI27" s="6">
        <f t="shared" si="45"/>
        <v>0</v>
      </c>
      <c r="AJ27" s="6">
        <f t="shared" si="45"/>
        <v>0</v>
      </c>
      <c r="AK27" s="6">
        <f>AK28</f>
        <v>11647</v>
      </c>
      <c r="AL27" s="6"/>
      <c r="AM27" s="6"/>
    </row>
    <row r="28" spans="1:39" ht="66">
      <c r="A28" s="4" t="s">
        <v>49</v>
      </c>
      <c r="B28" s="5">
        <v>909</v>
      </c>
      <c r="C28" s="5" t="s">
        <v>32</v>
      </c>
      <c r="D28" s="5" t="s">
        <v>33</v>
      </c>
      <c r="E28" s="5" t="s">
        <v>52</v>
      </c>
      <c r="F28" s="5" t="s">
        <v>50</v>
      </c>
      <c r="G28" s="6">
        <v>11647</v>
      </c>
      <c r="H28" s="12"/>
      <c r="I28" s="18"/>
      <c r="J28" s="18"/>
      <c r="K28" s="19"/>
      <c r="L28" s="19"/>
      <c r="M28" s="20">
        <f>G28+I28+J28+K28+L28</f>
        <v>11647</v>
      </c>
      <c r="N28" s="19"/>
      <c r="O28" s="3"/>
      <c r="P28" s="7"/>
      <c r="Q28" s="3"/>
      <c r="R28" s="3"/>
      <c r="S28" s="6">
        <f t="shared" si="20"/>
        <v>11647</v>
      </c>
      <c r="T28" s="6">
        <f t="shared" si="21"/>
        <v>0</v>
      </c>
      <c r="U28" s="7"/>
      <c r="V28" s="7"/>
      <c r="W28" s="7"/>
      <c r="X28" s="7"/>
      <c r="Y28" s="6">
        <f t="shared" si="22"/>
        <v>11647</v>
      </c>
      <c r="Z28" s="6">
        <f t="shared" si="23"/>
        <v>0</v>
      </c>
      <c r="AA28" s="7"/>
      <c r="AB28" s="7"/>
      <c r="AC28" s="7"/>
      <c r="AD28" s="7"/>
      <c r="AE28" s="6">
        <f t="shared" si="24"/>
        <v>11647</v>
      </c>
      <c r="AF28" s="6">
        <f t="shared" si="25"/>
        <v>0</v>
      </c>
      <c r="AG28" s="7"/>
      <c r="AH28" s="7"/>
      <c r="AI28" s="7"/>
      <c r="AJ28" s="7"/>
      <c r="AK28" s="6">
        <v>11647</v>
      </c>
      <c r="AL28" s="6">
        <f t="shared" ref="AL28:AM28" si="47">AL29+AL32</f>
        <v>0</v>
      </c>
      <c r="AM28" s="6">
        <f t="shared" si="47"/>
        <v>0</v>
      </c>
    </row>
    <row r="29" spans="1:39" ht="100.15" customHeight="1">
      <c r="A29" s="21" t="s">
        <v>53</v>
      </c>
      <c r="B29" s="5">
        <v>909</v>
      </c>
      <c r="C29" s="5" t="s">
        <v>32</v>
      </c>
      <c r="D29" s="5" t="s">
        <v>33</v>
      </c>
      <c r="E29" s="5" t="s">
        <v>54</v>
      </c>
      <c r="F29" s="5"/>
      <c r="G29" s="25">
        <f t="shared" ref="G29:R29" si="48">G30</f>
        <v>1909</v>
      </c>
      <c r="H29" s="25">
        <f t="shared" si="48"/>
        <v>0</v>
      </c>
      <c r="I29" s="25">
        <f t="shared" si="48"/>
        <v>0</v>
      </c>
      <c r="J29" s="25">
        <f t="shared" si="48"/>
        <v>0</v>
      </c>
      <c r="K29" s="25">
        <f t="shared" si="48"/>
        <v>0</v>
      </c>
      <c r="L29" s="25">
        <f t="shared" si="48"/>
        <v>0</v>
      </c>
      <c r="M29" s="25">
        <f>M30</f>
        <v>1909</v>
      </c>
      <c r="N29" s="25">
        <f t="shared" si="48"/>
        <v>0</v>
      </c>
      <c r="O29" s="25">
        <f t="shared" si="48"/>
        <v>0</v>
      </c>
      <c r="P29" s="25">
        <f t="shared" si="48"/>
        <v>0</v>
      </c>
      <c r="Q29" s="25">
        <f t="shared" si="48"/>
        <v>0</v>
      </c>
      <c r="R29" s="25">
        <f t="shared" si="48"/>
        <v>0</v>
      </c>
      <c r="S29" s="6">
        <f t="shared" si="20"/>
        <v>1909</v>
      </c>
      <c r="T29" s="6">
        <f t="shared" si="21"/>
        <v>0</v>
      </c>
      <c r="U29" s="25">
        <f t="shared" ref="U29:X29" si="49">U30</f>
        <v>0</v>
      </c>
      <c r="V29" s="25">
        <f t="shared" si="49"/>
        <v>0</v>
      </c>
      <c r="W29" s="25">
        <f t="shared" si="49"/>
        <v>0</v>
      </c>
      <c r="X29" s="25">
        <f t="shared" si="49"/>
        <v>0</v>
      </c>
      <c r="Y29" s="6">
        <f t="shared" si="22"/>
        <v>1909</v>
      </c>
      <c r="Z29" s="6">
        <f t="shared" si="23"/>
        <v>0</v>
      </c>
      <c r="AA29" s="25">
        <f t="shared" ref="AA29:AD29" si="50">AA30</f>
        <v>0</v>
      </c>
      <c r="AB29" s="25">
        <f t="shared" si="50"/>
        <v>0</v>
      </c>
      <c r="AC29" s="25">
        <f t="shared" si="50"/>
        <v>0</v>
      </c>
      <c r="AD29" s="25">
        <f t="shared" si="50"/>
        <v>0</v>
      </c>
      <c r="AE29" s="6">
        <f t="shared" si="24"/>
        <v>1909</v>
      </c>
      <c r="AF29" s="6">
        <f t="shared" si="25"/>
        <v>0</v>
      </c>
      <c r="AG29" s="25">
        <f t="shared" ref="AG29:AJ29" si="51">AG30</f>
        <v>0</v>
      </c>
      <c r="AH29" s="25">
        <f t="shared" si="51"/>
        <v>0</v>
      </c>
      <c r="AI29" s="25">
        <f t="shared" si="51"/>
        <v>0</v>
      </c>
      <c r="AJ29" s="25">
        <f t="shared" si="51"/>
        <v>0</v>
      </c>
      <c r="AK29" s="6">
        <f t="shared" si="26"/>
        <v>1909</v>
      </c>
      <c r="AL29" s="6">
        <f t="shared" ref="AL29:AM30" si="52">AL30</f>
        <v>0</v>
      </c>
      <c r="AM29" s="6">
        <f t="shared" si="52"/>
        <v>0</v>
      </c>
    </row>
    <row r="30" spans="1:39" ht="20.100000000000001" customHeight="1">
      <c r="A30" s="21" t="s">
        <v>25</v>
      </c>
      <c r="B30" s="5">
        <f>B28</f>
        <v>909</v>
      </c>
      <c r="C30" s="5" t="s">
        <v>32</v>
      </c>
      <c r="D30" s="5" t="s">
        <v>33</v>
      </c>
      <c r="E30" s="5" t="s">
        <v>54</v>
      </c>
      <c r="F30" s="5" t="s">
        <v>26</v>
      </c>
      <c r="G30" s="6">
        <f t="shared" ref="G30:R30" si="53">SUM(G31:G31)</f>
        <v>1909</v>
      </c>
      <c r="H30" s="6">
        <f t="shared" si="53"/>
        <v>0</v>
      </c>
      <c r="I30" s="6">
        <f t="shared" si="53"/>
        <v>0</v>
      </c>
      <c r="J30" s="6">
        <f t="shared" si="53"/>
        <v>0</v>
      </c>
      <c r="K30" s="6">
        <f t="shared" si="53"/>
        <v>0</v>
      </c>
      <c r="L30" s="6">
        <f t="shared" si="53"/>
        <v>0</v>
      </c>
      <c r="M30" s="6">
        <f t="shared" si="53"/>
        <v>1909</v>
      </c>
      <c r="N30" s="6">
        <f t="shared" si="53"/>
        <v>0</v>
      </c>
      <c r="O30" s="6">
        <f t="shared" si="53"/>
        <v>0</v>
      </c>
      <c r="P30" s="6">
        <f t="shared" si="53"/>
        <v>0</v>
      </c>
      <c r="Q30" s="6">
        <f t="shared" si="53"/>
        <v>0</v>
      </c>
      <c r="R30" s="6">
        <f t="shared" si="53"/>
        <v>0</v>
      </c>
      <c r="S30" s="6">
        <f t="shared" si="20"/>
        <v>1909</v>
      </c>
      <c r="T30" s="6">
        <f t="shared" si="21"/>
        <v>0</v>
      </c>
      <c r="U30" s="6">
        <f t="shared" ref="U30:X30" si="54">SUM(U31:U31)</f>
        <v>0</v>
      </c>
      <c r="V30" s="6">
        <f t="shared" si="54"/>
        <v>0</v>
      </c>
      <c r="W30" s="6">
        <f t="shared" si="54"/>
        <v>0</v>
      </c>
      <c r="X30" s="6">
        <f t="shared" si="54"/>
        <v>0</v>
      </c>
      <c r="Y30" s="6">
        <f t="shared" si="22"/>
        <v>1909</v>
      </c>
      <c r="Z30" s="6">
        <f t="shared" si="23"/>
        <v>0</v>
      </c>
      <c r="AA30" s="6">
        <f t="shared" ref="AA30:AD30" si="55">SUM(AA31:AA31)</f>
        <v>0</v>
      </c>
      <c r="AB30" s="6">
        <f t="shared" si="55"/>
        <v>0</v>
      </c>
      <c r="AC30" s="6">
        <f t="shared" si="55"/>
        <v>0</v>
      </c>
      <c r="AD30" s="6">
        <f t="shared" si="55"/>
        <v>0</v>
      </c>
      <c r="AE30" s="6">
        <f t="shared" si="24"/>
        <v>1909</v>
      </c>
      <c r="AF30" s="6">
        <f t="shared" si="25"/>
        <v>0</v>
      </c>
      <c r="AG30" s="6">
        <f t="shared" ref="AG30:AJ30" si="56">SUM(AG31:AG31)</f>
        <v>0</v>
      </c>
      <c r="AH30" s="6">
        <f t="shared" si="56"/>
        <v>0</v>
      </c>
      <c r="AI30" s="6">
        <f t="shared" si="56"/>
        <v>0</v>
      </c>
      <c r="AJ30" s="6">
        <f t="shared" si="56"/>
        <v>0</v>
      </c>
      <c r="AK30" s="6">
        <f t="shared" si="26"/>
        <v>1909</v>
      </c>
      <c r="AL30" s="6">
        <f t="shared" si="52"/>
        <v>0</v>
      </c>
      <c r="AM30" s="6">
        <f t="shared" si="52"/>
        <v>0</v>
      </c>
    </row>
    <row r="31" spans="1:39" ht="66">
      <c r="A31" s="4" t="s">
        <v>49</v>
      </c>
      <c r="B31" s="5">
        <f>B29</f>
        <v>909</v>
      </c>
      <c r="C31" s="5" t="s">
        <v>32</v>
      </c>
      <c r="D31" s="5" t="s">
        <v>33</v>
      </c>
      <c r="E31" s="5" t="s">
        <v>54</v>
      </c>
      <c r="F31" s="5" t="s">
        <v>50</v>
      </c>
      <c r="G31" s="6">
        <v>1909</v>
      </c>
      <c r="H31" s="12"/>
      <c r="I31" s="18"/>
      <c r="J31" s="18"/>
      <c r="K31" s="19"/>
      <c r="L31" s="19"/>
      <c r="M31" s="20">
        <f>G31+I31+J31+K31+L31</f>
        <v>1909</v>
      </c>
      <c r="N31" s="19"/>
      <c r="O31" s="3"/>
      <c r="P31" s="7"/>
      <c r="Q31" s="3"/>
      <c r="R31" s="3"/>
      <c r="S31" s="6">
        <f t="shared" si="20"/>
        <v>1909</v>
      </c>
      <c r="T31" s="6">
        <f t="shared" si="21"/>
        <v>0</v>
      </c>
      <c r="U31" s="7"/>
      <c r="V31" s="7"/>
      <c r="W31" s="7"/>
      <c r="X31" s="7"/>
      <c r="Y31" s="6">
        <f t="shared" si="22"/>
        <v>1909</v>
      </c>
      <c r="Z31" s="6">
        <f t="shared" si="23"/>
        <v>0</v>
      </c>
      <c r="AA31" s="7"/>
      <c r="AB31" s="7"/>
      <c r="AC31" s="7"/>
      <c r="AD31" s="7"/>
      <c r="AE31" s="6">
        <f t="shared" si="24"/>
        <v>1909</v>
      </c>
      <c r="AF31" s="6">
        <f t="shared" si="25"/>
        <v>0</v>
      </c>
      <c r="AG31" s="7"/>
      <c r="AH31" s="7"/>
      <c r="AI31" s="7"/>
      <c r="AJ31" s="7"/>
      <c r="AK31" s="6">
        <f t="shared" si="26"/>
        <v>1909</v>
      </c>
      <c r="AL31" s="6"/>
      <c r="AM31" s="6"/>
    </row>
    <row r="32" spans="1:39" ht="99">
      <c r="A32" s="21" t="s">
        <v>55</v>
      </c>
      <c r="B32" s="5">
        <f>B30</f>
        <v>909</v>
      </c>
      <c r="C32" s="5" t="s">
        <v>32</v>
      </c>
      <c r="D32" s="5" t="s">
        <v>33</v>
      </c>
      <c r="E32" s="5" t="s">
        <v>56</v>
      </c>
      <c r="F32" s="5"/>
      <c r="G32" s="25">
        <f t="shared" ref="G32:R33" si="57">G33</f>
        <v>12953</v>
      </c>
      <c r="H32" s="25">
        <f t="shared" si="57"/>
        <v>0</v>
      </c>
      <c r="I32" s="25">
        <f t="shared" si="57"/>
        <v>0</v>
      </c>
      <c r="J32" s="25">
        <f t="shared" si="57"/>
        <v>0</v>
      </c>
      <c r="K32" s="25">
        <f t="shared" si="57"/>
        <v>0</v>
      </c>
      <c r="L32" s="25">
        <f t="shared" si="57"/>
        <v>0</v>
      </c>
      <c r="M32" s="25">
        <f>M33</f>
        <v>12953</v>
      </c>
      <c r="N32" s="25">
        <f t="shared" si="57"/>
        <v>0</v>
      </c>
      <c r="O32" s="25">
        <f t="shared" si="57"/>
        <v>0</v>
      </c>
      <c r="P32" s="25">
        <f t="shared" si="57"/>
        <v>0</v>
      </c>
      <c r="Q32" s="25">
        <f t="shared" si="57"/>
        <v>0</v>
      </c>
      <c r="R32" s="25">
        <f t="shared" si="57"/>
        <v>0</v>
      </c>
      <c r="S32" s="6">
        <f t="shared" si="20"/>
        <v>12953</v>
      </c>
      <c r="T32" s="6">
        <f t="shared" si="21"/>
        <v>0</v>
      </c>
      <c r="U32" s="25">
        <f t="shared" ref="U32:X33" si="58">U33</f>
        <v>0</v>
      </c>
      <c r="V32" s="25">
        <f t="shared" si="58"/>
        <v>0</v>
      </c>
      <c r="W32" s="25">
        <f t="shared" si="58"/>
        <v>0</v>
      </c>
      <c r="X32" s="25">
        <f t="shared" si="58"/>
        <v>0</v>
      </c>
      <c r="Y32" s="6">
        <f t="shared" si="22"/>
        <v>12953</v>
      </c>
      <c r="Z32" s="6">
        <f t="shared" si="23"/>
        <v>0</v>
      </c>
      <c r="AA32" s="25">
        <f t="shared" ref="AA32:AD33" si="59">AA33</f>
        <v>0</v>
      </c>
      <c r="AB32" s="25">
        <f t="shared" si="59"/>
        <v>0</v>
      </c>
      <c r="AC32" s="25">
        <f t="shared" si="59"/>
        <v>0</v>
      </c>
      <c r="AD32" s="25">
        <f t="shared" si="59"/>
        <v>0</v>
      </c>
      <c r="AE32" s="6">
        <f t="shared" si="24"/>
        <v>12953</v>
      </c>
      <c r="AF32" s="6">
        <f t="shared" si="25"/>
        <v>0</v>
      </c>
      <c r="AG32" s="25">
        <f t="shared" ref="AG32:AJ33" si="60">AG33</f>
        <v>0</v>
      </c>
      <c r="AH32" s="25">
        <f t="shared" si="60"/>
        <v>0</v>
      </c>
      <c r="AI32" s="25">
        <f t="shared" si="60"/>
        <v>0</v>
      </c>
      <c r="AJ32" s="25">
        <f t="shared" si="60"/>
        <v>0</v>
      </c>
      <c r="AK32" s="6">
        <f t="shared" si="26"/>
        <v>12953</v>
      </c>
      <c r="AL32" s="6">
        <f t="shared" ref="AL32" si="61">AL33</f>
        <v>0</v>
      </c>
      <c r="AM32" s="6">
        <f>AM33</f>
        <v>0</v>
      </c>
    </row>
    <row r="33" spans="1:39" ht="20.100000000000001" customHeight="1">
      <c r="A33" s="21" t="s">
        <v>25</v>
      </c>
      <c r="B33" s="5">
        <f>B32</f>
        <v>909</v>
      </c>
      <c r="C33" s="5" t="s">
        <v>32</v>
      </c>
      <c r="D33" s="5" t="s">
        <v>33</v>
      </c>
      <c r="E33" s="5" t="s">
        <v>56</v>
      </c>
      <c r="F33" s="5" t="s">
        <v>26</v>
      </c>
      <c r="G33" s="6">
        <f t="shared" si="57"/>
        <v>12953</v>
      </c>
      <c r="H33" s="6">
        <f t="shared" si="57"/>
        <v>0</v>
      </c>
      <c r="I33" s="6">
        <f t="shared" si="57"/>
        <v>0</v>
      </c>
      <c r="J33" s="6">
        <f t="shared" si="57"/>
        <v>0</v>
      </c>
      <c r="K33" s="6">
        <f t="shared" si="57"/>
        <v>0</v>
      </c>
      <c r="L33" s="6">
        <f t="shared" si="57"/>
        <v>0</v>
      </c>
      <c r="M33" s="6">
        <f t="shared" si="57"/>
        <v>12953</v>
      </c>
      <c r="N33" s="6">
        <f t="shared" si="57"/>
        <v>0</v>
      </c>
      <c r="O33" s="6">
        <f t="shared" si="57"/>
        <v>0</v>
      </c>
      <c r="P33" s="6">
        <f t="shared" si="57"/>
        <v>0</v>
      </c>
      <c r="Q33" s="6">
        <f t="shared" si="57"/>
        <v>0</v>
      </c>
      <c r="R33" s="6">
        <f t="shared" si="57"/>
        <v>0</v>
      </c>
      <c r="S33" s="6">
        <f t="shared" si="20"/>
        <v>12953</v>
      </c>
      <c r="T33" s="6">
        <f t="shared" si="21"/>
        <v>0</v>
      </c>
      <c r="U33" s="6">
        <f t="shared" si="58"/>
        <v>0</v>
      </c>
      <c r="V33" s="6">
        <f t="shared" si="58"/>
        <v>0</v>
      </c>
      <c r="W33" s="6">
        <f t="shared" si="58"/>
        <v>0</v>
      </c>
      <c r="X33" s="6">
        <f t="shared" si="58"/>
        <v>0</v>
      </c>
      <c r="Y33" s="6">
        <f t="shared" si="22"/>
        <v>12953</v>
      </c>
      <c r="Z33" s="6">
        <f t="shared" si="23"/>
        <v>0</v>
      </c>
      <c r="AA33" s="6">
        <f t="shared" si="59"/>
        <v>0</v>
      </c>
      <c r="AB33" s="6">
        <f t="shared" si="59"/>
        <v>0</v>
      </c>
      <c r="AC33" s="6">
        <f t="shared" si="59"/>
        <v>0</v>
      </c>
      <c r="AD33" s="6">
        <f t="shared" si="59"/>
        <v>0</v>
      </c>
      <c r="AE33" s="6">
        <f t="shared" si="24"/>
        <v>12953</v>
      </c>
      <c r="AF33" s="6">
        <f t="shared" si="25"/>
        <v>0</v>
      </c>
      <c r="AG33" s="6">
        <f t="shared" si="60"/>
        <v>0</v>
      </c>
      <c r="AH33" s="6">
        <f t="shared" si="60"/>
        <v>0</v>
      </c>
      <c r="AI33" s="6">
        <f t="shared" si="60"/>
        <v>0</v>
      </c>
      <c r="AJ33" s="6">
        <f t="shared" si="60"/>
        <v>0</v>
      </c>
      <c r="AK33" s="6">
        <f t="shared" si="26"/>
        <v>12953</v>
      </c>
      <c r="AL33" s="6">
        <f>AL34</f>
        <v>0</v>
      </c>
      <c r="AM33" s="6">
        <f>AM34</f>
        <v>0</v>
      </c>
    </row>
    <row r="34" spans="1:39" ht="66">
      <c r="A34" s="4" t="s">
        <v>49</v>
      </c>
      <c r="B34" s="5">
        <f>B33</f>
        <v>909</v>
      </c>
      <c r="C34" s="5" t="s">
        <v>32</v>
      </c>
      <c r="D34" s="5" t="s">
        <v>33</v>
      </c>
      <c r="E34" s="5" t="s">
        <v>56</v>
      </c>
      <c r="F34" s="5" t="s">
        <v>50</v>
      </c>
      <c r="G34" s="6">
        <v>12953</v>
      </c>
      <c r="H34" s="12"/>
      <c r="I34" s="18"/>
      <c r="J34" s="18"/>
      <c r="K34" s="19"/>
      <c r="L34" s="19"/>
      <c r="M34" s="6">
        <f t="shared" ref="M34:M103" si="62">G34+I34+J34+K34+L34</f>
        <v>12953</v>
      </c>
      <c r="N34" s="19"/>
      <c r="O34" s="3"/>
      <c r="P34" s="7"/>
      <c r="Q34" s="3"/>
      <c r="R34" s="3"/>
      <c r="S34" s="6">
        <f t="shared" si="20"/>
        <v>12953</v>
      </c>
      <c r="T34" s="6">
        <f t="shared" si="21"/>
        <v>0</v>
      </c>
      <c r="U34" s="7"/>
      <c r="V34" s="7"/>
      <c r="W34" s="7"/>
      <c r="X34" s="7"/>
      <c r="Y34" s="6">
        <f t="shared" si="22"/>
        <v>12953</v>
      </c>
      <c r="Z34" s="6">
        <f t="shared" si="23"/>
        <v>0</v>
      </c>
      <c r="AA34" s="7"/>
      <c r="AB34" s="7"/>
      <c r="AC34" s="7"/>
      <c r="AD34" s="7"/>
      <c r="AE34" s="6">
        <f t="shared" si="24"/>
        <v>12953</v>
      </c>
      <c r="AF34" s="6">
        <f t="shared" si="25"/>
        <v>0</v>
      </c>
      <c r="AG34" s="7"/>
      <c r="AH34" s="7"/>
      <c r="AI34" s="7"/>
      <c r="AJ34" s="7"/>
      <c r="AK34" s="6">
        <f t="shared" si="26"/>
        <v>12953</v>
      </c>
      <c r="AL34" s="6"/>
      <c r="AM34" s="6"/>
    </row>
    <row r="35" spans="1:39" s="46" customFormat="1" ht="33">
      <c r="A35" s="44" t="s">
        <v>19</v>
      </c>
      <c r="B35" s="52">
        <v>909</v>
      </c>
      <c r="C35" s="24" t="s">
        <v>32</v>
      </c>
      <c r="D35" s="24" t="s">
        <v>33</v>
      </c>
      <c r="E35" s="12" t="s">
        <v>20</v>
      </c>
      <c r="F35" s="24"/>
      <c r="G35" s="12"/>
      <c r="H35" s="12"/>
      <c r="I35" s="12">
        <f>I36</f>
        <v>241161</v>
      </c>
      <c r="J35" s="45"/>
      <c r="K35" s="12"/>
      <c r="L35" s="12"/>
      <c r="M35" s="12">
        <f>M36</f>
        <v>0</v>
      </c>
      <c r="N35" s="45"/>
      <c r="O35" s="12"/>
      <c r="P35" s="12"/>
      <c r="Q35" s="12">
        <f>Q36</f>
        <v>241161</v>
      </c>
      <c r="R35" s="45"/>
      <c r="S35" s="12"/>
      <c r="T35" s="12"/>
      <c r="U35" s="12">
        <f>U36</f>
        <v>0</v>
      </c>
      <c r="V35" s="45"/>
      <c r="W35" s="12"/>
      <c r="X35" s="12"/>
      <c r="Y35" s="12">
        <f>Y36</f>
        <v>241161</v>
      </c>
      <c r="Z35" s="45"/>
      <c r="AA35" s="12"/>
      <c r="AB35" s="12"/>
      <c r="AC35" s="12">
        <f>AC36</f>
        <v>0</v>
      </c>
      <c r="AD35" s="45"/>
      <c r="AE35" s="12"/>
      <c r="AF35" s="12"/>
      <c r="AG35" s="12">
        <f>AG36</f>
        <v>241161</v>
      </c>
      <c r="AH35" s="45"/>
      <c r="AI35" s="12"/>
      <c r="AJ35" s="12"/>
      <c r="AK35" s="12">
        <f>AK36</f>
        <v>0</v>
      </c>
      <c r="AL35" s="12">
        <f>AL40+AL46+AL49+AL43</f>
        <v>241161</v>
      </c>
      <c r="AM35" s="12">
        <f>AM40+AM46+AM49+AM43</f>
        <v>241161</v>
      </c>
    </row>
    <row r="36" spans="1:39" ht="33" hidden="1">
      <c r="A36" s="4" t="s">
        <v>115</v>
      </c>
      <c r="B36" s="37">
        <f t="shared" ref="B36:B52" si="63">B35</f>
        <v>909</v>
      </c>
      <c r="C36" s="5" t="s">
        <v>32</v>
      </c>
      <c r="D36" s="5" t="s">
        <v>33</v>
      </c>
      <c r="E36" s="6" t="s">
        <v>116</v>
      </c>
      <c r="F36" s="5"/>
      <c r="G36" s="6"/>
      <c r="H36" s="6"/>
      <c r="I36" s="6">
        <f>I37+I40+I43+I46</f>
        <v>241161</v>
      </c>
      <c r="J36" s="38"/>
      <c r="K36" s="6"/>
      <c r="L36" s="6"/>
      <c r="M36" s="6">
        <f>M37+M40+M43+M46</f>
        <v>0</v>
      </c>
      <c r="N36" s="38"/>
      <c r="O36" s="6"/>
      <c r="P36" s="6"/>
      <c r="Q36" s="6">
        <f>Q37+Q40+Q43+Q46</f>
        <v>241161</v>
      </c>
      <c r="R36" s="38"/>
      <c r="S36" s="6"/>
      <c r="T36" s="6"/>
      <c r="U36" s="6">
        <f>U37+U40+U43+U46</f>
        <v>0</v>
      </c>
      <c r="V36" s="38"/>
      <c r="W36" s="6"/>
      <c r="X36" s="6"/>
      <c r="Y36" s="6">
        <f>Y37+Y40+Y43+Y46</f>
        <v>241161</v>
      </c>
      <c r="Z36" s="38"/>
      <c r="AA36" s="6"/>
      <c r="AB36" s="6"/>
      <c r="AC36" s="6">
        <f>AC37+AC40+AC43+AC46</f>
        <v>0</v>
      </c>
      <c r="AD36" s="38"/>
      <c r="AE36" s="6"/>
      <c r="AF36" s="6"/>
      <c r="AG36" s="6">
        <f>AG37+AG40+AG43+AG46</f>
        <v>241161</v>
      </c>
      <c r="AH36" s="38"/>
      <c r="AI36" s="6"/>
      <c r="AJ36" s="6"/>
      <c r="AK36" s="6">
        <f>AK37+AK40+AK43+AK46</f>
        <v>0</v>
      </c>
      <c r="AL36" s="6"/>
      <c r="AM36" s="6"/>
    </row>
    <row r="37" spans="1:39" ht="49.5" hidden="1">
      <c r="A37" s="4" t="s">
        <v>117</v>
      </c>
      <c r="B37" s="37">
        <v>909</v>
      </c>
      <c r="C37" s="5" t="s">
        <v>32</v>
      </c>
      <c r="D37" s="5" t="s">
        <v>33</v>
      </c>
      <c r="E37" s="6" t="s">
        <v>118</v>
      </c>
      <c r="F37" s="5"/>
      <c r="G37" s="6"/>
      <c r="H37" s="6"/>
      <c r="I37" s="6">
        <f>I38</f>
        <v>214652</v>
      </c>
      <c r="J37" s="38"/>
      <c r="K37" s="6"/>
      <c r="L37" s="6"/>
      <c r="M37" s="6">
        <f>M38</f>
        <v>0</v>
      </c>
      <c r="N37" s="38"/>
      <c r="O37" s="6"/>
      <c r="P37" s="6"/>
      <c r="Q37" s="6">
        <f>Q38</f>
        <v>214652</v>
      </c>
      <c r="R37" s="38"/>
      <c r="S37" s="6"/>
      <c r="T37" s="6"/>
      <c r="U37" s="6">
        <f>U38</f>
        <v>0</v>
      </c>
      <c r="V37" s="38"/>
      <c r="W37" s="6"/>
      <c r="X37" s="6"/>
      <c r="Y37" s="6">
        <f>Y38</f>
        <v>214652</v>
      </c>
      <c r="Z37" s="38"/>
      <c r="AA37" s="6"/>
      <c r="AB37" s="6"/>
      <c r="AC37" s="6">
        <f>AC38</f>
        <v>0</v>
      </c>
      <c r="AD37" s="38"/>
      <c r="AE37" s="6"/>
      <c r="AF37" s="6"/>
      <c r="AG37" s="6">
        <f>AG38</f>
        <v>214652</v>
      </c>
      <c r="AH37" s="38"/>
      <c r="AI37" s="6"/>
      <c r="AJ37" s="6"/>
      <c r="AK37" s="6">
        <f>AK38</f>
        <v>0</v>
      </c>
      <c r="AL37" s="6"/>
      <c r="AM37" s="6"/>
    </row>
    <row r="38" spans="1:39" ht="33" hidden="1">
      <c r="A38" s="4" t="s">
        <v>25</v>
      </c>
      <c r="B38" s="37">
        <f t="shared" si="63"/>
        <v>909</v>
      </c>
      <c r="C38" s="5" t="s">
        <v>32</v>
      </c>
      <c r="D38" s="5" t="s">
        <v>33</v>
      </c>
      <c r="E38" s="6" t="s">
        <v>118</v>
      </c>
      <c r="F38" s="5" t="s">
        <v>26</v>
      </c>
      <c r="G38" s="6"/>
      <c r="H38" s="6"/>
      <c r="I38" s="6">
        <f>I39</f>
        <v>214652</v>
      </c>
      <c r="J38" s="38"/>
      <c r="K38" s="6"/>
      <c r="L38" s="6"/>
      <c r="M38" s="6">
        <f>M39</f>
        <v>0</v>
      </c>
      <c r="N38" s="38"/>
      <c r="O38" s="6"/>
      <c r="P38" s="6"/>
      <c r="Q38" s="6">
        <f>Q39</f>
        <v>214652</v>
      </c>
      <c r="R38" s="38"/>
      <c r="S38" s="6"/>
      <c r="T38" s="6"/>
      <c r="U38" s="6">
        <f>U39</f>
        <v>0</v>
      </c>
      <c r="V38" s="38"/>
      <c r="W38" s="6"/>
      <c r="X38" s="6"/>
      <c r="Y38" s="6">
        <f>Y39</f>
        <v>214652</v>
      </c>
      <c r="Z38" s="38"/>
      <c r="AA38" s="6"/>
      <c r="AB38" s="6"/>
      <c r="AC38" s="6">
        <f>AC39</f>
        <v>0</v>
      </c>
      <c r="AD38" s="38"/>
      <c r="AE38" s="6"/>
      <c r="AF38" s="6"/>
      <c r="AG38" s="6">
        <f>AG39</f>
        <v>214652</v>
      </c>
      <c r="AH38" s="38"/>
      <c r="AI38" s="6"/>
      <c r="AJ38" s="6"/>
      <c r="AK38" s="6">
        <f>AK39</f>
        <v>0</v>
      </c>
      <c r="AL38" s="6"/>
      <c r="AM38" s="6"/>
    </row>
    <row r="39" spans="1:39" ht="66" hidden="1">
      <c r="A39" s="4" t="s">
        <v>49</v>
      </c>
      <c r="B39" s="37">
        <v>909</v>
      </c>
      <c r="C39" s="5" t="s">
        <v>32</v>
      </c>
      <c r="D39" s="5" t="s">
        <v>33</v>
      </c>
      <c r="E39" s="6" t="s">
        <v>118</v>
      </c>
      <c r="F39" s="5" t="s">
        <v>50</v>
      </c>
      <c r="G39" s="6"/>
      <c r="H39" s="6"/>
      <c r="I39" s="6">
        <v>214652</v>
      </c>
      <c r="J39" s="38"/>
      <c r="K39" s="6"/>
      <c r="L39" s="6"/>
      <c r="M39" s="6"/>
      <c r="N39" s="38"/>
      <c r="O39" s="6">
        <f>G39+K39</f>
        <v>0</v>
      </c>
      <c r="P39" s="6">
        <f>H39+L39</f>
        <v>0</v>
      </c>
      <c r="Q39" s="6">
        <f>I39+M39</f>
        <v>214652</v>
      </c>
      <c r="R39" s="6">
        <f>J39+N39</f>
        <v>0</v>
      </c>
      <c r="S39" s="6"/>
      <c r="T39" s="6"/>
      <c r="U39" s="6"/>
      <c r="V39" s="38"/>
      <c r="W39" s="6">
        <f>O39+S39</f>
        <v>0</v>
      </c>
      <c r="X39" s="6">
        <f>P39+T39</f>
        <v>0</v>
      </c>
      <c r="Y39" s="6">
        <f>Q39+U39</f>
        <v>214652</v>
      </c>
      <c r="Z39" s="6">
        <f>R39+V39</f>
        <v>0</v>
      </c>
      <c r="AA39" s="6"/>
      <c r="AB39" s="6"/>
      <c r="AC39" s="6"/>
      <c r="AD39" s="38"/>
      <c r="AE39" s="6">
        <f>W39+AA39</f>
        <v>0</v>
      </c>
      <c r="AF39" s="6">
        <f>X39+AB39</f>
        <v>0</v>
      </c>
      <c r="AG39" s="6">
        <f>Y39+AC39</f>
        <v>214652</v>
      </c>
      <c r="AH39" s="6">
        <f>Z39+AD39</f>
        <v>0</v>
      </c>
      <c r="AI39" s="6"/>
      <c r="AJ39" s="6"/>
      <c r="AK39" s="6"/>
      <c r="AL39" s="6">
        <f>AE39+AI39</f>
        <v>0</v>
      </c>
      <c r="AM39" s="6"/>
    </row>
    <row r="40" spans="1:39" ht="66">
      <c r="A40" s="4" t="s">
        <v>51</v>
      </c>
      <c r="B40" s="37">
        <f t="shared" si="63"/>
        <v>909</v>
      </c>
      <c r="C40" s="5" t="s">
        <v>32</v>
      </c>
      <c r="D40" s="5" t="s">
        <v>33</v>
      </c>
      <c r="E40" s="6" t="s">
        <v>119</v>
      </c>
      <c r="F40" s="5"/>
      <c r="G40" s="6"/>
      <c r="H40" s="6"/>
      <c r="I40" s="6">
        <f>I41</f>
        <v>11647</v>
      </c>
      <c r="J40" s="38"/>
      <c r="K40" s="6"/>
      <c r="L40" s="6"/>
      <c r="M40" s="6">
        <f>M41</f>
        <v>0</v>
      </c>
      <c r="N40" s="38"/>
      <c r="O40" s="6"/>
      <c r="P40" s="6"/>
      <c r="Q40" s="6">
        <f>Q41</f>
        <v>11647</v>
      </c>
      <c r="R40" s="38"/>
      <c r="S40" s="6"/>
      <c r="T40" s="6"/>
      <c r="U40" s="6">
        <f>U41</f>
        <v>0</v>
      </c>
      <c r="V40" s="38"/>
      <c r="W40" s="6"/>
      <c r="X40" s="6"/>
      <c r="Y40" s="6">
        <f>Y41</f>
        <v>11647</v>
      </c>
      <c r="Z40" s="38"/>
      <c r="AA40" s="6"/>
      <c r="AB40" s="6"/>
      <c r="AC40" s="6">
        <f>AC41</f>
        <v>0</v>
      </c>
      <c r="AD40" s="38"/>
      <c r="AE40" s="6"/>
      <c r="AF40" s="6"/>
      <c r="AG40" s="6">
        <f>AG41</f>
        <v>11647</v>
      </c>
      <c r="AH40" s="38"/>
      <c r="AI40" s="6"/>
      <c r="AJ40" s="6"/>
      <c r="AK40" s="6">
        <f t="shared" ref="AK40:AM41" si="64">AK41</f>
        <v>0</v>
      </c>
      <c r="AL40" s="6">
        <f t="shared" si="64"/>
        <v>11647</v>
      </c>
      <c r="AM40" s="6">
        <f t="shared" si="64"/>
        <v>11647</v>
      </c>
    </row>
    <row r="41" spans="1:39" ht="33">
      <c r="A41" s="4" t="s">
        <v>25</v>
      </c>
      <c r="B41" s="37">
        <f t="shared" si="63"/>
        <v>909</v>
      </c>
      <c r="C41" s="5" t="s">
        <v>32</v>
      </c>
      <c r="D41" s="5" t="s">
        <v>33</v>
      </c>
      <c r="E41" s="6" t="s">
        <v>119</v>
      </c>
      <c r="F41" s="5" t="s">
        <v>26</v>
      </c>
      <c r="G41" s="6"/>
      <c r="H41" s="6"/>
      <c r="I41" s="6">
        <f>I42</f>
        <v>11647</v>
      </c>
      <c r="J41" s="38"/>
      <c r="K41" s="6"/>
      <c r="L41" s="6"/>
      <c r="M41" s="6">
        <f>M42</f>
        <v>0</v>
      </c>
      <c r="N41" s="38"/>
      <c r="O41" s="6"/>
      <c r="P41" s="6"/>
      <c r="Q41" s="6">
        <f>Q42</f>
        <v>11647</v>
      </c>
      <c r="R41" s="38"/>
      <c r="S41" s="6"/>
      <c r="T41" s="6"/>
      <c r="U41" s="6">
        <f>U42</f>
        <v>0</v>
      </c>
      <c r="V41" s="38"/>
      <c r="W41" s="6"/>
      <c r="X41" s="6"/>
      <c r="Y41" s="6">
        <f>Y42</f>
        <v>11647</v>
      </c>
      <c r="Z41" s="38"/>
      <c r="AA41" s="6"/>
      <c r="AB41" s="6"/>
      <c r="AC41" s="6">
        <f>AC42</f>
        <v>0</v>
      </c>
      <c r="AD41" s="38"/>
      <c r="AE41" s="6"/>
      <c r="AF41" s="6"/>
      <c r="AG41" s="6">
        <f>AG42</f>
        <v>11647</v>
      </c>
      <c r="AH41" s="38"/>
      <c r="AI41" s="6"/>
      <c r="AJ41" s="6"/>
      <c r="AK41" s="6">
        <f t="shared" si="64"/>
        <v>0</v>
      </c>
      <c r="AL41" s="6">
        <f t="shared" si="64"/>
        <v>11647</v>
      </c>
      <c r="AM41" s="6">
        <f t="shared" si="64"/>
        <v>11647</v>
      </c>
    </row>
    <row r="42" spans="1:39" ht="66">
      <c r="A42" s="4" t="s">
        <v>49</v>
      </c>
      <c r="B42" s="37">
        <f t="shared" si="63"/>
        <v>909</v>
      </c>
      <c r="C42" s="5" t="s">
        <v>32</v>
      </c>
      <c r="D42" s="5" t="s">
        <v>33</v>
      </c>
      <c r="E42" s="6" t="s">
        <v>119</v>
      </c>
      <c r="F42" s="5" t="s">
        <v>50</v>
      </c>
      <c r="G42" s="6"/>
      <c r="H42" s="6"/>
      <c r="I42" s="6">
        <v>11647</v>
      </c>
      <c r="J42" s="38"/>
      <c r="K42" s="6"/>
      <c r="L42" s="6"/>
      <c r="M42" s="6"/>
      <c r="N42" s="38"/>
      <c r="O42" s="6">
        <f>G42+K42</f>
        <v>0</v>
      </c>
      <c r="P42" s="6">
        <f>H42+L42</f>
        <v>0</v>
      </c>
      <c r="Q42" s="6">
        <f>I42+M42</f>
        <v>11647</v>
      </c>
      <c r="R42" s="6">
        <f>J42+N42</f>
        <v>0</v>
      </c>
      <c r="S42" s="6"/>
      <c r="T42" s="6"/>
      <c r="U42" s="6"/>
      <c r="V42" s="38"/>
      <c r="W42" s="6">
        <f>O42+S42</f>
        <v>0</v>
      </c>
      <c r="X42" s="6">
        <f>P42+T42</f>
        <v>0</v>
      </c>
      <c r="Y42" s="6">
        <f>Q42+U42</f>
        <v>11647</v>
      </c>
      <c r="Z42" s="6">
        <f>R42+V42</f>
        <v>0</v>
      </c>
      <c r="AA42" s="6"/>
      <c r="AB42" s="6"/>
      <c r="AC42" s="6"/>
      <c r="AD42" s="38"/>
      <c r="AE42" s="6">
        <f>W42+AA42</f>
        <v>0</v>
      </c>
      <c r="AF42" s="6">
        <f>X42+AB42</f>
        <v>0</v>
      </c>
      <c r="AG42" s="6">
        <f>Y42+AC42</f>
        <v>11647</v>
      </c>
      <c r="AH42" s="6">
        <f>Z42+AD42</f>
        <v>0</v>
      </c>
      <c r="AI42" s="6"/>
      <c r="AJ42" s="6"/>
      <c r="AK42" s="6"/>
      <c r="AL42" s="6">
        <v>11647</v>
      </c>
      <c r="AM42" s="6">
        <v>11647</v>
      </c>
    </row>
    <row r="43" spans="1:39" ht="99">
      <c r="A43" s="4" t="s">
        <v>53</v>
      </c>
      <c r="B43" s="37">
        <f t="shared" si="63"/>
        <v>909</v>
      </c>
      <c r="C43" s="5" t="s">
        <v>32</v>
      </c>
      <c r="D43" s="5" t="s">
        <v>33</v>
      </c>
      <c r="E43" s="6" t="s">
        <v>120</v>
      </c>
      <c r="F43" s="5"/>
      <c r="G43" s="6"/>
      <c r="H43" s="6"/>
      <c r="I43" s="6">
        <f>I44</f>
        <v>1909</v>
      </c>
      <c r="J43" s="38"/>
      <c r="K43" s="6"/>
      <c r="L43" s="6"/>
      <c r="M43" s="6">
        <f>M44</f>
        <v>0</v>
      </c>
      <c r="N43" s="38"/>
      <c r="O43" s="6"/>
      <c r="P43" s="6"/>
      <c r="Q43" s="6">
        <f>Q44</f>
        <v>1909</v>
      </c>
      <c r="R43" s="38"/>
      <c r="S43" s="6"/>
      <c r="T43" s="6"/>
      <c r="U43" s="6">
        <f>U44</f>
        <v>0</v>
      </c>
      <c r="V43" s="38"/>
      <c r="W43" s="6"/>
      <c r="X43" s="6"/>
      <c r="Y43" s="6">
        <f>Y44</f>
        <v>1909</v>
      </c>
      <c r="Z43" s="38"/>
      <c r="AA43" s="6"/>
      <c r="AB43" s="6"/>
      <c r="AC43" s="6">
        <f>AC44</f>
        <v>0</v>
      </c>
      <c r="AD43" s="38"/>
      <c r="AE43" s="6"/>
      <c r="AF43" s="6"/>
      <c r="AG43" s="6">
        <f>AG44</f>
        <v>1909</v>
      </c>
      <c r="AH43" s="38"/>
      <c r="AI43" s="6"/>
      <c r="AJ43" s="6"/>
      <c r="AK43" s="6">
        <f t="shared" ref="AK43:AM44" si="65">AK44</f>
        <v>0</v>
      </c>
      <c r="AL43" s="6">
        <f t="shared" si="65"/>
        <v>1909</v>
      </c>
      <c r="AM43" s="6">
        <f t="shared" si="65"/>
        <v>1909</v>
      </c>
    </row>
    <row r="44" spans="1:39" ht="33">
      <c r="A44" s="4" t="s">
        <v>25</v>
      </c>
      <c r="B44" s="37">
        <f t="shared" si="63"/>
        <v>909</v>
      </c>
      <c r="C44" s="5" t="s">
        <v>32</v>
      </c>
      <c r="D44" s="5" t="s">
        <v>33</v>
      </c>
      <c r="E44" s="6" t="s">
        <v>120</v>
      </c>
      <c r="F44" s="5" t="s">
        <v>26</v>
      </c>
      <c r="G44" s="6"/>
      <c r="H44" s="6"/>
      <c r="I44" s="6">
        <f>I45</f>
        <v>1909</v>
      </c>
      <c r="J44" s="38"/>
      <c r="K44" s="6"/>
      <c r="L44" s="6"/>
      <c r="M44" s="6">
        <f>M45</f>
        <v>0</v>
      </c>
      <c r="N44" s="38"/>
      <c r="O44" s="6"/>
      <c r="P44" s="6"/>
      <c r="Q44" s="6">
        <f>Q45</f>
        <v>1909</v>
      </c>
      <c r="R44" s="38"/>
      <c r="S44" s="6"/>
      <c r="T44" s="6"/>
      <c r="U44" s="6">
        <f>U45</f>
        <v>0</v>
      </c>
      <c r="V44" s="38"/>
      <c r="W44" s="6"/>
      <c r="X44" s="6"/>
      <c r="Y44" s="6">
        <f>Y45</f>
        <v>1909</v>
      </c>
      <c r="Z44" s="38"/>
      <c r="AA44" s="6"/>
      <c r="AB44" s="6"/>
      <c r="AC44" s="6">
        <f>AC45</f>
        <v>0</v>
      </c>
      <c r="AD44" s="38"/>
      <c r="AE44" s="6"/>
      <c r="AF44" s="6"/>
      <c r="AG44" s="6">
        <f>AG45</f>
        <v>1909</v>
      </c>
      <c r="AH44" s="38"/>
      <c r="AI44" s="6"/>
      <c r="AJ44" s="6"/>
      <c r="AK44" s="6">
        <f t="shared" si="65"/>
        <v>0</v>
      </c>
      <c r="AL44" s="6">
        <f t="shared" si="65"/>
        <v>1909</v>
      </c>
      <c r="AM44" s="6">
        <f t="shared" si="65"/>
        <v>1909</v>
      </c>
    </row>
    <row r="45" spans="1:39" ht="66">
      <c r="A45" s="4" t="s">
        <v>49</v>
      </c>
      <c r="B45" s="37">
        <f t="shared" si="63"/>
        <v>909</v>
      </c>
      <c r="C45" s="5" t="s">
        <v>32</v>
      </c>
      <c r="D45" s="5" t="s">
        <v>33</v>
      </c>
      <c r="E45" s="6" t="s">
        <v>120</v>
      </c>
      <c r="F45" s="5" t="s">
        <v>50</v>
      </c>
      <c r="G45" s="6"/>
      <c r="H45" s="6"/>
      <c r="I45" s="6">
        <v>1909</v>
      </c>
      <c r="J45" s="38"/>
      <c r="K45" s="6"/>
      <c r="L45" s="6"/>
      <c r="M45" s="6"/>
      <c r="N45" s="38"/>
      <c r="O45" s="6">
        <f>G45+K45</f>
        <v>0</v>
      </c>
      <c r="P45" s="6">
        <f>H45+L45</f>
        <v>0</v>
      </c>
      <c r="Q45" s="6">
        <f>I45+M45</f>
        <v>1909</v>
      </c>
      <c r="R45" s="6">
        <f>J45+N45</f>
        <v>0</v>
      </c>
      <c r="S45" s="6"/>
      <c r="T45" s="6"/>
      <c r="U45" s="6"/>
      <c r="V45" s="38"/>
      <c r="W45" s="6">
        <f>O45+S45</f>
        <v>0</v>
      </c>
      <c r="X45" s="6">
        <f>P45+T45</f>
        <v>0</v>
      </c>
      <c r="Y45" s="6">
        <f>Q45+U45</f>
        <v>1909</v>
      </c>
      <c r="Z45" s="6">
        <f>R45+V45</f>
        <v>0</v>
      </c>
      <c r="AA45" s="6"/>
      <c r="AB45" s="6"/>
      <c r="AC45" s="6"/>
      <c r="AD45" s="38"/>
      <c r="AE45" s="6">
        <f>W45+AA45</f>
        <v>0</v>
      </c>
      <c r="AF45" s="6">
        <f>X45+AB45</f>
        <v>0</v>
      </c>
      <c r="AG45" s="6">
        <f>Y45+AC45</f>
        <v>1909</v>
      </c>
      <c r="AH45" s="6">
        <f>Z45+AD45</f>
        <v>0</v>
      </c>
      <c r="AI45" s="6"/>
      <c r="AJ45" s="6"/>
      <c r="AK45" s="6"/>
      <c r="AL45" s="6">
        <v>1909</v>
      </c>
      <c r="AM45" s="6">
        <v>1909</v>
      </c>
    </row>
    <row r="46" spans="1:39" ht="99">
      <c r="A46" s="39" t="s">
        <v>55</v>
      </c>
      <c r="B46" s="37">
        <f t="shared" si="63"/>
        <v>909</v>
      </c>
      <c r="C46" s="5" t="s">
        <v>32</v>
      </c>
      <c r="D46" s="5" t="s">
        <v>33</v>
      </c>
      <c r="E46" s="6" t="s">
        <v>121</v>
      </c>
      <c r="F46" s="5"/>
      <c r="G46" s="6"/>
      <c r="H46" s="6"/>
      <c r="I46" s="6">
        <f>I47</f>
        <v>12953</v>
      </c>
      <c r="J46" s="38"/>
      <c r="K46" s="6"/>
      <c r="L46" s="6"/>
      <c r="M46" s="6">
        <f>M47</f>
        <v>0</v>
      </c>
      <c r="N46" s="38"/>
      <c r="O46" s="6"/>
      <c r="P46" s="6"/>
      <c r="Q46" s="6">
        <f>Q47</f>
        <v>12953</v>
      </c>
      <c r="R46" s="38"/>
      <c r="S46" s="6"/>
      <c r="T46" s="6"/>
      <c r="U46" s="6">
        <f>U47</f>
        <v>0</v>
      </c>
      <c r="V46" s="38"/>
      <c r="W46" s="6"/>
      <c r="X46" s="6"/>
      <c r="Y46" s="6">
        <f>Y47</f>
        <v>12953</v>
      </c>
      <c r="Z46" s="38"/>
      <c r="AA46" s="6"/>
      <c r="AB46" s="6"/>
      <c r="AC46" s="6">
        <f>AC47</f>
        <v>0</v>
      </c>
      <c r="AD46" s="38"/>
      <c r="AE46" s="6"/>
      <c r="AF46" s="6"/>
      <c r="AG46" s="6">
        <f>AG47</f>
        <v>12953</v>
      </c>
      <c r="AH46" s="38"/>
      <c r="AI46" s="6"/>
      <c r="AJ46" s="6"/>
      <c r="AK46" s="6">
        <f t="shared" ref="AK46:AM47" si="66">AK47</f>
        <v>0</v>
      </c>
      <c r="AL46" s="6">
        <f t="shared" si="66"/>
        <v>12953</v>
      </c>
      <c r="AM46" s="6">
        <f t="shared" si="66"/>
        <v>12953</v>
      </c>
    </row>
    <row r="47" spans="1:39" ht="33">
      <c r="A47" s="4" t="s">
        <v>25</v>
      </c>
      <c r="B47" s="37">
        <f t="shared" si="63"/>
        <v>909</v>
      </c>
      <c r="C47" s="5" t="s">
        <v>32</v>
      </c>
      <c r="D47" s="5" t="s">
        <v>33</v>
      </c>
      <c r="E47" s="6" t="s">
        <v>121</v>
      </c>
      <c r="F47" s="5" t="s">
        <v>26</v>
      </c>
      <c r="G47" s="6"/>
      <c r="H47" s="6"/>
      <c r="I47" s="6">
        <f>I48</f>
        <v>12953</v>
      </c>
      <c r="J47" s="38"/>
      <c r="K47" s="6"/>
      <c r="L47" s="6"/>
      <c r="M47" s="6">
        <f>M48</f>
        <v>0</v>
      </c>
      <c r="N47" s="38"/>
      <c r="O47" s="6"/>
      <c r="P47" s="6"/>
      <c r="Q47" s="6">
        <f>Q48</f>
        <v>12953</v>
      </c>
      <c r="R47" s="38"/>
      <c r="S47" s="6"/>
      <c r="T47" s="6"/>
      <c r="U47" s="6">
        <f>U48</f>
        <v>0</v>
      </c>
      <c r="V47" s="38"/>
      <c r="W47" s="6"/>
      <c r="X47" s="6"/>
      <c r="Y47" s="6">
        <f>Y48</f>
        <v>12953</v>
      </c>
      <c r="Z47" s="38"/>
      <c r="AA47" s="6"/>
      <c r="AB47" s="6"/>
      <c r="AC47" s="6">
        <f>AC48</f>
        <v>0</v>
      </c>
      <c r="AD47" s="38"/>
      <c r="AE47" s="6"/>
      <c r="AF47" s="6"/>
      <c r="AG47" s="6">
        <f>AG48</f>
        <v>12953</v>
      </c>
      <c r="AH47" s="38"/>
      <c r="AI47" s="6"/>
      <c r="AJ47" s="6"/>
      <c r="AK47" s="6">
        <f t="shared" si="66"/>
        <v>0</v>
      </c>
      <c r="AL47" s="6">
        <f t="shared" si="66"/>
        <v>12953</v>
      </c>
      <c r="AM47" s="6">
        <f t="shared" si="66"/>
        <v>12953</v>
      </c>
    </row>
    <row r="48" spans="1:39" ht="66">
      <c r="A48" s="4" t="s">
        <v>49</v>
      </c>
      <c r="B48" s="37">
        <f t="shared" si="63"/>
        <v>909</v>
      </c>
      <c r="C48" s="5" t="s">
        <v>32</v>
      </c>
      <c r="D48" s="5" t="s">
        <v>33</v>
      </c>
      <c r="E48" s="6" t="s">
        <v>121</v>
      </c>
      <c r="F48" s="5" t="s">
        <v>50</v>
      </c>
      <c r="G48" s="6"/>
      <c r="H48" s="6"/>
      <c r="I48" s="6">
        <v>12953</v>
      </c>
      <c r="J48" s="38"/>
      <c r="K48" s="6"/>
      <c r="L48" s="6"/>
      <c r="M48" s="6"/>
      <c r="N48" s="38"/>
      <c r="O48" s="6">
        <f>G48+K48</f>
        <v>0</v>
      </c>
      <c r="P48" s="6">
        <f>H48+L48</f>
        <v>0</v>
      </c>
      <c r="Q48" s="6">
        <f>I48+M48</f>
        <v>12953</v>
      </c>
      <c r="R48" s="6">
        <f>J48+N48</f>
        <v>0</v>
      </c>
      <c r="S48" s="6"/>
      <c r="T48" s="6"/>
      <c r="U48" s="6"/>
      <c r="V48" s="38"/>
      <c r="W48" s="6">
        <f>O48+S48</f>
        <v>0</v>
      </c>
      <c r="X48" s="6">
        <f>P48+T48</f>
        <v>0</v>
      </c>
      <c r="Y48" s="6">
        <f>Q48+U48</f>
        <v>12953</v>
      </c>
      <c r="Z48" s="6">
        <f>R48+V48</f>
        <v>0</v>
      </c>
      <c r="AA48" s="6"/>
      <c r="AB48" s="6"/>
      <c r="AC48" s="6"/>
      <c r="AD48" s="38"/>
      <c r="AE48" s="6">
        <f>W48+AA48</f>
        <v>0</v>
      </c>
      <c r="AF48" s="6">
        <f>X48+AB48</f>
        <v>0</v>
      </c>
      <c r="AG48" s="6">
        <f>Y48+AC48</f>
        <v>12953</v>
      </c>
      <c r="AH48" s="6">
        <f>Z48+AD48</f>
        <v>0</v>
      </c>
      <c r="AI48" s="6"/>
      <c r="AJ48" s="6"/>
      <c r="AK48" s="6"/>
      <c r="AL48" s="6">
        <v>12953</v>
      </c>
      <c r="AM48" s="6">
        <v>12953</v>
      </c>
    </row>
    <row r="49" spans="1:39" ht="33">
      <c r="A49" s="4" t="s">
        <v>21</v>
      </c>
      <c r="B49" s="37">
        <f t="shared" si="63"/>
        <v>909</v>
      </c>
      <c r="C49" s="5" t="s">
        <v>32</v>
      </c>
      <c r="D49" s="5" t="s">
        <v>33</v>
      </c>
      <c r="E49" s="6" t="s">
        <v>22</v>
      </c>
      <c r="F49" s="5"/>
      <c r="G49" s="6"/>
      <c r="H49" s="6"/>
      <c r="I49" s="6"/>
      <c r="J49" s="38"/>
      <c r="K49" s="6"/>
      <c r="L49" s="6"/>
      <c r="M49" s="6"/>
      <c r="N49" s="38"/>
      <c r="O49" s="6"/>
      <c r="P49" s="6"/>
      <c r="Q49" s="6"/>
      <c r="R49" s="6"/>
      <c r="S49" s="6"/>
      <c r="T49" s="6"/>
      <c r="U49" s="6"/>
      <c r="V49" s="38"/>
      <c r="W49" s="6"/>
      <c r="X49" s="6"/>
      <c r="Y49" s="6"/>
      <c r="Z49" s="6"/>
      <c r="AA49" s="6"/>
      <c r="AB49" s="6"/>
      <c r="AC49" s="6"/>
      <c r="AD49" s="38"/>
      <c r="AE49" s="6"/>
      <c r="AF49" s="6"/>
      <c r="AG49" s="6"/>
      <c r="AH49" s="6"/>
      <c r="AI49" s="6"/>
      <c r="AJ49" s="6"/>
      <c r="AK49" s="6"/>
      <c r="AL49" s="6">
        <v>214652</v>
      </c>
      <c r="AM49" s="6">
        <v>214652</v>
      </c>
    </row>
    <row r="50" spans="1:39" ht="33">
      <c r="A50" s="4" t="s">
        <v>39</v>
      </c>
      <c r="B50" s="37">
        <f t="shared" si="63"/>
        <v>909</v>
      </c>
      <c r="C50" s="5" t="s">
        <v>32</v>
      </c>
      <c r="D50" s="5" t="s">
        <v>33</v>
      </c>
      <c r="E50" s="6" t="s">
        <v>122</v>
      </c>
      <c r="F50" s="5"/>
      <c r="G50" s="6"/>
      <c r="H50" s="6"/>
      <c r="I50" s="6"/>
      <c r="J50" s="38"/>
      <c r="K50" s="6"/>
      <c r="L50" s="6"/>
      <c r="M50" s="6"/>
      <c r="N50" s="38"/>
      <c r="O50" s="6"/>
      <c r="P50" s="6"/>
      <c r="Q50" s="6"/>
      <c r="R50" s="6"/>
      <c r="S50" s="6"/>
      <c r="T50" s="6"/>
      <c r="U50" s="6"/>
      <c r="V50" s="38"/>
      <c r="W50" s="6"/>
      <c r="X50" s="6"/>
      <c r="Y50" s="6"/>
      <c r="Z50" s="6"/>
      <c r="AA50" s="6"/>
      <c r="AB50" s="6"/>
      <c r="AC50" s="6"/>
      <c r="AD50" s="38"/>
      <c r="AE50" s="6"/>
      <c r="AF50" s="6"/>
      <c r="AG50" s="6"/>
      <c r="AH50" s="6"/>
      <c r="AI50" s="6"/>
      <c r="AJ50" s="6"/>
      <c r="AK50" s="6"/>
      <c r="AL50" s="6">
        <v>214652</v>
      </c>
      <c r="AM50" s="6">
        <v>214652</v>
      </c>
    </row>
    <row r="51" spans="1:39" ht="33">
      <c r="A51" s="4" t="s">
        <v>41</v>
      </c>
      <c r="B51" s="37">
        <f t="shared" si="63"/>
        <v>909</v>
      </c>
      <c r="C51" s="5" t="s">
        <v>32</v>
      </c>
      <c r="D51" s="5" t="s">
        <v>33</v>
      </c>
      <c r="E51" s="6" t="s">
        <v>122</v>
      </c>
      <c r="F51" s="5" t="s">
        <v>42</v>
      </c>
      <c r="G51" s="6"/>
      <c r="H51" s="6"/>
      <c r="I51" s="6"/>
      <c r="J51" s="38"/>
      <c r="K51" s="6"/>
      <c r="L51" s="6"/>
      <c r="M51" s="6"/>
      <c r="N51" s="38"/>
      <c r="O51" s="6"/>
      <c r="P51" s="6"/>
      <c r="Q51" s="6"/>
      <c r="R51" s="6"/>
      <c r="S51" s="6"/>
      <c r="T51" s="6"/>
      <c r="U51" s="6"/>
      <c r="V51" s="38"/>
      <c r="W51" s="6"/>
      <c r="X51" s="6"/>
      <c r="Y51" s="6"/>
      <c r="Z51" s="6"/>
      <c r="AA51" s="6"/>
      <c r="AB51" s="6"/>
      <c r="AC51" s="6"/>
      <c r="AD51" s="38"/>
      <c r="AE51" s="6"/>
      <c r="AF51" s="6"/>
      <c r="AG51" s="6"/>
      <c r="AH51" s="6"/>
      <c r="AI51" s="6"/>
      <c r="AJ51" s="6"/>
      <c r="AK51" s="6"/>
      <c r="AL51" s="6">
        <v>214652</v>
      </c>
      <c r="AM51" s="6">
        <v>214652</v>
      </c>
    </row>
    <row r="52" spans="1:39" ht="33">
      <c r="A52" s="4" t="s">
        <v>43</v>
      </c>
      <c r="B52" s="37">
        <f t="shared" si="63"/>
        <v>909</v>
      </c>
      <c r="C52" s="5" t="s">
        <v>32</v>
      </c>
      <c r="D52" s="5" t="s">
        <v>33</v>
      </c>
      <c r="E52" s="6" t="s">
        <v>122</v>
      </c>
      <c r="F52" s="5" t="s">
        <v>44</v>
      </c>
      <c r="G52" s="6"/>
      <c r="H52" s="6"/>
      <c r="I52" s="6"/>
      <c r="J52" s="38"/>
      <c r="K52" s="6"/>
      <c r="L52" s="6"/>
      <c r="M52" s="6"/>
      <c r="N52" s="38"/>
      <c r="O52" s="6"/>
      <c r="P52" s="6"/>
      <c r="Q52" s="6"/>
      <c r="R52" s="6"/>
      <c r="S52" s="6"/>
      <c r="T52" s="6"/>
      <c r="U52" s="6"/>
      <c r="V52" s="38"/>
      <c r="W52" s="6"/>
      <c r="X52" s="6"/>
      <c r="Y52" s="6"/>
      <c r="Z52" s="6"/>
      <c r="AA52" s="6"/>
      <c r="AB52" s="6"/>
      <c r="AC52" s="6"/>
      <c r="AD52" s="38"/>
      <c r="AE52" s="6"/>
      <c r="AF52" s="6"/>
      <c r="AG52" s="6"/>
      <c r="AH52" s="6"/>
      <c r="AI52" s="6"/>
      <c r="AJ52" s="6"/>
      <c r="AK52" s="6"/>
      <c r="AL52" s="6">
        <v>214652</v>
      </c>
      <c r="AM52" s="6">
        <v>214652</v>
      </c>
    </row>
    <row r="53" spans="1:39" ht="18.75">
      <c r="A53" s="15" t="s">
        <v>57</v>
      </c>
      <c r="B53" s="16">
        <f>B33</f>
        <v>909</v>
      </c>
      <c r="C53" s="16" t="s">
        <v>32</v>
      </c>
      <c r="D53" s="16" t="s">
        <v>58</v>
      </c>
      <c r="E53" s="16"/>
      <c r="F53" s="16"/>
      <c r="G53" s="23" t="e">
        <f>G54+G59</f>
        <v>#REF!</v>
      </c>
      <c r="H53" s="23" t="e">
        <f>H54+H59</f>
        <v>#REF!</v>
      </c>
      <c r="I53" s="23" t="e">
        <f>I54+I59+I8</f>
        <v>#REF!</v>
      </c>
      <c r="J53" s="23" t="e">
        <f>J54+J59</f>
        <v>#REF!</v>
      </c>
      <c r="K53" s="23" t="e">
        <f>K54+K59+K8</f>
        <v>#REF!</v>
      </c>
      <c r="L53" s="23" t="e">
        <f>L54+L59+L8</f>
        <v>#REF!</v>
      </c>
      <c r="M53" s="12" t="e">
        <f t="shared" si="62"/>
        <v>#REF!</v>
      </c>
      <c r="N53" s="12" t="e">
        <f>N54+N59</f>
        <v>#REF!</v>
      </c>
      <c r="O53" s="12">
        <f>O54+O59</f>
        <v>0</v>
      </c>
      <c r="P53" s="12">
        <f>P54+P59</f>
        <v>6004</v>
      </c>
      <c r="Q53" s="12">
        <f>Q54+Q59</f>
        <v>0</v>
      </c>
      <c r="R53" s="12">
        <f>R54+R59</f>
        <v>0</v>
      </c>
      <c r="S53" s="12" t="e">
        <f t="shared" si="20"/>
        <v>#REF!</v>
      </c>
      <c r="T53" s="12" t="e">
        <f t="shared" si="21"/>
        <v>#REF!</v>
      </c>
      <c r="U53" s="12">
        <f>U54+U59</f>
        <v>0</v>
      </c>
      <c r="V53" s="12">
        <f>V54+V59</f>
        <v>17387</v>
      </c>
      <c r="W53" s="12">
        <f>W54+W59</f>
        <v>-870</v>
      </c>
      <c r="X53" s="12">
        <f>X54+X59</f>
        <v>0</v>
      </c>
      <c r="Y53" s="12" t="e">
        <f t="shared" si="22"/>
        <v>#REF!</v>
      </c>
      <c r="Z53" s="12" t="e">
        <f t="shared" si="23"/>
        <v>#REF!</v>
      </c>
      <c r="AA53" s="12">
        <f>AA54+AA59+AA104</f>
        <v>-211</v>
      </c>
      <c r="AB53" s="12" t="e">
        <f>AB54+AB59+AB104</f>
        <v>#REF!</v>
      </c>
      <c r="AC53" s="12">
        <f>AC54+AC59+AC104</f>
        <v>0</v>
      </c>
      <c r="AD53" s="12">
        <f>AD54+AD59+AD104</f>
        <v>0</v>
      </c>
      <c r="AE53" s="12" t="e">
        <f t="shared" si="24"/>
        <v>#REF!</v>
      </c>
      <c r="AF53" s="12" t="e">
        <f t="shared" si="25"/>
        <v>#REF!</v>
      </c>
      <c r="AG53" s="12" t="e">
        <f>AG54+AG59+AG104</f>
        <v>#REF!</v>
      </c>
      <c r="AH53" s="12" t="e">
        <f>AH54+AH59+AH104</f>
        <v>#REF!</v>
      </c>
      <c r="AI53" s="12">
        <f>AI54+AI59+AI104</f>
        <v>0</v>
      </c>
      <c r="AJ53" s="12">
        <f>AJ54+AJ59+AJ104</f>
        <v>0</v>
      </c>
      <c r="AK53" s="57">
        <f>AK54+AK59+AK104</f>
        <v>552682</v>
      </c>
      <c r="AL53" s="57">
        <f t="shared" ref="AL53:AM53" si="67">AL54+AL59+AL104</f>
        <v>616848</v>
      </c>
      <c r="AM53" s="57">
        <f t="shared" si="67"/>
        <v>616848</v>
      </c>
    </row>
    <row r="54" spans="1:39" ht="82.5">
      <c r="A54" s="21" t="s">
        <v>59</v>
      </c>
      <c r="B54" s="5">
        <f>B29</f>
        <v>909</v>
      </c>
      <c r="C54" s="5" t="s">
        <v>32</v>
      </c>
      <c r="D54" s="5" t="s">
        <v>58</v>
      </c>
      <c r="E54" s="5" t="s">
        <v>60</v>
      </c>
      <c r="F54" s="5"/>
      <c r="G54" s="25">
        <f t="shared" ref="G54:R57" si="68">G55</f>
        <v>835</v>
      </c>
      <c r="H54" s="25">
        <f t="shared" si="68"/>
        <v>0</v>
      </c>
      <c r="I54" s="25">
        <f t="shared" si="68"/>
        <v>0</v>
      </c>
      <c r="J54" s="25">
        <f t="shared" si="68"/>
        <v>0</v>
      </c>
      <c r="K54" s="25">
        <f t="shared" si="68"/>
        <v>0</v>
      </c>
      <c r="L54" s="25">
        <f t="shared" si="68"/>
        <v>0</v>
      </c>
      <c r="M54" s="25">
        <f t="shared" si="68"/>
        <v>835</v>
      </c>
      <c r="N54" s="25">
        <f t="shared" si="68"/>
        <v>0</v>
      </c>
      <c r="O54" s="25">
        <f t="shared" si="68"/>
        <v>0</v>
      </c>
      <c r="P54" s="25">
        <f t="shared" si="68"/>
        <v>0</v>
      </c>
      <c r="Q54" s="25">
        <f t="shared" si="68"/>
        <v>0</v>
      </c>
      <c r="R54" s="25">
        <f t="shared" si="68"/>
        <v>0</v>
      </c>
      <c r="S54" s="6">
        <f t="shared" si="20"/>
        <v>835</v>
      </c>
      <c r="T54" s="6">
        <f t="shared" si="21"/>
        <v>0</v>
      </c>
      <c r="U54" s="25">
        <f t="shared" ref="U54:X57" si="69">U55</f>
        <v>0</v>
      </c>
      <c r="V54" s="25">
        <f t="shared" si="69"/>
        <v>0</v>
      </c>
      <c r="W54" s="25">
        <f t="shared" si="69"/>
        <v>-102</v>
      </c>
      <c r="X54" s="25">
        <f t="shared" si="69"/>
        <v>0</v>
      </c>
      <c r="Y54" s="6">
        <f t="shared" si="22"/>
        <v>733</v>
      </c>
      <c r="Z54" s="6">
        <f t="shared" si="23"/>
        <v>0</v>
      </c>
      <c r="AA54" s="25">
        <f t="shared" ref="AA54:AD57" si="70">AA55</f>
        <v>-103</v>
      </c>
      <c r="AB54" s="25">
        <f t="shared" si="70"/>
        <v>0</v>
      </c>
      <c r="AC54" s="25">
        <f t="shared" si="70"/>
        <v>0</v>
      </c>
      <c r="AD54" s="25">
        <f t="shared" si="70"/>
        <v>0</v>
      </c>
      <c r="AE54" s="6">
        <f t="shared" si="24"/>
        <v>630</v>
      </c>
      <c r="AF54" s="6">
        <f t="shared" si="25"/>
        <v>0</v>
      </c>
      <c r="AG54" s="25">
        <f t="shared" ref="AG54:AJ57" si="71">AG55</f>
        <v>0</v>
      </c>
      <c r="AH54" s="25">
        <f t="shared" si="71"/>
        <v>0</v>
      </c>
      <c r="AI54" s="25">
        <f t="shared" si="71"/>
        <v>0</v>
      </c>
      <c r="AJ54" s="25">
        <f t="shared" si="71"/>
        <v>0</v>
      </c>
      <c r="AK54" s="6">
        <v>835</v>
      </c>
      <c r="AL54" s="6"/>
      <c r="AM54" s="6"/>
    </row>
    <row r="55" spans="1:39" ht="20.100000000000001" customHeight="1">
      <c r="A55" s="21" t="s">
        <v>21</v>
      </c>
      <c r="B55" s="5">
        <f>B30</f>
        <v>909</v>
      </c>
      <c r="C55" s="5" t="s">
        <v>61</v>
      </c>
      <c r="D55" s="5" t="s">
        <v>58</v>
      </c>
      <c r="E55" s="5" t="s">
        <v>62</v>
      </c>
      <c r="F55" s="5"/>
      <c r="G55" s="6">
        <f t="shared" si="68"/>
        <v>835</v>
      </c>
      <c r="H55" s="6">
        <f t="shared" si="68"/>
        <v>0</v>
      </c>
      <c r="I55" s="6">
        <f t="shared" si="68"/>
        <v>0</v>
      </c>
      <c r="J55" s="6">
        <f t="shared" si="68"/>
        <v>0</v>
      </c>
      <c r="K55" s="6">
        <f t="shared" si="68"/>
        <v>0</v>
      </c>
      <c r="L55" s="6">
        <f t="shared" si="68"/>
        <v>0</v>
      </c>
      <c r="M55" s="6">
        <f t="shared" si="68"/>
        <v>835</v>
      </c>
      <c r="N55" s="6">
        <f t="shared" si="68"/>
        <v>0</v>
      </c>
      <c r="O55" s="6">
        <f t="shared" si="68"/>
        <v>0</v>
      </c>
      <c r="P55" s="6">
        <f t="shared" si="68"/>
        <v>0</v>
      </c>
      <c r="Q55" s="6">
        <f t="shared" si="68"/>
        <v>0</v>
      </c>
      <c r="R55" s="6">
        <f t="shared" si="68"/>
        <v>0</v>
      </c>
      <c r="S55" s="6">
        <f t="shared" si="20"/>
        <v>835</v>
      </c>
      <c r="T55" s="6">
        <f t="shared" si="21"/>
        <v>0</v>
      </c>
      <c r="U55" s="6">
        <f t="shared" si="69"/>
        <v>0</v>
      </c>
      <c r="V55" s="6">
        <f t="shared" si="69"/>
        <v>0</v>
      </c>
      <c r="W55" s="6">
        <f t="shared" si="69"/>
        <v>-102</v>
      </c>
      <c r="X55" s="6">
        <f t="shared" si="69"/>
        <v>0</v>
      </c>
      <c r="Y55" s="6">
        <f t="shared" si="22"/>
        <v>733</v>
      </c>
      <c r="Z55" s="6">
        <f t="shared" si="23"/>
        <v>0</v>
      </c>
      <c r="AA55" s="6">
        <f t="shared" si="70"/>
        <v>-103</v>
      </c>
      <c r="AB55" s="6">
        <f t="shared" si="70"/>
        <v>0</v>
      </c>
      <c r="AC55" s="6">
        <f t="shared" si="70"/>
        <v>0</v>
      </c>
      <c r="AD55" s="6">
        <f t="shared" si="70"/>
        <v>0</v>
      </c>
      <c r="AE55" s="6">
        <f t="shared" si="24"/>
        <v>630</v>
      </c>
      <c r="AF55" s="6">
        <f t="shared" si="25"/>
        <v>0</v>
      </c>
      <c r="AG55" s="6">
        <f t="shared" si="71"/>
        <v>0</v>
      </c>
      <c r="AH55" s="6">
        <f t="shared" si="71"/>
        <v>0</v>
      </c>
      <c r="AI55" s="6">
        <f t="shared" si="71"/>
        <v>0</v>
      </c>
      <c r="AJ55" s="6">
        <f t="shared" si="71"/>
        <v>0</v>
      </c>
      <c r="AK55" s="6">
        <v>835</v>
      </c>
      <c r="AL55" s="6"/>
      <c r="AM55" s="6"/>
    </row>
    <row r="56" spans="1:39" ht="20.100000000000001" customHeight="1">
      <c r="A56" s="21" t="s">
        <v>63</v>
      </c>
      <c r="B56" s="5">
        <f>B32</f>
        <v>909</v>
      </c>
      <c r="C56" s="5" t="s">
        <v>32</v>
      </c>
      <c r="D56" s="5" t="s">
        <v>58</v>
      </c>
      <c r="E56" s="5" t="s">
        <v>64</v>
      </c>
      <c r="F56" s="5"/>
      <c r="G56" s="6">
        <f t="shared" si="68"/>
        <v>835</v>
      </c>
      <c r="H56" s="6">
        <f t="shared" si="68"/>
        <v>0</v>
      </c>
      <c r="I56" s="6">
        <f t="shared" si="68"/>
        <v>0</v>
      </c>
      <c r="J56" s="6">
        <f t="shared" si="68"/>
        <v>0</v>
      </c>
      <c r="K56" s="6">
        <f t="shared" si="68"/>
        <v>0</v>
      </c>
      <c r="L56" s="6">
        <f t="shared" si="68"/>
        <v>0</v>
      </c>
      <c r="M56" s="6">
        <f t="shared" si="68"/>
        <v>835</v>
      </c>
      <c r="N56" s="6">
        <f t="shared" si="68"/>
        <v>0</v>
      </c>
      <c r="O56" s="6">
        <f t="shared" si="68"/>
        <v>0</v>
      </c>
      <c r="P56" s="6">
        <f t="shared" si="68"/>
        <v>0</v>
      </c>
      <c r="Q56" s="6">
        <f t="shared" si="68"/>
        <v>0</v>
      </c>
      <c r="R56" s="6">
        <f t="shared" si="68"/>
        <v>0</v>
      </c>
      <c r="S56" s="6">
        <f t="shared" si="20"/>
        <v>835</v>
      </c>
      <c r="T56" s="6">
        <f t="shared" si="21"/>
        <v>0</v>
      </c>
      <c r="U56" s="6">
        <f t="shared" si="69"/>
        <v>0</v>
      </c>
      <c r="V56" s="6">
        <f t="shared" si="69"/>
        <v>0</v>
      </c>
      <c r="W56" s="6">
        <f t="shared" si="69"/>
        <v>-102</v>
      </c>
      <c r="X56" s="6">
        <f t="shared" si="69"/>
        <v>0</v>
      </c>
      <c r="Y56" s="6">
        <f t="shared" si="22"/>
        <v>733</v>
      </c>
      <c r="Z56" s="6">
        <f t="shared" si="23"/>
        <v>0</v>
      </c>
      <c r="AA56" s="6">
        <f t="shared" si="70"/>
        <v>-103</v>
      </c>
      <c r="AB56" s="6">
        <f t="shared" si="70"/>
        <v>0</v>
      </c>
      <c r="AC56" s="6">
        <f t="shared" si="70"/>
        <v>0</v>
      </c>
      <c r="AD56" s="6">
        <f t="shared" si="70"/>
        <v>0</v>
      </c>
      <c r="AE56" s="6">
        <f t="shared" si="24"/>
        <v>630</v>
      </c>
      <c r="AF56" s="6">
        <f t="shared" si="25"/>
        <v>0</v>
      </c>
      <c r="AG56" s="6">
        <f t="shared" si="71"/>
        <v>0</v>
      </c>
      <c r="AH56" s="6">
        <f t="shared" si="71"/>
        <v>0</v>
      </c>
      <c r="AI56" s="6">
        <f t="shared" si="71"/>
        <v>0</v>
      </c>
      <c r="AJ56" s="6">
        <f t="shared" si="71"/>
        <v>0</v>
      </c>
      <c r="AK56" s="6">
        <v>835</v>
      </c>
      <c r="AL56" s="6"/>
      <c r="AM56" s="6"/>
    </row>
    <row r="57" spans="1:39" ht="33">
      <c r="A57" s="4" t="s">
        <v>41</v>
      </c>
      <c r="B57" s="5">
        <f>B33</f>
        <v>909</v>
      </c>
      <c r="C57" s="5" t="s">
        <v>32</v>
      </c>
      <c r="D57" s="5" t="s">
        <v>58</v>
      </c>
      <c r="E57" s="5" t="s">
        <v>64</v>
      </c>
      <c r="F57" s="5" t="s">
        <v>42</v>
      </c>
      <c r="G57" s="25">
        <f t="shared" si="68"/>
        <v>835</v>
      </c>
      <c r="H57" s="25">
        <f t="shared" si="68"/>
        <v>0</v>
      </c>
      <c r="I57" s="25">
        <f t="shared" si="68"/>
        <v>0</v>
      </c>
      <c r="J57" s="25">
        <f t="shared" si="68"/>
        <v>0</v>
      </c>
      <c r="K57" s="25">
        <f t="shared" si="68"/>
        <v>0</v>
      </c>
      <c r="L57" s="25">
        <f t="shared" si="68"/>
        <v>0</v>
      </c>
      <c r="M57" s="25">
        <f>M58</f>
        <v>835</v>
      </c>
      <c r="N57" s="25">
        <f t="shared" si="68"/>
        <v>0</v>
      </c>
      <c r="O57" s="25">
        <f t="shared" si="68"/>
        <v>0</v>
      </c>
      <c r="P57" s="25">
        <f t="shared" si="68"/>
        <v>0</v>
      </c>
      <c r="Q57" s="25">
        <f t="shared" si="68"/>
        <v>0</v>
      </c>
      <c r="R57" s="25">
        <f t="shared" si="68"/>
        <v>0</v>
      </c>
      <c r="S57" s="6">
        <f t="shared" si="20"/>
        <v>835</v>
      </c>
      <c r="T57" s="6">
        <f t="shared" si="21"/>
        <v>0</v>
      </c>
      <c r="U57" s="25">
        <f t="shared" si="69"/>
        <v>0</v>
      </c>
      <c r="V57" s="25">
        <f t="shared" si="69"/>
        <v>0</v>
      </c>
      <c r="W57" s="25">
        <f t="shared" si="69"/>
        <v>-102</v>
      </c>
      <c r="X57" s="25">
        <f t="shared" si="69"/>
        <v>0</v>
      </c>
      <c r="Y57" s="6">
        <f t="shared" si="22"/>
        <v>733</v>
      </c>
      <c r="Z57" s="6">
        <f t="shared" si="23"/>
        <v>0</v>
      </c>
      <c r="AA57" s="25">
        <f t="shared" si="70"/>
        <v>-103</v>
      </c>
      <c r="AB57" s="25">
        <f t="shared" si="70"/>
        <v>0</v>
      </c>
      <c r="AC57" s="25">
        <f t="shared" si="70"/>
        <v>0</v>
      </c>
      <c r="AD57" s="25">
        <f t="shared" si="70"/>
        <v>0</v>
      </c>
      <c r="AE57" s="6">
        <f t="shared" si="24"/>
        <v>630</v>
      </c>
      <c r="AF57" s="6">
        <f t="shared" si="25"/>
        <v>0</v>
      </c>
      <c r="AG57" s="25">
        <f t="shared" si="71"/>
        <v>0</v>
      </c>
      <c r="AH57" s="25">
        <f t="shared" si="71"/>
        <v>0</v>
      </c>
      <c r="AI57" s="25">
        <f t="shared" si="71"/>
        <v>0</v>
      </c>
      <c r="AJ57" s="25">
        <f t="shared" si="71"/>
        <v>0</v>
      </c>
      <c r="AK57" s="6">
        <v>835</v>
      </c>
      <c r="AL57" s="6"/>
      <c r="AM57" s="6"/>
    </row>
    <row r="58" spans="1:39" ht="33.75">
      <c r="A58" s="21" t="s">
        <v>43</v>
      </c>
      <c r="B58" s="5">
        <f>B53</f>
        <v>909</v>
      </c>
      <c r="C58" s="5" t="s">
        <v>32</v>
      </c>
      <c r="D58" s="5" t="s">
        <v>58</v>
      </c>
      <c r="E58" s="5" t="s">
        <v>64</v>
      </c>
      <c r="F58" s="5" t="s">
        <v>44</v>
      </c>
      <c r="G58" s="6">
        <v>835</v>
      </c>
      <c r="H58" s="12"/>
      <c r="I58" s="18"/>
      <c r="J58" s="18"/>
      <c r="K58" s="19"/>
      <c r="L58" s="19"/>
      <c r="M58" s="20">
        <f t="shared" si="62"/>
        <v>835</v>
      </c>
      <c r="N58" s="19"/>
      <c r="O58" s="3"/>
      <c r="P58" s="7"/>
      <c r="Q58" s="3"/>
      <c r="R58" s="3"/>
      <c r="S58" s="6">
        <f t="shared" si="20"/>
        <v>835</v>
      </c>
      <c r="T58" s="6">
        <f t="shared" si="21"/>
        <v>0</v>
      </c>
      <c r="U58" s="7"/>
      <c r="V58" s="7"/>
      <c r="W58" s="7">
        <v>-102</v>
      </c>
      <c r="X58" s="7"/>
      <c r="Y58" s="6">
        <f t="shared" si="22"/>
        <v>733</v>
      </c>
      <c r="Z58" s="6">
        <f t="shared" si="23"/>
        <v>0</v>
      </c>
      <c r="AA58" s="7">
        <v>-103</v>
      </c>
      <c r="AB58" s="7"/>
      <c r="AC58" s="7"/>
      <c r="AD58" s="7"/>
      <c r="AE58" s="6">
        <f t="shared" si="24"/>
        <v>630</v>
      </c>
      <c r="AF58" s="6">
        <f t="shared" si="25"/>
        <v>0</v>
      </c>
      <c r="AG58" s="7"/>
      <c r="AH58" s="7"/>
      <c r="AI58" s="7"/>
      <c r="AJ58" s="7"/>
      <c r="AK58" s="6">
        <v>835</v>
      </c>
      <c r="AL58" s="50"/>
      <c r="AM58" s="50"/>
    </row>
    <row r="59" spans="1:39" ht="49.5">
      <c r="A59" s="21" t="s">
        <v>65</v>
      </c>
      <c r="B59" s="5">
        <v>909</v>
      </c>
      <c r="C59" s="5" t="s">
        <v>32</v>
      </c>
      <c r="D59" s="5" t="s">
        <v>58</v>
      </c>
      <c r="E59" s="5" t="s">
        <v>66</v>
      </c>
      <c r="F59" s="5"/>
      <c r="G59" s="6" t="e">
        <f t="shared" ref="G59:R59" si="72">G65+G90+G60+G85</f>
        <v>#REF!</v>
      </c>
      <c r="H59" s="6" t="e">
        <f t="shared" si="72"/>
        <v>#REF!</v>
      </c>
      <c r="I59" s="6" t="e">
        <f t="shared" si="72"/>
        <v>#REF!</v>
      </c>
      <c r="J59" s="6" t="e">
        <f t="shared" si="72"/>
        <v>#REF!</v>
      </c>
      <c r="K59" s="6" t="e">
        <f t="shared" si="72"/>
        <v>#REF!</v>
      </c>
      <c r="L59" s="6" t="e">
        <f t="shared" si="72"/>
        <v>#REF!</v>
      </c>
      <c r="M59" s="6" t="e">
        <f t="shared" si="72"/>
        <v>#REF!</v>
      </c>
      <c r="N59" s="6" t="e">
        <f t="shared" si="72"/>
        <v>#REF!</v>
      </c>
      <c r="O59" s="6">
        <f t="shared" si="72"/>
        <v>0</v>
      </c>
      <c r="P59" s="6">
        <f t="shared" si="72"/>
        <v>6004</v>
      </c>
      <c r="Q59" s="6">
        <f t="shared" si="72"/>
        <v>0</v>
      </c>
      <c r="R59" s="6">
        <f t="shared" si="72"/>
        <v>0</v>
      </c>
      <c r="S59" s="6" t="e">
        <f t="shared" si="20"/>
        <v>#REF!</v>
      </c>
      <c r="T59" s="6" t="e">
        <f t="shared" si="21"/>
        <v>#REF!</v>
      </c>
      <c r="U59" s="6">
        <f t="shared" ref="U59:X59" si="73">U65+U90+U60+U85</f>
        <v>0</v>
      </c>
      <c r="V59" s="6">
        <f t="shared" si="73"/>
        <v>17387</v>
      </c>
      <c r="W59" s="6">
        <f t="shared" si="73"/>
        <v>-768</v>
      </c>
      <c r="X59" s="6">
        <f t="shared" si="73"/>
        <v>0</v>
      </c>
      <c r="Y59" s="6" t="e">
        <f t="shared" si="22"/>
        <v>#REF!</v>
      </c>
      <c r="Z59" s="6" t="e">
        <f t="shared" si="23"/>
        <v>#REF!</v>
      </c>
      <c r="AA59" s="6">
        <f t="shared" ref="AA59:AD59" si="74">AA65+AA90+AA60+AA85</f>
        <v>-108</v>
      </c>
      <c r="AB59" s="6">
        <f t="shared" si="74"/>
        <v>100</v>
      </c>
      <c r="AC59" s="6">
        <f t="shared" si="74"/>
        <v>0</v>
      </c>
      <c r="AD59" s="6">
        <f t="shared" si="74"/>
        <v>0</v>
      </c>
      <c r="AE59" s="6" t="e">
        <f t="shared" si="24"/>
        <v>#REF!</v>
      </c>
      <c r="AF59" s="6" t="e">
        <f t="shared" si="25"/>
        <v>#REF!</v>
      </c>
      <c r="AG59" s="6">
        <f t="shared" ref="AG59:AJ59" si="75">AG65+AG90+AG60+AG85</f>
        <v>-50</v>
      </c>
      <c r="AH59" s="6">
        <f t="shared" si="75"/>
        <v>0</v>
      </c>
      <c r="AI59" s="6">
        <f t="shared" si="75"/>
        <v>0</v>
      </c>
      <c r="AJ59" s="6">
        <f t="shared" si="75"/>
        <v>0</v>
      </c>
      <c r="AK59" s="43">
        <f>AK60+AK65+AK85+AK90</f>
        <v>551147</v>
      </c>
      <c r="AL59" s="6">
        <f t="shared" ref="AL59:AM59" si="76">AL60+AL65+AL85+AL90</f>
        <v>0</v>
      </c>
      <c r="AM59" s="6">
        <f t="shared" si="76"/>
        <v>0</v>
      </c>
    </row>
    <row r="60" spans="1:39" ht="33">
      <c r="A60" s="21" t="s">
        <v>67</v>
      </c>
      <c r="B60" s="5">
        <v>909</v>
      </c>
      <c r="C60" s="5" t="s">
        <v>32</v>
      </c>
      <c r="D60" s="5" t="s">
        <v>58</v>
      </c>
      <c r="E60" s="5" t="s">
        <v>68</v>
      </c>
      <c r="F60" s="24"/>
      <c r="G60" s="25">
        <f t="shared" ref="G60:R63" si="77">G61</f>
        <v>368100</v>
      </c>
      <c r="H60" s="25">
        <f t="shared" si="77"/>
        <v>0</v>
      </c>
      <c r="I60" s="25">
        <f t="shared" si="77"/>
        <v>0</v>
      </c>
      <c r="J60" s="25">
        <f t="shared" si="77"/>
        <v>0</v>
      </c>
      <c r="K60" s="25">
        <f t="shared" si="77"/>
        <v>0</v>
      </c>
      <c r="L60" s="25">
        <f t="shared" si="77"/>
        <v>0</v>
      </c>
      <c r="M60" s="25">
        <f t="shared" si="77"/>
        <v>368100</v>
      </c>
      <c r="N60" s="25">
        <f t="shared" si="77"/>
        <v>0</v>
      </c>
      <c r="O60" s="25">
        <f t="shared" si="77"/>
        <v>0</v>
      </c>
      <c r="P60" s="25">
        <f t="shared" si="77"/>
        <v>0</v>
      </c>
      <c r="Q60" s="25">
        <f t="shared" si="77"/>
        <v>0</v>
      </c>
      <c r="R60" s="25">
        <f t="shared" si="77"/>
        <v>0</v>
      </c>
      <c r="S60" s="6">
        <f t="shared" si="20"/>
        <v>368100</v>
      </c>
      <c r="T60" s="6">
        <f t="shared" si="21"/>
        <v>0</v>
      </c>
      <c r="U60" s="25">
        <f t="shared" ref="U60:X63" si="78">U61</f>
        <v>3247</v>
      </c>
      <c r="V60" s="25">
        <f t="shared" si="78"/>
        <v>17387</v>
      </c>
      <c r="W60" s="25">
        <f t="shared" si="78"/>
        <v>-83</v>
      </c>
      <c r="X60" s="25">
        <f t="shared" si="78"/>
        <v>0</v>
      </c>
      <c r="Y60" s="6">
        <f t="shared" si="22"/>
        <v>388651</v>
      </c>
      <c r="Z60" s="6">
        <f t="shared" si="23"/>
        <v>0</v>
      </c>
      <c r="AA60" s="25">
        <f t="shared" ref="AA60:AD63" si="79">AA61</f>
        <v>-83</v>
      </c>
      <c r="AB60" s="25">
        <f t="shared" si="79"/>
        <v>0</v>
      </c>
      <c r="AC60" s="25">
        <f t="shared" si="79"/>
        <v>0</v>
      </c>
      <c r="AD60" s="25">
        <f t="shared" si="79"/>
        <v>0</v>
      </c>
      <c r="AE60" s="6">
        <f t="shared" si="24"/>
        <v>388568</v>
      </c>
      <c r="AF60" s="6">
        <f t="shared" si="25"/>
        <v>0</v>
      </c>
      <c r="AG60" s="25">
        <f t="shared" ref="AG60:AJ63" si="80">AG61</f>
        <v>0</v>
      </c>
      <c r="AH60" s="25">
        <f t="shared" si="80"/>
        <v>0</v>
      </c>
      <c r="AI60" s="25">
        <f t="shared" si="80"/>
        <v>0</v>
      </c>
      <c r="AJ60" s="25">
        <f t="shared" si="80"/>
        <v>0</v>
      </c>
      <c r="AK60" s="6">
        <f t="shared" ref="AK60:AK63" si="81">40552+345098</f>
        <v>385650</v>
      </c>
      <c r="AL60" s="43">
        <f t="shared" ref="AL60:AL61" si="82">AL61</f>
        <v>0</v>
      </c>
      <c r="AM60" s="42"/>
    </row>
    <row r="61" spans="1:39" ht="20.100000000000001" customHeight="1">
      <c r="A61" s="21" t="s">
        <v>21</v>
      </c>
      <c r="B61" s="5">
        <v>909</v>
      </c>
      <c r="C61" s="5" t="s">
        <v>32</v>
      </c>
      <c r="D61" s="5" t="s">
        <v>58</v>
      </c>
      <c r="E61" s="5" t="s">
        <v>69</v>
      </c>
      <c r="F61" s="5"/>
      <c r="G61" s="6">
        <f t="shared" si="77"/>
        <v>368100</v>
      </c>
      <c r="H61" s="6">
        <f t="shared" si="77"/>
        <v>0</v>
      </c>
      <c r="I61" s="6">
        <f t="shared" si="77"/>
        <v>0</v>
      </c>
      <c r="J61" s="6">
        <f t="shared" si="77"/>
        <v>0</v>
      </c>
      <c r="K61" s="6">
        <f t="shared" si="77"/>
        <v>0</v>
      </c>
      <c r="L61" s="6">
        <f t="shared" si="77"/>
        <v>0</v>
      </c>
      <c r="M61" s="6">
        <f t="shared" si="77"/>
        <v>368100</v>
      </c>
      <c r="N61" s="6">
        <f t="shared" si="77"/>
        <v>0</v>
      </c>
      <c r="O61" s="6">
        <f t="shared" si="77"/>
        <v>0</v>
      </c>
      <c r="P61" s="6">
        <f t="shared" si="77"/>
        <v>0</v>
      </c>
      <c r="Q61" s="6">
        <f t="shared" si="77"/>
        <v>0</v>
      </c>
      <c r="R61" s="6">
        <f t="shared" si="77"/>
        <v>0</v>
      </c>
      <c r="S61" s="6">
        <f t="shared" si="20"/>
        <v>368100</v>
      </c>
      <c r="T61" s="6">
        <f t="shared" si="21"/>
        <v>0</v>
      </c>
      <c r="U61" s="6">
        <f t="shared" si="78"/>
        <v>3247</v>
      </c>
      <c r="V61" s="6">
        <f t="shared" si="78"/>
        <v>17387</v>
      </c>
      <c r="W61" s="6">
        <f t="shared" si="78"/>
        <v>-83</v>
      </c>
      <c r="X61" s="6">
        <f t="shared" si="78"/>
        <v>0</v>
      </c>
      <c r="Y61" s="6">
        <f t="shared" si="22"/>
        <v>388651</v>
      </c>
      <c r="Z61" s="6">
        <f t="shared" si="23"/>
        <v>0</v>
      </c>
      <c r="AA61" s="6">
        <f t="shared" si="79"/>
        <v>-83</v>
      </c>
      <c r="AB61" s="6">
        <f t="shared" si="79"/>
        <v>0</v>
      </c>
      <c r="AC61" s="6">
        <f t="shared" si="79"/>
        <v>0</v>
      </c>
      <c r="AD61" s="6">
        <f t="shared" si="79"/>
        <v>0</v>
      </c>
      <c r="AE61" s="6">
        <f t="shared" si="24"/>
        <v>388568</v>
      </c>
      <c r="AF61" s="6">
        <f t="shared" si="25"/>
        <v>0</v>
      </c>
      <c r="AG61" s="6">
        <f t="shared" si="80"/>
        <v>0</v>
      </c>
      <c r="AH61" s="6">
        <f t="shared" si="80"/>
        <v>0</v>
      </c>
      <c r="AI61" s="6">
        <f t="shared" si="80"/>
        <v>0</v>
      </c>
      <c r="AJ61" s="6">
        <f t="shared" si="80"/>
        <v>0</v>
      </c>
      <c r="AK61" s="6">
        <f t="shared" si="81"/>
        <v>385650</v>
      </c>
      <c r="AL61" s="43">
        <f t="shared" si="82"/>
        <v>0</v>
      </c>
      <c r="AM61" s="42"/>
    </row>
    <row r="62" spans="1:39" ht="20.100000000000001" customHeight="1">
      <c r="A62" s="21" t="s">
        <v>63</v>
      </c>
      <c r="B62" s="5">
        <v>909</v>
      </c>
      <c r="C62" s="5" t="s">
        <v>32</v>
      </c>
      <c r="D62" s="5" t="s">
        <v>58</v>
      </c>
      <c r="E62" s="5" t="s">
        <v>70</v>
      </c>
      <c r="F62" s="5"/>
      <c r="G62" s="6">
        <f t="shared" si="77"/>
        <v>368100</v>
      </c>
      <c r="H62" s="6">
        <f t="shared" si="77"/>
        <v>0</v>
      </c>
      <c r="I62" s="6">
        <f t="shared" si="77"/>
        <v>0</v>
      </c>
      <c r="J62" s="6">
        <f t="shared" si="77"/>
        <v>0</v>
      </c>
      <c r="K62" s="6">
        <f t="shared" si="77"/>
        <v>0</v>
      </c>
      <c r="L62" s="6">
        <f t="shared" si="77"/>
        <v>0</v>
      </c>
      <c r="M62" s="6">
        <f t="shared" si="77"/>
        <v>368100</v>
      </c>
      <c r="N62" s="6">
        <f t="shared" si="77"/>
        <v>0</v>
      </c>
      <c r="O62" s="6">
        <f t="shared" si="77"/>
        <v>0</v>
      </c>
      <c r="P62" s="6">
        <f t="shared" si="77"/>
        <v>0</v>
      </c>
      <c r="Q62" s="6">
        <f t="shared" si="77"/>
        <v>0</v>
      </c>
      <c r="R62" s="6">
        <f t="shared" si="77"/>
        <v>0</v>
      </c>
      <c r="S62" s="6">
        <f t="shared" si="20"/>
        <v>368100</v>
      </c>
      <c r="T62" s="6">
        <f t="shared" si="21"/>
        <v>0</v>
      </c>
      <c r="U62" s="6">
        <f t="shared" si="78"/>
        <v>3247</v>
      </c>
      <c r="V62" s="6">
        <f t="shared" si="78"/>
        <v>17387</v>
      </c>
      <c r="W62" s="6">
        <f t="shared" si="78"/>
        <v>-83</v>
      </c>
      <c r="X62" s="6">
        <f t="shared" si="78"/>
        <v>0</v>
      </c>
      <c r="Y62" s="6">
        <f t="shared" si="22"/>
        <v>388651</v>
      </c>
      <c r="Z62" s="6">
        <f t="shared" si="23"/>
        <v>0</v>
      </c>
      <c r="AA62" s="6">
        <f t="shared" si="79"/>
        <v>-83</v>
      </c>
      <c r="AB62" s="6">
        <f t="shared" si="79"/>
        <v>0</v>
      </c>
      <c r="AC62" s="6">
        <f t="shared" si="79"/>
        <v>0</v>
      </c>
      <c r="AD62" s="6">
        <f t="shared" si="79"/>
        <v>0</v>
      </c>
      <c r="AE62" s="6">
        <f t="shared" si="24"/>
        <v>388568</v>
      </c>
      <c r="AF62" s="6">
        <f t="shared" si="25"/>
        <v>0</v>
      </c>
      <c r="AG62" s="6">
        <f t="shared" si="80"/>
        <v>0</v>
      </c>
      <c r="AH62" s="6">
        <f t="shared" si="80"/>
        <v>0</v>
      </c>
      <c r="AI62" s="6">
        <f t="shared" si="80"/>
        <v>0</v>
      </c>
      <c r="AJ62" s="6">
        <f t="shared" si="80"/>
        <v>0</v>
      </c>
      <c r="AK62" s="6">
        <f t="shared" si="81"/>
        <v>385650</v>
      </c>
      <c r="AL62" s="43"/>
      <c r="AM62" s="42"/>
    </row>
    <row r="63" spans="1:39" ht="33.75">
      <c r="A63" s="4" t="s">
        <v>41</v>
      </c>
      <c r="B63" s="5">
        <v>909</v>
      </c>
      <c r="C63" s="5" t="s">
        <v>32</v>
      </c>
      <c r="D63" s="5" t="s">
        <v>58</v>
      </c>
      <c r="E63" s="5" t="s">
        <v>70</v>
      </c>
      <c r="F63" s="5" t="s">
        <v>42</v>
      </c>
      <c r="G63" s="25">
        <f t="shared" si="77"/>
        <v>368100</v>
      </c>
      <c r="H63" s="25">
        <f t="shared" si="77"/>
        <v>0</v>
      </c>
      <c r="I63" s="25">
        <f t="shared" si="77"/>
        <v>0</v>
      </c>
      <c r="J63" s="25">
        <f t="shared" si="77"/>
        <v>0</v>
      </c>
      <c r="K63" s="25">
        <f t="shared" si="77"/>
        <v>0</v>
      </c>
      <c r="L63" s="25">
        <f t="shared" si="77"/>
        <v>0</v>
      </c>
      <c r="M63" s="25">
        <f>M64</f>
        <v>368100</v>
      </c>
      <c r="N63" s="25">
        <f t="shared" si="77"/>
        <v>0</v>
      </c>
      <c r="O63" s="25">
        <f t="shared" si="77"/>
        <v>0</v>
      </c>
      <c r="P63" s="25">
        <f t="shared" si="77"/>
        <v>0</v>
      </c>
      <c r="Q63" s="25">
        <f t="shared" si="77"/>
        <v>0</v>
      </c>
      <c r="R63" s="25">
        <f t="shared" si="77"/>
        <v>0</v>
      </c>
      <c r="S63" s="6">
        <f t="shared" si="20"/>
        <v>368100</v>
      </c>
      <c r="T63" s="6">
        <f t="shared" si="21"/>
        <v>0</v>
      </c>
      <c r="U63" s="25">
        <f t="shared" si="78"/>
        <v>3247</v>
      </c>
      <c r="V63" s="25">
        <f t="shared" si="78"/>
        <v>17387</v>
      </c>
      <c r="W63" s="25">
        <f t="shared" si="78"/>
        <v>-83</v>
      </c>
      <c r="X63" s="25">
        <f t="shared" si="78"/>
        <v>0</v>
      </c>
      <c r="Y63" s="6">
        <f t="shared" si="22"/>
        <v>388651</v>
      </c>
      <c r="Z63" s="6">
        <f t="shared" si="23"/>
        <v>0</v>
      </c>
      <c r="AA63" s="25">
        <f t="shared" si="79"/>
        <v>-83</v>
      </c>
      <c r="AB63" s="25">
        <f t="shared" si="79"/>
        <v>0</v>
      </c>
      <c r="AC63" s="25">
        <f t="shared" si="79"/>
        <v>0</v>
      </c>
      <c r="AD63" s="25">
        <f t="shared" si="79"/>
        <v>0</v>
      </c>
      <c r="AE63" s="6">
        <f t="shared" si="24"/>
        <v>388568</v>
      </c>
      <c r="AF63" s="6">
        <f t="shared" si="25"/>
        <v>0</v>
      </c>
      <c r="AG63" s="25">
        <f t="shared" si="80"/>
        <v>0</v>
      </c>
      <c r="AH63" s="25">
        <f t="shared" si="80"/>
        <v>0</v>
      </c>
      <c r="AI63" s="25">
        <f t="shared" si="80"/>
        <v>0</v>
      </c>
      <c r="AJ63" s="25">
        <f t="shared" si="80"/>
        <v>0</v>
      </c>
      <c r="AK63" s="6">
        <f t="shared" si="81"/>
        <v>385650</v>
      </c>
      <c r="AL63" s="36">
        <f t="shared" ref="AL63:AL67" si="83">AL64</f>
        <v>0</v>
      </c>
      <c r="AM63" s="36"/>
    </row>
    <row r="64" spans="1:39" ht="33">
      <c r="A64" s="4" t="s">
        <v>43</v>
      </c>
      <c r="B64" s="5">
        <v>909</v>
      </c>
      <c r="C64" s="5" t="s">
        <v>32</v>
      </c>
      <c r="D64" s="5" t="s">
        <v>58</v>
      </c>
      <c r="E64" s="5" t="s">
        <v>70</v>
      </c>
      <c r="F64" s="5" t="s">
        <v>44</v>
      </c>
      <c r="G64" s="6">
        <v>368100</v>
      </c>
      <c r="H64" s="12"/>
      <c r="I64" s="18"/>
      <c r="J64" s="18"/>
      <c r="K64" s="19"/>
      <c r="L64" s="19"/>
      <c r="M64" s="20">
        <f t="shared" si="62"/>
        <v>368100</v>
      </c>
      <c r="N64" s="19"/>
      <c r="O64" s="3"/>
      <c r="P64" s="7"/>
      <c r="Q64" s="3"/>
      <c r="R64" s="3"/>
      <c r="S64" s="6">
        <f t="shared" si="20"/>
        <v>368100</v>
      </c>
      <c r="T64" s="6">
        <f t="shared" si="21"/>
        <v>0</v>
      </c>
      <c r="U64" s="25">
        <v>3247</v>
      </c>
      <c r="V64" s="25">
        <v>17387</v>
      </c>
      <c r="W64" s="25">
        <v>-83</v>
      </c>
      <c r="X64" s="7"/>
      <c r="Y64" s="6">
        <f t="shared" si="22"/>
        <v>388651</v>
      </c>
      <c r="Z64" s="6">
        <f t="shared" si="23"/>
        <v>0</v>
      </c>
      <c r="AA64" s="25">
        <f>-48-35</f>
        <v>-83</v>
      </c>
      <c r="AB64" s="25"/>
      <c r="AC64" s="25"/>
      <c r="AD64" s="7"/>
      <c r="AE64" s="6">
        <f t="shared" si="24"/>
        <v>388568</v>
      </c>
      <c r="AF64" s="6">
        <f t="shared" si="25"/>
        <v>0</v>
      </c>
      <c r="AG64" s="25"/>
      <c r="AH64" s="25"/>
      <c r="AI64" s="25"/>
      <c r="AJ64" s="7"/>
      <c r="AK64" s="6">
        <f>40552+345098</f>
        <v>385650</v>
      </c>
      <c r="AL64" s="6">
        <f t="shared" si="83"/>
        <v>0</v>
      </c>
      <c r="AM64" s="6">
        <f>AM65</f>
        <v>0</v>
      </c>
    </row>
    <row r="65" spans="1:39" ht="53.45" customHeight="1">
      <c r="A65" s="21" t="s">
        <v>71</v>
      </c>
      <c r="B65" s="5">
        <v>909</v>
      </c>
      <c r="C65" s="5" t="s">
        <v>61</v>
      </c>
      <c r="D65" s="5" t="s">
        <v>58</v>
      </c>
      <c r="E65" s="5" t="s">
        <v>72</v>
      </c>
      <c r="F65" s="5"/>
      <c r="G65" s="6">
        <f t="shared" ref="G65:H65" si="84">G66+G75</f>
        <v>54720</v>
      </c>
      <c r="H65" s="6">
        <f t="shared" si="84"/>
        <v>0</v>
      </c>
      <c r="I65" s="6">
        <f>I66+I75+I80</f>
        <v>0</v>
      </c>
      <c r="J65" s="6">
        <f t="shared" ref="J65:L65" si="85">J66+J75+J80</f>
        <v>0</v>
      </c>
      <c r="K65" s="6">
        <f t="shared" si="85"/>
        <v>0</v>
      </c>
      <c r="L65" s="6">
        <f t="shared" si="85"/>
        <v>1000000</v>
      </c>
      <c r="M65" s="6">
        <f>M66+M75+M80</f>
        <v>1054720</v>
      </c>
      <c r="N65" s="6">
        <f t="shared" ref="N65:R65" si="86">N66+N75+N80</f>
        <v>1000000</v>
      </c>
      <c r="O65" s="6">
        <f t="shared" si="86"/>
        <v>0</v>
      </c>
      <c r="P65" s="6">
        <f t="shared" si="86"/>
        <v>6004</v>
      </c>
      <c r="Q65" s="6">
        <f t="shared" si="86"/>
        <v>0</v>
      </c>
      <c r="R65" s="6">
        <f t="shared" si="86"/>
        <v>0</v>
      </c>
      <c r="S65" s="6">
        <f t="shared" si="20"/>
        <v>1060724</v>
      </c>
      <c r="T65" s="6">
        <f t="shared" si="21"/>
        <v>1000000</v>
      </c>
      <c r="U65" s="6">
        <f>U66+U75+U80</f>
        <v>0</v>
      </c>
      <c r="V65" s="6">
        <f t="shared" ref="V65:X65" si="87">V66+V75+V80</f>
        <v>0</v>
      </c>
      <c r="W65" s="6">
        <f t="shared" si="87"/>
        <v>0</v>
      </c>
      <c r="X65" s="6">
        <f t="shared" si="87"/>
        <v>0</v>
      </c>
      <c r="Y65" s="6">
        <f t="shared" si="22"/>
        <v>1060724</v>
      </c>
      <c r="Z65" s="6">
        <f t="shared" si="23"/>
        <v>1000000</v>
      </c>
      <c r="AA65" s="6">
        <f>AA66+AA75+AA80</f>
        <v>0</v>
      </c>
      <c r="AB65" s="6">
        <f t="shared" ref="AB65:AD65" si="88">AB66+AB75+AB80</f>
        <v>100</v>
      </c>
      <c r="AC65" s="6">
        <f t="shared" si="88"/>
        <v>0</v>
      </c>
      <c r="AD65" s="6">
        <f t="shared" si="88"/>
        <v>0</v>
      </c>
      <c r="AE65" s="6">
        <f t="shared" si="24"/>
        <v>1060824</v>
      </c>
      <c r="AF65" s="6">
        <f t="shared" si="25"/>
        <v>1000000</v>
      </c>
      <c r="AG65" s="6">
        <f>AG66+AG75+AG80</f>
        <v>0</v>
      </c>
      <c r="AH65" s="6">
        <f t="shared" ref="AH65:AJ65" si="89">AH66+AH75+AH80</f>
        <v>0</v>
      </c>
      <c r="AI65" s="6">
        <f t="shared" si="89"/>
        <v>0</v>
      </c>
      <c r="AJ65" s="6">
        <f t="shared" si="89"/>
        <v>0</v>
      </c>
      <c r="AK65" s="6">
        <f>AK66+AK75+AK80</f>
        <v>61561</v>
      </c>
      <c r="AL65" s="6">
        <f t="shared" si="83"/>
        <v>0</v>
      </c>
      <c r="AM65" s="6">
        <f>AM66</f>
        <v>0</v>
      </c>
    </row>
    <row r="66" spans="1:39" ht="20.100000000000001" customHeight="1">
      <c r="A66" s="21" t="s">
        <v>21</v>
      </c>
      <c r="B66" s="5">
        <v>909</v>
      </c>
      <c r="C66" s="5" t="s">
        <v>61</v>
      </c>
      <c r="D66" s="5" t="s">
        <v>58</v>
      </c>
      <c r="E66" s="5" t="s">
        <v>73</v>
      </c>
      <c r="F66" s="5"/>
      <c r="G66" s="6">
        <f t="shared" ref="G66:R66" si="90">G67+G72</f>
        <v>4300</v>
      </c>
      <c r="H66" s="6">
        <f t="shared" si="90"/>
        <v>0</v>
      </c>
      <c r="I66" s="6">
        <f t="shared" si="90"/>
        <v>0</v>
      </c>
      <c r="J66" s="6">
        <f t="shared" si="90"/>
        <v>0</v>
      </c>
      <c r="K66" s="6">
        <f t="shared" si="90"/>
        <v>0</v>
      </c>
      <c r="L66" s="6">
        <f t="shared" si="90"/>
        <v>0</v>
      </c>
      <c r="M66" s="6">
        <f t="shared" si="90"/>
        <v>4300</v>
      </c>
      <c r="N66" s="6">
        <f t="shared" si="90"/>
        <v>0</v>
      </c>
      <c r="O66" s="6">
        <f t="shared" si="90"/>
        <v>0</v>
      </c>
      <c r="P66" s="6">
        <f>P67+P72</f>
        <v>6004</v>
      </c>
      <c r="Q66" s="6">
        <f t="shared" si="90"/>
        <v>0</v>
      </c>
      <c r="R66" s="6">
        <f t="shared" si="90"/>
        <v>0</v>
      </c>
      <c r="S66" s="6">
        <f t="shared" si="20"/>
        <v>10304</v>
      </c>
      <c r="T66" s="6">
        <f t="shared" si="21"/>
        <v>0</v>
      </c>
      <c r="U66" s="6">
        <f t="shared" ref="U66" si="91">U67+U72</f>
        <v>0</v>
      </c>
      <c r="V66" s="6">
        <f>V67+V72</f>
        <v>0</v>
      </c>
      <c r="W66" s="6">
        <f t="shared" ref="W66:X66" si="92">W67+W72</f>
        <v>0</v>
      </c>
      <c r="X66" s="6">
        <f t="shared" si="92"/>
        <v>0</v>
      </c>
      <c r="Y66" s="6">
        <f t="shared" si="22"/>
        <v>10304</v>
      </c>
      <c r="Z66" s="6">
        <f t="shared" si="23"/>
        <v>0</v>
      </c>
      <c r="AA66" s="6">
        <f t="shared" ref="AA66" si="93">AA67+AA72</f>
        <v>0</v>
      </c>
      <c r="AB66" s="6">
        <f>AB67+AB72</f>
        <v>100</v>
      </c>
      <c r="AC66" s="6">
        <f t="shared" ref="AC66:AD66" si="94">AC67+AC72</f>
        <v>0</v>
      </c>
      <c r="AD66" s="6">
        <f t="shared" si="94"/>
        <v>0</v>
      </c>
      <c r="AE66" s="6">
        <f t="shared" si="24"/>
        <v>10404</v>
      </c>
      <c r="AF66" s="6">
        <f t="shared" si="25"/>
        <v>0</v>
      </c>
      <c r="AG66" s="6">
        <f t="shared" ref="AG66" si="95">AG67+AG72</f>
        <v>0</v>
      </c>
      <c r="AH66" s="6">
        <f>AH67+AH72</f>
        <v>0</v>
      </c>
      <c r="AI66" s="6">
        <f t="shared" ref="AI66:AJ66" si="96">AI67+AI72</f>
        <v>0</v>
      </c>
      <c r="AJ66" s="6">
        <f t="shared" si="96"/>
        <v>0</v>
      </c>
      <c r="AK66" s="6">
        <f>AK67+AK72</f>
        <v>12361</v>
      </c>
      <c r="AL66" s="6">
        <f t="shared" si="83"/>
        <v>0</v>
      </c>
      <c r="AM66" s="6">
        <f>AM67</f>
        <v>0</v>
      </c>
    </row>
    <row r="67" spans="1:39" ht="20.100000000000001" customHeight="1">
      <c r="A67" s="21" t="s">
        <v>74</v>
      </c>
      <c r="B67" s="5">
        <v>909</v>
      </c>
      <c r="C67" s="5" t="s">
        <v>61</v>
      </c>
      <c r="D67" s="5" t="s">
        <v>58</v>
      </c>
      <c r="E67" s="5" t="s">
        <v>75</v>
      </c>
      <c r="F67" s="5"/>
      <c r="G67" s="6">
        <f t="shared" ref="G67:R68" si="97">G68</f>
        <v>3573</v>
      </c>
      <c r="H67" s="6">
        <f t="shared" si="97"/>
        <v>0</v>
      </c>
      <c r="I67" s="6">
        <f t="shared" si="97"/>
        <v>0</v>
      </c>
      <c r="J67" s="6">
        <f t="shared" si="97"/>
        <v>0</v>
      </c>
      <c r="K67" s="6">
        <f t="shared" si="97"/>
        <v>0</v>
      </c>
      <c r="L67" s="6">
        <f t="shared" si="97"/>
        <v>0</v>
      </c>
      <c r="M67" s="6">
        <f t="shared" si="97"/>
        <v>3573</v>
      </c>
      <c r="N67" s="6">
        <f t="shared" si="97"/>
        <v>0</v>
      </c>
      <c r="O67" s="6">
        <f t="shared" si="97"/>
        <v>0</v>
      </c>
      <c r="P67" s="6">
        <f>P68+P70</f>
        <v>1170</v>
      </c>
      <c r="Q67" s="6">
        <f t="shared" si="97"/>
        <v>0</v>
      </c>
      <c r="R67" s="6">
        <f t="shared" si="97"/>
        <v>0</v>
      </c>
      <c r="S67" s="6">
        <f t="shared" si="20"/>
        <v>4743</v>
      </c>
      <c r="T67" s="6">
        <f t="shared" si="21"/>
        <v>0</v>
      </c>
      <c r="U67" s="6">
        <f t="shared" ref="U67:X68" si="98">U68</f>
        <v>0</v>
      </c>
      <c r="V67" s="6">
        <f>V68+V70</f>
        <v>0</v>
      </c>
      <c r="W67" s="6">
        <f t="shared" si="98"/>
        <v>0</v>
      </c>
      <c r="X67" s="6">
        <f t="shared" si="98"/>
        <v>0</v>
      </c>
      <c r="Y67" s="6">
        <f t="shared" si="22"/>
        <v>4743</v>
      </c>
      <c r="Z67" s="6">
        <f t="shared" si="23"/>
        <v>0</v>
      </c>
      <c r="AA67" s="6">
        <f t="shared" ref="AA67:AD68" si="99">AA68</f>
        <v>0</v>
      </c>
      <c r="AB67" s="6">
        <f>AB68+AB70</f>
        <v>100</v>
      </c>
      <c r="AC67" s="6">
        <f t="shared" si="99"/>
        <v>0</v>
      </c>
      <c r="AD67" s="6">
        <f t="shared" si="99"/>
        <v>0</v>
      </c>
      <c r="AE67" s="6">
        <f t="shared" si="24"/>
        <v>4843</v>
      </c>
      <c r="AF67" s="6">
        <f t="shared" si="25"/>
        <v>0</v>
      </c>
      <c r="AG67" s="6">
        <f t="shared" ref="AG67:AJ68" si="100">AG68</f>
        <v>0</v>
      </c>
      <c r="AH67" s="6">
        <f>AH68+AH70</f>
        <v>0</v>
      </c>
      <c r="AI67" s="6">
        <f t="shared" si="100"/>
        <v>0</v>
      </c>
      <c r="AJ67" s="6">
        <f t="shared" si="100"/>
        <v>0</v>
      </c>
      <c r="AK67" s="6">
        <f t="shared" ref="AK67:AK68" si="101">2247+4615</f>
        <v>6862</v>
      </c>
      <c r="AL67" s="6">
        <f t="shared" si="83"/>
        <v>0</v>
      </c>
      <c r="AM67" s="6">
        <f>AM68</f>
        <v>0</v>
      </c>
    </row>
    <row r="68" spans="1:39" ht="33">
      <c r="A68" s="21" t="s">
        <v>76</v>
      </c>
      <c r="B68" s="5">
        <v>909</v>
      </c>
      <c r="C68" s="5" t="s">
        <v>61</v>
      </c>
      <c r="D68" s="5" t="s">
        <v>58</v>
      </c>
      <c r="E68" s="5" t="s">
        <v>75</v>
      </c>
      <c r="F68" s="5" t="s">
        <v>77</v>
      </c>
      <c r="G68" s="6">
        <f t="shared" si="97"/>
        <v>3573</v>
      </c>
      <c r="H68" s="6">
        <f t="shared" si="97"/>
        <v>0</v>
      </c>
      <c r="I68" s="6">
        <f t="shared" si="97"/>
        <v>0</v>
      </c>
      <c r="J68" s="6">
        <f t="shared" si="97"/>
        <v>0</v>
      </c>
      <c r="K68" s="6">
        <f t="shared" si="97"/>
        <v>0</v>
      </c>
      <c r="L68" s="6">
        <f t="shared" si="97"/>
        <v>0</v>
      </c>
      <c r="M68" s="6">
        <f t="shared" si="97"/>
        <v>3573</v>
      </c>
      <c r="N68" s="6">
        <f t="shared" si="97"/>
        <v>0</v>
      </c>
      <c r="O68" s="6">
        <f t="shared" si="97"/>
        <v>0</v>
      </c>
      <c r="P68" s="6">
        <f t="shared" si="97"/>
        <v>1170</v>
      </c>
      <c r="Q68" s="6">
        <f t="shared" si="97"/>
        <v>0</v>
      </c>
      <c r="R68" s="6">
        <f t="shared" si="97"/>
        <v>0</v>
      </c>
      <c r="S68" s="6">
        <f t="shared" si="20"/>
        <v>4743</v>
      </c>
      <c r="T68" s="6">
        <f t="shared" si="21"/>
        <v>0</v>
      </c>
      <c r="U68" s="6">
        <f t="shared" si="98"/>
        <v>0</v>
      </c>
      <c r="V68" s="6">
        <f t="shared" si="98"/>
        <v>0</v>
      </c>
      <c r="W68" s="6">
        <f t="shared" si="98"/>
        <v>0</v>
      </c>
      <c r="X68" s="6">
        <f t="shared" si="98"/>
        <v>0</v>
      </c>
      <c r="Y68" s="6">
        <f t="shared" si="22"/>
        <v>4743</v>
      </c>
      <c r="Z68" s="6">
        <f t="shared" si="23"/>
        <v>0</v>
      </c>
      <c r="AA68" s="6">
        <f t="shared" si="99"/>
        <v>0</v>
      </c>
      <c r="AB68" s="6">
        <f t="shared" si="99"/>
        <v>100</v>
      </c>
      <c r="AC68" s="6">
        <f t="shared" si="99"/>
        <v>0</v>
      </c>
      <c r="AD68" s="6">
        <f t="shared" si="99"/>
        <v>0</v>
      </c>
      <c r="AE68" s="6">
        <f t="shared" si="24"/>
        <v>4843</v>
      </c>
      <c r="AF68" s="6">
        <f t="shared" si="25"/>
        <v>0</v>
      </c>
      <c r="AG68" s="6">
        <f t="shared" si="100"/>
        <v>0</v>
      </c>
      <c r="AH68" s="6">
        <f t="shared" si="100"/>
        <v>0</v>
      </c>
      <c r="AI68" s="6">
        <f t="shared" si="100"/>
        <v>0</v>
      </c>
      <c r="AJ68" s="6">
        <f t="shared" si="100"/>
        <v>0</v>
      </c>
      <c r="AK68" s="6">
        <f t="shared" si="101"/>
        <v>6862</v>
      </c>
      <c r="AL68" s="6"/>
      <c r="AM68" s="6"/>
    </row>
    <row r="69" spans="1:39" ht="20.100000000000001" customHeight="1">
      <c r="A69" s="21" t="s">
        <v>74</v>
      </c>
      <c r="B69" s="5">
        <v>909</v>
      </c>
      <c r="C69" s="5" t="s">
        <v>61</v>
      </c>
      <c r="D69" s="5" t="s">
        <v>58</v>
      </c>
      <c r="E69" s="5" t="s">
        <v>75</v>
      </c>
      <c r="F69" s="5" t="s">
        <v>78</v>
      </c>
      <c r="G69" s="6">
        <f>3500+73</f>
        <v>3573</v>
      </c>
      <c r="H69" s="6"/>
      <c r="I69" s="18"/>
      <c r="J69" s="18"/>
      <c r="K69" s="19"/>
      <c r="L69" s="19"/>
      <c r="M69" s="20">
        <f t="shared" si="62"/>
        <v>3573</v>
      </c>
      <c r="N69" s="19"/>
      <c r="O69" s="3"/>
      <c r="P69" s="7">
        <f>351+819</f>
        <v>1170</v>
      </c>
      <c r="Q69" s="3"/>
      <c r="R69" s="3"/>
      <c r="S69" s="6">
        <f t="shared" si="20"/>
        <v>4743</v>
      </c>
      <c r="T69" s="6">
        <f t="shared" si="21"/>
        <v>0</v>
      </c>
      <c r="U69" s="7"/>
      <c r="V69" s="7"/>
      <c r="W69" s="7"/>
      <c r="X69" s="7"/>
      <c r="Y69" s="6">
        <f t="shared" si="22"/>
        <v>4743</v>
      </c>
      <c r="Z69" s="6">
        <f t="shared" si="23"/>
        <v>0</v>
      </c>
      <c r="AA69" s="7"/>
      <c r="AB69" s="7">
        <v>100</v>
      </c>
      <c r="AC69" s="7"/>
      <c r="AD69" s="7"/>
      <c r="AE69" s="6">
        <f t="shared" si="24"/>
        <v>4843</v>
      </c>
      <c r="AF69" s="6">
        <f t="shared" si="25"/>
        <v>0</v>
      </c>
      <c r="AG69" s="7"/>
      <c r="AH69" s="7"/>
      <c r="AI69" s="7"/>
      <c r="AJ69" s="7"/>
      <c r="AK69" s="6">
        <f>2247+4615</f>
        <v>6862</v>
      </c>
      <c r="AL69" s="3"/>
      <c r="AM69" s="3"/>
    </row>
    <row r="70" spans="1:39" ht="20.100000000000001" hidden="1" customHeight="1">
      <c r="A70" s="21" t="s">
        <v>25</v>
      </c>
      <c r="B70" s="5">
        <v>909</v>
      </c>
      <c r="C70" s="5" t="s">
        <v>61</v>
      </c>
      <c r="D70" s="5" t="s">
        <v>58</v>
      </c>
      <c r="E70" s="5" t="s">
        <v>75</v>
      </c>
      <c r="F70" s="5" t="s">
        <v>26</v>
      </c>
      <c r="G70" s="6"/>
      <c r="H70" s="6"/>
      <c r="I70" s="18"/>
      <c r="J70" s="18"/>
      <c r="K70" s="19"/>
      <c r="L70" s="19"/>
      <c r="M70" s="20"/>
      <c r="N70" s="19"/>
      <c r="O70" s="3"/>
      <c r="P70" s="7">
        <f>P71</f>
        <v>0</v>
      </c>
      <c r="Q70" s="3"/>
      <c r="R70" s="3"/>
      <c r="S70" s="6">
        <f t="shared" si="20"/>
        <v>0</v>
      </c>
      <c r="T70" s="6"/>
      <c r="U70" s="7"/>
      <c r="V70" s="7">
        <f>V71</f>
        <v>0</v>
      </c>
      <c r="W70" s="7"/>
      <c r="X70" s="7"/>
      <c r="Y70" s="6">
        <f t="shared" si="22"/>
        <v>0</v>
      </c>
      <c r="Z70" s="6"/>
      <c r="AA70" s="7"/>
      <c r="AB70" s="7">
        <f>AB71</f>
        <v>0</v>
      </c>
      <c r="AC70" s="7"/>
      <c r="AD70" s="7"/>
      <c r="AE70" s="6">
        <f t="shared" si="24"/>
        <v>0</v>
      </c>
      <c r="AF70" s="6"/>
      <c r="AG70" s="7"/>
      <c r="AH70" s="7">
        <f>AH71</f>
        <v>0</v>
      </c>
      <c r="AI70" s="7"/>
      <c r="AJ70" s="7"/>
      <c r="AK70" s="6">
        <f t="shared" ref="AK70:AK98" si="102">AE70+AG70+AH70+AI70+AJ70</f>
        <v>0</v>
      </c>
      <c r="AL70" s="3"/>
      <c r="AM70" s="3"/>
    </row>
    <row r="71" spans="1:39" ht="20.100000000000001" hidden="1" customHeight="1">
      <c r="A71" s="22" t="s">
        <v>27</v>
      </c>
      <c r="B71" s="5">
        <v>909</v>
      </c>
      <c r="C71" s="5" t="s">
        <v>61</v>
      </c>
      <c r="D71" s="5" t="s">
        <v>58</v>
      </c>
      <c r="E71" s="5" t="s">
        <v>75</v>
      </c>
      <c r="F71" s="5" t="s">
        <v>28</v>
      </c>
      <c r="G71" s="6"/>
      <c r="H71" s="6"/>
      <c r="I71" s="18"/>
      <c r="J71" s="18"/>
      <c r="K71" s="19"/>
      <c r="L71" s="19"/>
      <c r="M71" s="20"/>
      <c r="N71" s="19"/>
      <c r="O71" s="3"/>
      <c r="P71" s="7"/>
      <c r="Q71" s="3"/>
      <c r="R71" s="3"/>
      <c r="S71" s="6">
        <f t="shared" si="20"/>
        <v>0</v>
      </c>
      <c r="T71" s="6"/>
      <c r="U71" s="7"/>
      <c r="V71" s="7"/>
      <c r="W71" s="7"/>
      <c r="X71" s="7"/>
      <c r="Y71" s="6">
        <f t="shared" si="22"/>
        <v>0</v>
      </c>
      <c r="Z71" s="6"/>
      <c r="AA71" s="7"/>
      <c r="AB71" s="7"/>
      <c r="AC71" s="7"/>
      <c r="AD71" s="7"/>
      <c r="AE71" s="6">
        <f t="shared" si="24"/>
        <v>0</v>
      </c>
      <c r="AF71" s="6"/>
      <c r="AG71" s="7"/>
      <c r="AH71" s="7"/>
      <c r="AI71" s="7"/>
      <c r="AJ71" s="7"/>
      <c r="AK71" s="6">
        <f t="shared" si="102"/>
        <v>0</v>
      </c>
      <c r="AL71" s="3"/>
      <c r="AM71" s="3"/>
    </row>
    <row r="72" spans="1:39" ht="20.100000000000001" customHeight="1">
      <c r="A72" s="21" t="s">
        <v>63</v>
      </c>
      <c r="B72" s="5">
        <v>909</v>
      </c>
      <c r="C72" s="5" t="s">
        <v>61</v>
      </c>
      <c r="D72" s="5" t="s">
        <v>58</v>
      </c>
      <c r="E72" s="5" t="s">
        <v>79</v>
      </c>
      <c r="F72" s="5"/>
      <c r="G72" s="6">
        <f t="shared" ref="G72:R73" si="103">G73</f>
        <v>727</v>
      </c>
      <c r="H72" s="6">
        <f t="shared" si="103"/>
        <v>0</v>
      </c>
      <c r="I72" s="6">
        <f t="shared" si="103"/>
        <v>0</v>
      </c>
      <c r="J72" s="6">
        <f t="shared" si="103"/>
        <v>0</v>
      </c>
      <c r="K72" s="6">
        <f t="shared" si="103"/>
        <v>0</v>
      </c>
      <c r="L72" s="6">
        <f t="shared" si="103"/>
        <v>0</v>
      </c>
      <c r="M72" s="6">
        <f t="shared" si="103"/>
        <v>727</v>
      </c>
      <c r="N72" s="6">
        <f t="shared" si="103"/>
        <v>0</v>
      </c>
      <c r="O72" s="6">
        <f t="shared" si="103"/>
        <v>0</v>
      </c>
      <c r="P72" s="6">
        <f t="shared" si="103"/>
        <v>4834</v>
      </c>
      <c r="Q72" s="6">
        <f t="shared" si="103"/>
        <v>0</v>
      </c>
      <c r="R72" s="6">
        <f t="shared" si="103"/>
        <v>0</v>
      </c>
      <c r="S72" s="6">
        <f t="shared" si="20"/>
        <v>5561</v>
      </c>
      <c r="T72" s="6">
        <f t="shared" si="21"/>
        <v>0</v>
      </c>
      <c r="U72" s="6">
        <f t="shared" ref="U72:X73" si="104">U73</f>
        <v>0</v>
      </c>
      <c r="V72" s="6">
        <f t="shared" si="104"/>
        <v>0</v>
      </c>
      <c r="W72" s="6">
        <f t="shared" si="104"/>
        <v>0</v>
      </c>
      <c r="X72" s="6">
        <f t="shared" si="104"/>
        <v>0</v>
      </c>
      <c r="Y72" s="6">
        <f t="shared" si="22"/>
        <v>5561</v>
      </c>
      <c r="Z72" s="6">
        <f t="shared" ref="Z72:Z134" si="105">T72+X72</f>
        <v>0</v>
      </c>
      <c r="AA72" s="6">
        <f t="shared" ref="AA72:AD73" si="106">AA73</f>
        <v>0</v>
      </c>
      <c r="AB72" s="6">
        <f t="shared" si="106"/>
        <v>0</v>
      </c>
      <c r="AC72" s="6">
        <f t="shared" si="106"/>
        <v>0</v>
      </c>
      <c r="AD72" s="6">
        <f t="shared" si="106"/>
        <v>0</v>
      </c>
      <c r="AE72" s="6">
        <f t="shared" si="24"/>
        <v>5561</v>
      </c>
      <c r="AF72" s="6">
        <f t="shared" ref="AF72:AF134" si="107">Z72+AD72</f>
        <v>0</v>
      </c>
      <c r="AG72" s="6">
        <f t="shared" ref="AG72:AJ73" si="108">AG73</f>
        <v>0</v>
      </c>
      <c r="AH72" s="6">
        <f t="shared" si="108"/>
        <v>0</v>
      </c>
      <c r="AI72" s="6">
        <f t="shared" si="108"/>
        <v>0</v>
      </c>
      <c r="AJ72" s="6">
        <f t="shared" si="108"/>
        <v>0</v>
      </c>
      <c r="AK72" s="6">
        <v>5499</v>
      </c>
      <c r="AL72" s="3"/>
      <c r="AM72" s="3"/>
    </row>
    <row r="73" spans="1:39" ht="33">
      <c r="A73" s="4" t="s">
        <v>41</v>
      </c>
      <c r="B73" s="5">
        <v>909</v>
      </c>
      <c r="C73" s="5" t="s">
        <v>61</v>
      </c>
      <c r="D73" s="5" t="s">
        <v>58</v>
      </c>
      <c r="E73" s="5" t="s">
        <v>79</v>
      </c>
      <c r="F73" s="5" t="s">
        <v>42</v>
      </c>
      <c r="G73" s="6">
        <f t="shared" si="103"/>
        <v>727</v>
      </c>
      <c r="H73" s="6">
        <f t="shared" si="103"/>
        <v>0</v>
      </c>
      <c r="I73" s="6">
        <f t="shared" si="103"/>
        <v>0</v>
      </c>
      <c r="J73" s="6">
        <f t="shared" si="103"/>
        <v>0</v>
      </c>
      <c r="K73" s="6">
        <f t="shared" si="103"/>
        <v>0</v>
      </c>
      <c r="L73" s="6">
        <f t="shared" si="103"/>
        <v>0</v>
      </c>
      <c r="M73" s="6">
        <f t="shared" si="103"/>
        <v>727</v>
      </c>
      <c r="N73" s="6">
        <f t="shared" si="103"/>
        <v>0</v>
      </c>
      <c r="O73" s="6">
        <f t="shared" si="103"/>
        <v>0</v>
      </c>
      <c r="P73" s="6">
        <f t="shared" si="103"/>
        <v>4834</v>
      </c>
      <c r="Q73" s="6">
        <f t="shared" si="103"/>
        <v>0</v>
      </c>
      <c r="R73" s="6">
        <f t="shared" si="103"/>
        <v>0</v>
      </c>
      <c r="S73" s="6">
        <f t="shared" si="20"/>
        <v>5561</v>
      </c>
      <c r="T73" s="6">
        <f t="shared" si="21"/>
        <v>0</v>
      </c>
      <c r="U73" s="6">
        <f t="shared" si="104"/>
        <v>0</v>
      </c>
      <c r="V73" s="6">
        <f t="shared" si="104"/>
        <v>0</v>
      </c>
      <c r="W73" s="6">
        <f t="shared" si="104"/>
        <v>0</v>
      </c>
      <c r="X73" s="6">
        <f t="shared" si="104"/>
        <v>0</v>
      </c>
      <c r="Y73" s="6">
        <f t="shared" si="22"/>
        <v>5561</v>
      </c>
      <c r="Z73" s="6">
        <f t="shared" si="105"/>
        <v>0</v>
      </c>
      <c r="AA73" s="6">
        <f t="shared" si="106"/>
        <v>0</v>
      </c>
      <c r="AB73" s="6">
        <f t="shared" si="106"/>
        <v>0</v>
      </c>
      <c r="AC73" s="6">
        <f t="shared" si="106"/>
        <v>0</v>
      </c>
      <c r="AD73" s="6">
        <f t="shared" si="106"/>
        <v>0</v>
      </c>
      <c r="AE73" s="6">
        <f t="shared" si="24"/>
        <v>5561</v>
      </c>
      <c r="AF73" s="6">
        <f t="shared" si="107"/>
        <v>0</v>
      </c>
      <c r="AG73" s="6">
        <f t="shared" si="108"/>
        <v>0</v>
      </c>
      <c r="AH73" s="6">
        <f t="shared" si="108"/>
        <v>0</v>
      </c>
      <c r="AI73" s="6">
        <f t="shared" si="108"/>
        <v>0</v>
      </c>
      <c r="AJ73" s="6">
        <f t="shared" si="108"/>
        <v>0</v>
      </c>
      <c r="AK73" s="6">
        <v>5499</v>
      </c>
      <c r="AL73" s="3"/>
      <c r="AM73" s="3"/>
    </row>
    <row r="74" spans="1:39" ht="35.450000000000003" customHeight="1">
      <c r="A74" s="21" t="s">
        <v>43</v>
      </c>
      <c r="B74" s="5">
        <v>909</v>
      </c>
      <c r="C74" s="5" t="s">
        <v>61</v>
      </c>
      <c r="D74" s="5" t="s">
        <v>58</v>
      </c>
      <c r="E74" s="5" t="s">
        <v>79</v>
      </c>
      <c r="F74" s="5" t="s">
        <v>44</v>
      </c>
      <c r="G74" s="6">
        <f>353+374</f>
        <v>727</v>
      </c>
      <c r="H74" s="12"/>
      <c r="I74" s="18"/>
      <c r="J74" s="18"/>
      <c r="K74" s="19"/>
      <c r="L74" s="19"/>
      <c r="M74" s="20">
        <f t="shared" si="62"/>
        <v>727</v>
      </c>
      <c r="N74" s="19"/>
      <c r="O74" s="3"/>
      <c r="P74" s="7">
        <v>4834</v>
      </c>
      <c r="Q74" s="3"/>
      <c r="R74" s="3"/>
      <c r="S74" s="6">
        <f t="shared" si="20"/>
        <v>5561</v>
      </c>
      <c r="T74" s="6">
        <f t="shared" si="21"/>
        <v>0</v>
      </c>
      <c r="U74" s="7"/>
      <c r="V74" s="7"/>
      <c r="W74" s="7"/>
      <c r="X74" s="7"/>
      <c r="Y74" s="6">
        <f t="shared" si="22"/>
        <v>5561</v>
      </c>
      <c r="Z74" s="6">
        <f t="shared" si="105"/>
        <v>0</v>
      </c>
      <c r="AA74" s="7"/>
      <c r="AB74" s="7"/>
      <c r="AC74" s="7"/>
      <c r="AD74" s="7"/>
      <c r="AE74" s="6">
        <f t="shared" si="24"/>
        <v>5561</v>
      </c>
      <c r="AF74" s="6">
        <f t="shared" si="107"/>
        <v>0</v>
      </c>
      <c r="AG74" s="7"/>
      <c r="AH74" s="7"/>
      <c r="AI74" s="7"/>
      <c r="AJ74" s="7"/>
      <c r="AK74" s="6">
        <v>5499</v>
      </c>
      <c r="AL74" s="3"/>
      <c r="AM74" s="3"/>
    </row>
    <row r="75" spans="1:39" ht="124.5" customHeight="1">
      <c r="A75" s="4" t="s">
        <v>80</v>
      </c>
      <c r="B75" s="5">
        <v>909</v>
      </c>
      <c r="C75" s="5" t="s">
        <v>61</v>
      </c>
      <c r="D75" s="5" t="s">
        <v>58</v>
      </c>
      <c r="E75" s="27" t="s">
        <v>81</v>
      </c>
      <c r="F75" s="5"/>
      <c r="G75" s="6">
        <f>G76+G78</f>
        <v>50420</v>
      </c>
      <c r="H75" s="6">
        <f t="shared" ref="H75:M75" si="109">H76+H78</f>
        <v>0</v>
      </c>
      <c r="I75" s="6">
        <f t="shared" si="109"/>
        <v>-34306</v>
      </c>
      <c r="J75" s="6">
        <f t="shared" si="109"/>
        <v>0</v>
      </c>
      <c r="K75" s="6">
        <f t="shared" si="109"/>
        <v>0</v>
      </c>
      <c r="L75" s="6">
        <f t="shared" si="109"/>
        <v>319600</v>
      </c>
      <c r="M75" s="6">
        <f t="shared" si="109"/>
        <v>335714</v>
      </c>
      <c r="N75" s="6">
        <f>N76+N78</f>
        <v>319600</v>
      </c>
      <c r="O75" s="3">
        <f t="shared" ref="O75:Q75" si="110">O76+O78</f>
        <v>0</v>
      </c>
      <c r="P75" s="7">
        <f t="shared" si="110"/>
        <v>0</v>
      </c>
      <c r="Q75" s="3">
        <f t="shared" si="110"/>
        <v>0</v>
      </c>
      <c r="R75" s="3">
        <f>R76+R78</f>
        <v>0</v>
      </c>
      <c r="S75" s="6">
        <f t="shared" si="20"/>
        <v>335714</v>
      </c>
      <c r="T75" s="6">
        <f t="shared" si="21"/>
        <v>319600</v>
      </c>
      <c r="U75" s="7">
        <f t="shared" ref="U75:W75" si="111">U76+U78</f>
        <v>-1694</v>
      </c>
      <c r="V75" s="7">
        <f t="shared" si="111"/>
        <v>0</v>
      </c>
      <c r="W75" s="7">
        <f t="shared" si="111"/>
        <v>0</v>
      </c>
      <c r="X75" s="7">
        <f>X76+X78</f>
        <v>-33600</v>
      </c>
      <c r="Y75" s="6">
        <f t="shared" si="22"/>
        <v>300420</v>
      </c>
      <c r="Z75" s="6">
        <f t="shared" si="105"/>
        <v>286000</v>
      </c>
      <c r="AA75" s="7">
        <f t="shared" ref="AA75:AC75" si="112">AA76+AA78</f>
        <v>0</v>
      </c>
      <c r="AB75" s="7">
        <f t="shared" si="112"/>
        <v>0</v>
      </c>
      <c r="AC75" s="7">
        <f t="shared" si="112"/>
        <v>0</v>
      </c>
      <c r="AD75" s="7">
        <f>AD76+AD78</f>
        <v>0</v>
      </c>
      <c r="AE75" s="6">
        <f t="shared" si="24"/>
        <v>300420</v>
      </c>
      <c r="AF75" s="6">
        <f t="shared" si="107"/>
        <v>286000</v>
      </c>
      <c r="AG75" s="7">
        <f t="shared" ref="AG75:AI75" si="113">AG76+AG78</f>
        <v>0</v>
      </c>
      <c r="AH75" s="7">
        <f t="shared" si="113"/>
        <v>0</v>
      </c>
      <c r="AI75" s="7">
        <f t="shared" si="113"/>
        <v>0</v>
      </c>
      <c r="AJ75" s="7">
        <f>AJ76+AJ78</f>
        <v>0</v>
      </c>
      <c r="AK75" s="6">
        <f>AK76+AK78</f>
        <v>24097</v>
      </c>
      <c r="AL75" s="3"/>
      <c r="AM75" s="3"/>
    </row>
    <row r="76" spans="1:39" ht="33">
      <c r="A76" s="4" t="s">
        <v>41</v>
      </c>
      <c r="B76" s="5">
        <v>909</v>
      </c>
      <c r="C76" s="5" t="s">
        <v>61</v>
      </c>
      <c r="D76" s="5" t="s">
        <v>58</v>
      </c>
      <c r="E76" s="27" t="s">
        <v>81</v>
      </c>
      <c r="F76" s="5" t="s">
        <v>42</v>
      </c>
      <c r="G76" s="6">
        <f t="shared" ref="G76:M76" si="114">G77</f>
        <v>48020</v>
      </c>
      <c r="H76" s="6">
        <f t="shared" si="114"/>
        <v>0</v>
      </c>
      <c r="I76" s="6">
        <f t="shared" si="114"/>
        <v>-33600</v>
      </c>
      <c r="J76" s="6">
        <f t="shared" si="114"/>
        <v>0</v>
      </c>
      <c r="K76" s="6">
        <f t="shared" si="114"/>
        <v>0</v>
      </c>
      <c r="L76" s="6">
        <f t="shared" si="114"/>
        <v>286000</v>
      </c>
      <c r="M76" s="6">
        <f t="shared" si="114"/>
        <v>300420</v>
      </c>
      <c r="N76" s="6">
        <f>L76</f>
        <v>286000</v>
      </c>
      <c r="O76" s="3"/>
      <c r="P76" s="7"/>
      <c r="Q76" s="3"/>
      <c r="R76" s="3"/>
      <c r="S76" s="6">
        <f t="shared" si="20"/>
        <v>300420</v>
      </c>
      <c r="T76" s="6">
        <f t="shared" si="21"/>
        <v>286000</v>
      </c>
      <c r="U76" s="7"/>
      <c r="V76" s="7"/>
      <c r="W76" s="7"/>
      <c r="X76" s="7"/>
      <c r="Y76" s="6">
        <f t="shared" si="22"/>
        <v>300420</v>
      </c>
      <c r="Z76" s="6">
        <f t="shared" si="105"/>
        <v>286000</v>
      </c>
      <c r="AA76" s="7"/>
      <c r="AB76" s="7"/>
      <c r="AC76" s="7"/>
      <c r="AD76" s="7"/>
      <c r="AE76" s="6">
        <f t="shared" si="24"/>
        <v>300420</v>
      </c>
      <c r="AF76" s="6">
        <f t="shared" si="107"/>
        <v>286000</v>
      </c>
      <c r="AG76" s="7"/>
      <c r="AH76" s="7"/>
      <c r="AI76" s="7"/>
      <c r="AJ76" s="7"/>
      <c r="AK76" s="6">
        <v>14420</v>
      </c>
      <c r="AL76" s="3"/>
      <c r="AM76" s="3"/>
    </row>
    <row r="77" spans="1:39" ht="33">
      <c r="A77" s="4" t="s">
        <v>43</v>
      </c>
      <c r="B77" s="5">
        <v>909</v>
      </c>
      <c r="C77" s="5" t="s">
        <v>61</v>
      </c>
      <c r="D77" s="5" t="s">
        <v>58</v>
      </c>
      <c r="E77" s="27" t="s">
        <v>81</v>
      </c>
      <c r="F77" s="5" t="s">
        <v>44</v>
      </c>
      <c r="G77" s="6">
        <f>40178+7842</f>
        <v>48020</v>
      </c>
      <c r="H77" s="6"/>
      <c r="I77" s="18">
        <v>-33600</v>
      </c>
      <c r="J77" s="18"/>
      <c r="K77" s="19"/>
      <c r="L77" s="6">
        <v>286000</v>
      </c>
      <c r="M77" s="20">
        <f t="shared" si="62"/>
        <v>300420</v>
      </c>
      <c r="N77" s="6">
        <f>L77</f>
        <v>286000</v>
      </c>
      <c r="O77" s="3"/>
      <c r="P77" s="7"/>
      <c r="Q77" s="3"/>
      <c r="R77" s="3"/>
      <c r="S77" s="6">
        <f t="shared" si="20"/>
        <v>300420</v>
      </c>
      <c r="T77" s="6">
        <f t="shared" si="21"/>
        <v>286000</v>
      </c>
      <c r="U77" s="7"/>
      <c r="V77" s="7"/>
      <c r="W77" s="7"/>
      <c r="X77" s="7"/>
      <c r="Y77" s="6">
        <f t="shared" si="22"/>
        <v>300420</v>
      </c>
      <c r="Z77" s="6">
        <f t="shared" si="105"/>
        <v>286000</v>
      </c>
      <c r="AA77" s="7"/>
      <c r="AB77" s="7"/>
      <c r="AC77" s="7"/>
      <c r="AD77" s="7"/>
      <c r="AE77" s="6">
        <f t="shared" si="24"/>
        <v>300420</v>
      </c>
      <c r="AF77" s="6">
        <f t="shared" si="107"/>
        <v>286000</v>
      </c>
      <c r="AG77" s="7"/>
      <c r="AH77" s="7"/>
      <c r="AI77" s="7"/>
      <c r="AJ77" s="7"/>
      <c r="AK77" s="6">
        <v>14420</v>
      </c>
      <c r="AL77" s="3"/>
      <c r="AM77" s="3"/>
    </row>
    <row r="78" spans="1:39" ht="33">
      <c r="A78" s="21" t="s">
        <v>76</v>
      </c>
      <c r="B78" s="5">
        <v>909</v>
      </c>
      <c r="C78" s="5" t="s">
        <v>61</v>
      </c>
      <c r="D78" s="5" t="s">
        <v>58</v>
      </c>
      <c r="E78" s="27" t="s">
        <v>81</v>
      </c>
      <c r="F78" s="5" t="s">
        <v>77</v>
      </c>
      <c r="G78" s="6">
        <f>G79</f>
        <v>2400</v>
      </c>
      <c r="H78" s="6">
        <f t="shared" ref="H78:K78" si="115">H79</f>
        <v>0</v>
      </c>
      <c r="I78" s="6">
        <f t="shared" si="115"/>
        <v>-706</v>
      </c>
      <c r="J78" s="6">
        <f t="shared" si="115"/>
        <v>0</v>
      </c>
      <c r="K78" s="6">
        <f t="shared" si="115"/>
        <v>0</v>
      </c>
      <c r="L78" s="6">
        <f>L79</f>
        <v>33600</v>
      </c>
      <c r="M78" s="6">
        <f>G78+I78+J78+L78</f>
        <v>35294</v>
      </c>
      <c r="N78" s="6">
        <f>H78+L78</f>
        <v>33600</v>
      </c>
      <c r="O78" s="3"/>
      <c r="P78" s="7">
        <f t="shared" ref="P78:Q78" si="116">P79</f>
        <v>0</v>
      </c>
      <c r="Q78" s="3">
        <f t="shared" si="116"/>
        <v>0</v>
      </c>
      <c r="R78" s="3">
        <f>R79</f>
        <v>0</v>
      </c>
      <c r="S78" s="6">
        <f t="shared" si="20"/>
        <v>35294</v>
      </c>
      <c r="T78" s="6">
        <f t="shared" si="21"/>
        <v>33600</v>
      </c>
      <c r="U78" s="7">
        <f t="shared" ref="U78:W78" si="117">U79</f>
        <v>-1694</v>
      </c>
      <c r="V78" s="7">
        <f t="shared" si="117"/>
        <v>0</v>
      </c>
      <c r="W78" s="7">
        <f t="shared" si="117"/>
        <v>0</v>
      </c>
      <c r="X78" s="7">
        <f>X79</f>
        <v>-33600</v>
      </c>
      <c r="Y78" s="6">
        <f t="shared" si="22"/>
        <v>0</v>
      </c>
      <c r="Z78" s="6">
        <f t="shared" si="105"/>
        <v>0</v>
      </c>
      <c r="AA78" s="7">
        <f t="shared" ref="AA78:AC78" si="118">AA79</f>
        <v>0</v>
      </c>
      <c r="AB78" s="7">
        <f t="shared" si="118"/>
        <v>0</v>
      </c>
      <c r="AC78" s="7">
        <f t="shared" si="118"/>
        <v>0</v>
      </c>
      <c r="AD78" s="7">
        <f>AD79</f>
        <v>0</v>
      </c>
      <c r="AE78" s="6">
        <f t="shared" si="24"/>
        <v>0</v>
      </c>
      <c r="AF78" s="6">
        <f t="shared" si="107"/>
        <v>0</v>
      </c>
      <c r="AG78" s="7">
        <f t="shared" ref="AG78:AI78" si="119">AG79</f>
        <v>0</v>
      </c>
      <c r="AH78" s="7">
        <f t="shared" si="119"/>
        <v>0</v>
      </c>
      <c r="AI78" s="7">
        <f t="shared" si="119"/>
        <v>0</v>
      </c>
      <c r="AJ78" s="7">
        <f>AJ79</f>
        <v>0</v>
      </c>
      <c r="AK78" s="6">
        <v>9677</v>
      </c>
      <c r="AL78" s="3"/>
      <c r="AM78" s="3"/>
    </row>
    <row r="79" spans="1:39" ht="27" customHeight="1">
      <c r="A79" s="21" t="s">
        <v>74</v>
      </c>
      <c r="B79" s="5">
        <v>909</v>
      </c>
      <c r="C79" s="5" t="s">
        <v>61</v>
      </c>
      <c r="D79" s="5" t="s">
        <v>58</v>
      </c>
      <c r="E79" s="27" t="s">
        <v>81</v>
      </c>
      <c r="F79" s="5" t="s">
        <v>78</v>
      </c>
      <c r="G79" s="6">
        <f>10315-7915</f>
        <v>2400</v>
      </c>
      <c r="H79" s="6"/>
      <c r="I79" s="18">
        <v>-706</v>
      </c>
      <c r="J79" s="18"/>
      <c r="K79" s="19"/>
      <c r="L79" s="6">
        <v>33600</v>
      </c>
      <c r="M79" s="20">
        <f t="shared" si="62"/>
        <v>35294</v>
      </c>
      <c r="N79" s="20">
        <f t="shared" ref="N79:N83" si="120">H79+L79</f>
        <v>33600</v>
      </c>
      <c r="O79" s="3"/>
      <c r="P79" s="7"/>
      <c r="Q79" s="3"/>
      <c r="R79" s="3"/>
      <c r="S79" s="6">
        <f t="shared" si="20"/>
        <v>35294</v>
      </c>
      <c r="T79" s="6">
        <f t="shared" si="21"/>
        <v>33600</v>
      </c>
      <c r="U79" s="7">
        <v>-1694</v>
      </c>
      <c r="V79" s="7"/>
      <c r="W79" s="7"/>
      <c r="X79" s="7">
        <v>-33600</v>
      </c>
      <c r="Y79" s="6">
        <f t="shared" si="22"/>
        <v>0</v>
      </c>
      <c r="Z79" s="6">
        <f t="shared" si="105"/>
        <v>0</v>
      </c>
      <c r="AA79" s="7"/>
      <c r="AB79" s="7"/>
      <c r="AC79" s="7"/>
      <c r="AD79" s="7"/>
      <c r="AE79" s="6">
        <f t="shared" si="24"/>
        <v>0</v>
      </c>
      <c r="AF79" s="6">
        <f t="shared" si="107"/>
        <v>0</v>
      </c>
      <c r="AG79" s="7"/>
      <c r="AH79" s="7"/>
      <c r="AI79" s="7"/>
      <c r="AJ79" s="7"/>
      <c r="AK79" s="6">
        <v>9677</v>
      </c>
      <c r="AL79" s="3"/>
      <c r="AM79" s="3"/>
    </row>
    <row r="80" spans="1:39" ht="54.75" customHeight="1">
      <c r="A80" s="4" t="s">
        <v>82</v>
      </c>
      <c r="B80" s="5">
        <v>909</v>
      </c>
      <c r="C80" s="5" t="s">
        <v>61</v>
      </c>
      <c r="D80" s="5" t="s">
        <v>58</v>
      </c>
      <c r="E80" s="5" t="s">
        <v>83</v>
      </c>
      <c r="F80" s="5"/>
      <c r="G80" s="6"/>
      <c r="H80" s="6"/>
      <c r="I80" s="6">
        <f t="shared" ref="I80:K80" si="121">I82+I84</f>
        <v>34306</v>
      </c>
      <c r="J80" s="6">
        <f t="shared" si="121"/>
        <v>0</v>
      </c>
      <c r="K80" s="6">
        <f t="shared" si="121"/>
        <v>0</v>
      </c>
      <c r="L80" s="6">
        <f>L82+L84</f>
        <v>680400</v>
      </c>
      <c r="M80" s="20">
        <f>G80+I80+J80+L80</f>
        <v>714706</v>
      </c>
      <c r="N80" s="20">
        <f t="shared" si="120"/>
        <v>680400</v>
      </c>
      <c r="O80" s="3"/>
      <c r="P80" s="7"/>
      <c r="Q80" s="3"/>
      <c r="R80" s="3">
        <f>R81</f>
        <v>0</v>
      </c>
      <c r="S80" s="6">
        <f t="shared" si="20"/>
        <v>714706</v>
      </c>
      <c r="T80" s="6">
        <f t="shared" si="21"/>
        <v>680400</v>
      </c>
      <c r="U80" s="7">
        <f t="shared" ref="U80:W80" si="122">U81+U83</f>
        <v>1694</v>
      </c>
      <c r="V80" s="7">
        <f t="shared" si="122"/>
        <v>0</v>
      </c>
      <c r="W80" s="7">
        <f t="shared" si="122"/>
        <v>0</v>
      </c>
      <c r="X80" s="7">
        <f>X81+X83</f>
        <v>33600</v>
      </c>
      <c r="Y80" s="6">
        <f t="shared" si="22"/>
        <v>750000</v>
      </c>
      <c r="Z80" s="6">
        <f t="shared" si="105"/>
        <v>714000</v>
      </c>
      <c r="AA80" s="7">
        <f t="shared" ref="AA80:AC80" si="123">AA81+AA83</f>
        <v>0</v>
      </c>
      <c r="AB80" s="7">
        <f t="shared" si="123"/>
        <v>0</v>
      </c>
      <c r="AC80" s="7">
        <f t="shared" si="123"/>
        <v>0</v>
      </c>
      <c r="AD80" s="7">
        <f>AD81+AD83</f>
        <v>0</v>
      </c>
      <c r="AE80" s="6">
        <f t="shared" si="24"/>
        <v>750000</v>
      </c>
      <c r="AF80" s="6">
        <f t="shared" si="107"/>
        <v>714000</v>
      </c>
      <c r="AG80" s="7">
        <f t="shared" ref="AG80:AI80" si="124">AG81+AG83</f>
        <v>0</v>
      </c>
      <c r="AH80" s="7">
        <f t="shared" si="124"/>
        <v>0</v>
      </c>
      <c r="AI80" s="7">
        <f t="shared" si="124"/>
        <v>0</v>
      </c>
      <c r="AJ80" s="7">
        <f>AJ81+AJ83</f>
        <v>0</v>
      </c>
      <c r="AK80" s="6">
        <v>25103</v>
      </c>
      <c r="AL80" s="3"/>
      <c r="AM80" s="3"/>
    </row>
    <row r="81" spans="1:39" ht="40.15" customHeight="1">
      <c r="A81" s="4" t="s">
        <v>41</v>
      </c>
      <c r="B81" s="5">
        <v>909</v>
      </c>
      <c r="C81" s="5" t="s">
        <v>61</v>
      </c>
      <c r="D81" s="5" t="s">
        <v>58</v>
      </c>
      <c r="E81" s="5" t="s">
        <v>83</v>
      </c>
      <c r="F81" s="5" t="s">
        <v>42</v>
      </c>
      <c r="G81" s="6"/>
      <c r="H81" s="6"/>
      <c r="I81" s="18">
        <f>I82</f>
        <v>33600</v>
      </c>
      <c r="J81" s="18"/>
      <c r="K81" s="19"/>
      <c r="L81" s="6">
        <f>L82</f>
        <v>666400</v>
      </c>
      <c r="M81" s="20">
        <f>M82</f>
        <v>700000</v>
      </c>
      <c r="N81" s="20">
        <f t="shared" si="120"/>
        <v>666400</v>
      </c>
      <c r="O81" s="3"/>
      <c r="P81" s="7"/>
      <c r="Q81" s="3"/>
      <c r="R81" s="3">
        <f>R82</f>
        <v>0</v>
      </c>
      <c r="S81" s="6">
        <f t="shared" si="20"/>
        <v>700000</v>
      </c>
      <c r="T81" s="6">
        <f t="shared" si="21"/>
        <v>666400</v>
      </c>
      <c r="U81" s="7"/>
      <c r="V81" s="7"/>
      <c r="W81" s="7"/>
      <c r="X81" s="7">
        <f>X82</f>
        <v>0</v>
      </c>
      <c r="Y81" s="6">
        <f t="shared" si="22"/>
        <v>700000</v>
      </c>
      <c r="Z81" s="6">
        <f t="shared" si="105"/>
        <v>666400</v>
      </c>
      <c r="AA81" s="7"/>
      <c r="AB81" s="7"/>
      <c r="AC81" s="7"/>
      <c r="AD81" s="7">
        <f>AD82</f>
        <v>0</v>
      </c>
      <c r="AE81" s="6">
        <f t="shared" si="24"/>
        <v>700000</v>
      </c>
      <c r="AF81" s="6">
        <f t="shared" si="107"/>
        <v>666400</v>
      </c>
      <c r="AG81" s="7"/>
      <c r="AH81" s="7"/>
      <c r="AI81" s="7"/>
      <c r="AJ81" s="7">
        <f>AJ82</f>
        <v>0</v>
      </c>
      <c r="AK81" s="6">
        <v>25103</v>
      </c>
      <c r="AL81" s="3"/>
      <c r="AM81" s="3"/>
    </row>
    <row r="82" spans="1:39" ht="37.9" customHeight="1">
      <c r="A82" s="21" t="s">
        <v>43</v>
      </c>
      <c r="B82" s="5">
        <v>909</v>
      </c>
      <c r="C82" s="5" t="s">
        <v>61</v>
      </c>
      <c r="D82" s="5" t="s">
        <v>58</v>
      </c>
      <c r="E82" s="5" t="s">
        <v>83</v>
      </c>
      <c r="F82" s="5" t="s">
        <v>44</v>
      </c>
      <c r="G82" s="6"/>
      <c r="H82" s="6"/>
      <c r="I82" s="18">
        <v>33600</v>
      </c>
      <c r="J82" s="18"/>
      <c r="K82" s="19"/>
      <c r="L82" s="6">
        <v>666400</v>
      </c>
      <c r="M82" s="20">
        <f>G82+I82+J82+L82</f>
        <v>700000</v>
      </c>
      <c r="N82" s="20">
        <f t="shared" si="120"/>
        <v>666400</v>
      </c>
      <c r="O82" s="3"/>
      <c r="P82" s="7"/>
      <c r="Q82" s="3"/>
      <c r="R82" s="3"/>
      <c r="S82" s="6">
        <f t="shared" si="20"/>
        <v>700000</v>
      </c>
      <c r="T82" s="6">
        <f t="shared" si="21"/>
        <v>666400</v>
      </c>
      <c r="U82" s="7"/>
      <c r="V82" s="7"/>
      <c r="W82" s="7"/>
      <c r="X82" s="7"/>
      <c r="Y82" s="6">
        <f t="shared" si="22"/>
        <v>700000</v>
      </c>
      <c r="Z82" s="6">
        <f t="shared" si="105"/>
        <v>666400</v>
      </c>
      <c r="AA82" s="7"/>
      <c r="AB82" s="7"/>
      <c r="AC82" s="7"/>
      <c r="AD82" s="7"/>
      <c r="AE82" s="6">
        <f t="shared" si="24"/>
        <v>700000</v>
      </c>
      <c r="AF82" s="6">
        <f t="shared" si="107"/>
        <v>666400</v>
      </c>
      <c r="AG82" s="7"/>
      <c r="AH82" s="7"/>
      <c r="AI82" s="7"/>
      <c r="AJ82" s="7"/>
      <c r="AK82" s="6">
        <v>25103</v>
      </c>
      <c r="AL82" s="3"/>
      <c r="AM82" s="3"/>
    </row>
    <row r="83" spans="1:39" ht="45.6" hidden="1" customHeight="1">
      <c r="A83" s="21" t="s">
        <v>76</v>
      </c>
      <c r="B83" s="5">
        <v>909</v>
      </c>
      <c r="C83" s="5" t="s">
        <v>61</v>
      </c>
      <c r="D83" s="5" t="s">
        <v>58</v>
      </c>
      <c r="E83" s="27" t="s">
        <v>83</v>
      </c>
      <c r="F83" s="5" t="s">
        <v>77</v>
      </c>
      <c r="G83" s="6"/>
      <c r="H83" s="6"/>
      <c r="I83" s="18">
        <f>I84</f>
        <v>706</v>
      </c>
      <c r="J83" s="18"/>
      <c r="K83" s="19"/>
      <c r="L83" s="6">
        <f>L84</f>
        <v>14000</v>
      </c>
      <c r="M83" s="20">
        <f>M84</f>
        <v>14706</v>
      </c>
      <c r="N83" s="20">
        <f t="shared" si="120"/>
        <v>14000</v>
      </c>
      <c r="O83" s="3">
        <f>O84</f>
        <v>0</v>
      </c>
      <c r="P83" s="7">
        <f t="shared" ref="P83:R83" si="125">P84</f>
        <v>0</v>
      </c>
      <c r="Q83" s="3">
        <f t="shared" si="125"/>
        <v>0</v>
      </c>
      <c r="R83" s="3">
        <f t="shared" si="125"/>
        <v>0</v>
      </c>
      <c r="S83" s="6">
        <f t="shared" si="20"/>
        <v>14706</v>
      </c>
      <c r="T83" s="6">
        <f t="shared" si="21"/>
        <v>14000</v>
      </c>
      <c r="U83" s="7">
        <f>U84</f>
        <v>1694</v>
      </c>
      <c r="V83" s="7">
        <f t="shared" ref="V83:X83" si="126">V84</f>
        <v>0</v>
      </c>
      <c r="W83" s="7">
        <f t="shared" si="126"/>
        <v>0</v>
      </c>
      <c r="X83" s="7">
        <f t="shared" si="126"/>
        <v>33600</v>
      </c>
      <c r="Y83" s="6">
        <f t="shared" si="22"/>
        <v>50000</v>
      </c>
      <c r="Z83" s="6">
        <f t="shared" si="105"/>
        <v>47600</v>
      </c>
      <c r="AA83" s="7">
        <f>AA84</f>
        <v>0</v>
      </c>
      <c r="AB83" s="7">
        <f t="shared" ref="AB83:AD83" si="127">AB84</f>
        <v>0</v>
      </c>
      <c r="AC83" s="7">
        <f t="shared" si="127"/>
        <v>0</v>
      </c>
      <c r="AD83" s="7">
        <f t="shared" si="127"/>
        <v>0</v>
      </c>
      <c r="AE83" s="6">
        <f t="shared" si="24"/>
        <v>50000</v>
      </c>
      <c r="AF83" s="6">
        <f t="shared" si="107"/>
        <v>47600</v>
      </c>
      <c r="AG83" s="7">
        <f>AG84</f>
        <v>0</v>
      </c>
      <c r="AH83" s="7">
        <f t="shared" ref="AH83:AJ83" si="128">AH84</f>
        <v>0</v>
      </c>
      <c r="AI83" s="7">
        <f t="shared" si="128"/>
        <v>0</v>
      </c>
      <c r="AJ83" s="7">
        <f t="shared" si="128"/>
        <v>0</v>
      </c>
      <c r="AK83" s="6"/>
      <c r="AL83" s="3"/>
      <c r="AM83" s="3"/>
    </row>
    <row r="84" spans="1:39" ht="33" hidden="1" customHeight="1">
      <c r="A84" s="21" t="s">
        <v>74</v>
      </c>
      <c r="B84" s="5">
        <v>909</v>
      </c>
      <c r="C84" s="5" t="s">
        <v>61</v>
      </c>
      <c r="D84" s="5" t="s">
        <v>58</v>
      </c>
      <c r="E84" s="27" t="s">
        <v>83</v>
      </c>
      <c r="F84" s="5" t="s">
        <v>78</v>
      </c>
      <c r="G84" s="6"/>
      <c r="H84" s="6"/>
      <c r="I84" s="18">
        <v>706</v>
      </c>
      <c r="J84" s="18"/>
      <c r="K84" s="19"/>
      <c r="L84" s="6">
        <v>14000</v>
      </c>
      <c r="M84" s="20">
        <f>G84+I84+J84+L84</f>
        <v>14706</v>
      </c>
      <c r="N84" s="20">
        <f>H84+L84</f>
        <v>14000</v>
      </c>
      <c r="O84" s="3"/>
      <c r="P84" s="7"/>
      <c r="Q84" s="3"/>
      <c r="R84" s="3"/>
      <c r="S84" s="6">
        <f t="shared" si="20"/>
        <v>14706</v>
      </c>
      <c r="T84" s="6">
        <f t="shared" si="21"/>
        <v>14000</v>
      </c>
      <c r="U84" s="7">
        <v>1694</v>
      </c>
      <c r="V84" s="7"/>
      <c r="W84" s="7"/>
      <c r="X84" s="7">
        <v>33600</v>
      </c>
      <c r="Y84" s="6">
        <f t="shared" si="22"/>
        <v>50000</v>
      </c>
      <c r="Z84" s="6">
        <f t="shared" si="105"/>
        <v>47600</v>
      </c>
      <c r="AA84" s="7"/>
      <c r="AB84" s="7"/>
      <c r="AC84" s="7"/>
      <c r="AD84" s="7"/>
      <c r="AE84" s="6">
        <f t="shared" si="24"/>
        <v>50000</v>
      </c>
      <c r="AF84" s="6">
        <f t="shared" si="107"/>
        <v>47600</v>
      </c>
      <c r="AG84" s="7"/>
      <c r="AH84" s="7"/>
      <c r="AI84" s="7"/>
      <c r="AJ84" s="7"/>
      <c r="AL84" s="3"/>
      <c r="AM84" s="3"/>
    </row>
    <row r="85" spans="1:39" ht="66">
      <c r="A85" s="44" t="s">
        <v>84</v>
      </c>
      <c r="B85" s="24">
        <f>B73</f>
        <v>909</v>
      </c>
      <c r="C85" s="24" t="s">
        <v>61</v>
      </c>
      <c r="D85" s="24" t="s">
        <v>58</v>
      </c>
      <c r="E85" s="55" t="s">
        <v>85</v>
      </c>
      <c r="F85" s="24"/>
      <c r="G85" s="12">
        <f t="shared" ref="G85:H88" si="129">G86</f>
        <v>0</v>
      </c>
      <c r="H85" s="12">
        <f t="shared" si="129"/>
        <v>0</v>
      </c>
      <c r="I85" s="47"/>
      <c r="J85" s="47"/>
      <c r="K85" s="48"/>
      <c r="L85" s="48"/>
      <c r="M85" s="49">
        <f t="shared" si="62"/>
        <v>0</v>
      </c>
      <c r="N85" s="48"/>
      <c r="O85" s="13"/>
      <c r="P85" s="14">
        <f>P86</f>
        <v>0</v>
      </c>
      <c r="Q85" s="13"/>
      <c r="R85" s="13"/>
      <c r="S85" s="12">
        <f t="shared" si="20"/>
        <v>0</v>
      </c>
      <c r="T85" s="12">
        <f t="shared" si="21"/>
        <v>0</v>
      </c>
      <c r="U85" s="14"/>
      <c r="V85" s="14">
        <f>V86</f>
        <v>0</v>
      </c>
      <c r="W85" s="14"/>
      <c r="X85" s="14"/>
      <c r="Y85" s="12">
        <f t="shared" si="22"/>
        <v>0</v>
      </c>
      <c r="Z85" s="12">
        <f t="shared" si="105"/>
        <v>0</v>
      </c>
      <c r="AA85" s="14"/>
      <c r="AB85" s="14">
        <f>AB86</f>
        <v>0</v>
      </c>
      <c r="AC85" s="14"/>
      <c r="AD85" s="14"/>
      <c r="AE85" s="12">
        <f t="shared" si="24"/>
        <v>0</v>
      </c>
      <c r="AF85" s="12">
        <f t="shared" si="107"/>
        <v>0</v>
      </c>
      <c r="AG85" s="14"/>
      <c r="AH85" s="14">
        <f>AH86</f>
        <v>0</v>
      </c>
      <c r="AI85" s="14"/>
      <c r="AJ85" s="14"/>
      <c r="AK85" s="12">
        <v>619</v>
      </c>
      <c r="AL85" s="3"/>
      <c r="AM85" s="3"/>
    </row>
    <row r="86" spans="1:39" ht="20.100000000000001" customHeight="1">
      <c r="A86" s="21" t="s">
        <v>21</v>
      </c>
      <c r="B86" s="5">
        <f>B74</f>
        <v>909</v>
      </c>
      <c r="C86" s="5" t="s">
        <v>61</v>
      </c>
      <c r="D86" s="5" t="s">
        <v>58</v>
      </c>
      <c r="E86" s="5" t="s">
        <v>86</v>
      </c>
      <c r="F86" s="5"/>
      <c r="G86" s="6">
        <f t="shared" si="129"/>
        <v>0</v>
      </c>
      <c r="H86" s="6">
        <f t="shared" si="129"/>
        <v>0</v>
      </c>
      <c r="I86" s="18"/>
      <c r="J86" s="18"/>
      <c r="K86" s="19"/>
      <c r="L86" s="19"/>
      <c r="M86" s="20">
        <f t="shared" si="62"/>
        <v>0</v>
      </c>
      <c r="N86" s="19"/>
      <c r="O86" s="3"/>
      <c r="P86" s="7">
        <f>P87</f>
        <v>0</v>
      </c>
      <c r="Q86" s="3"/>
      <c r="R86" s="3"/>
      <c r="S86" s="6">
        <f t="shared" si="20"/>
        <v>0</v>
      </c>
      <c r="T86" s="6">
        <f t="shared" si="21"/>
        <v>0</v>
      </c>
      <c r="U86" s="7"/>
      <c r="V86" s="7">
        <f>V87</f>
        <v>0</v>
      </c>
      <c r="W86" s="7"/>
      <c r="X86" s="7"/>
      <c r="Y86" s="6">
        <f t="shared" si="22"/>
        <v>0</v>
      </c>
      <c r="Z86" s="6">
        <f t="shared" si="105"/>
        <v>0</v>
      </c>
      <c r="AA86" s="7"/>
      <c r="AB86" s="7">
        <f>AB87</f>
        <v>0</v>
      </c>
      <c r="AC86" s="7"/>
      <c r="AD86" s="7"/>
      <c r="AE86" s="6">
        <f t="shared" si="24"/>
        <v>0</v>
      </c>
      <c r="AF86" s="6">
        <f t="shared" si="107"/>
        <v>0</v>
      </c>
      <c r="AG86" s="7"/>
      <c r="AH86" s="7">
        <f>AH87</f>
        <v>0</v>
      </c>
      <c r="AI86" s="7"/>
      <c r="AJ86" s="7"/>
      <c r="AK86" s="6">
        <v>619</v>
      </c>
      <c r="AL86" s="3"/>
      <c r="AM86" s="3"/>
    </row>
    <row r="87" spans="1:39" ht="20.100000000000001" customHeight="1">
      <c r="A87" s="21" t="s">
        <v>63</v>
      </c>
      <c r="B87" s="5">
        <f>B85</f>
        <v>909</v>
      </c>
      <c r="C87" s="5" t="s">
        <v>61</v>
      </c>
      <c r="D87" s="5" t="s">
        <v>58</v>
      </c>
      <c r="E87" s="5" t="s">
        <v>87</v>
      </c>
      <c r="F87" s="5"/>
      <c r="G87" s="6">
        <f t="shared" si="129"/>
        <v>0</v>
      </c>
      <c r="H87" s="6">
        <f t="shared" si="129"/>
        <v>0</v>
      </c>
      <c r="I87" s="18"/>
      <c r="J87" s="18"/>
      <c r="K87" s="19"/>
      <c r="L87" s="19"/>
      <c r="M87" s="20">
        <f t="shared" si="62"/>
        <v>0</v>
      </c>
      <c r="N87" s="19"/>
      <c r="O87" s="3"/>
      <c r="P87" s="7">
        <f>P88</f>
        <v>0</v>
      </c>
      <c r="Q87" s="3"/>
      <c r="R87" s="3"/>
      <c r="S87" s="6">
        <f t="shared" si="20"/>
        <v>0</v>
      </c>
      <c r="T87" s="6">
        <f t="shared" si="21"/>
        <v>0</v>
      </c>
      <c r="U87" s="7"/>
      <c r="V87" s="7">
        <f>V88</f>
        <v>0</v>
      </c>
      <c r="W87" s="7"/>
      <c r="X87" s="7"/>
      <c r="Y87" s="6">
        <f t="shared" si="22"/>
        <v>0</v>
      </c>
      <c r="Z87" s="6">
        <f t="shared" si="105"/>
        <v>0</v>
      </c>
      <c r="AA87" s="7"/>
      <c r="AB87" s="7">
        <f>AB88</f>
        <v>0</v>
      </c>
      <c r="AC87" s="7"/>
      <c r="AD87" s="7"/>
      <c r="AE87" s="6">
        <f t="shared" si="24"/>
        <v>0</v>
      </c>
      <c r="AF87" s="6">
        <f t="shared" si="107"/>
        <v>0</v>
      </c>
      <c r="AG87" s="7"/>
      <c r="AH87" s="7">
        <f>AH88</f>
        <v>0</v>
      </c>
      <c r="AI87" s="7"/>
      <c r="AJ87" s="7"/>
      <c r="AK87" s="6">
        <v>619</v>
      </c>
      <c r="AL87" s="3"/>
      <c r="AM87" s="3"/>
    </row>
    <row r="88" spans="1:39" ht="33">
      <c r="A88" s="4" t="s">
        <v>88</v>
      </c>
      <c r="B88" s="5">
        <f>B86</f>
        <v>909</v>
      </c>
      <c r="C88" s="5" t="s">
        <v>61</v>
      </c>
      <c r="D88" s="5" t="s">
        <v>58</v>
      </c>
      <c r="E88" s="27" t="s">
        <v>87</v>
      </c>
      <c r="F88" s="5" t="s">
        <v>42</v>
      </c>
      <c r="G88" s="6">
        <f t="shared" si="129"/>
        <v>0</v>
      </c>
      <c r="H88" s="6">
        <f t="shared" si="129"/>
        <v>0</v>
      </c>
      <c r="I88" s="18"/>
      <c r="J88" s="18"/>
      <c r="K88" s="19"/>
      <c r="L88" s="19"/>
      <c r="M88" s="20">
        <f t="shared" si="62"/>
        <v>0</v>
      </c>
      <c r="N88" s="19"/>
      <c r="O88" s="3"/>
      <c r="P88" s="7">
        <f>P89</f>
        <v>0</v>
      </c>
      <c r="Q88" s="3"/>
      <c r="R88" s="3"/>
      <c r="S88" s="6">
        <f t="shared" si="20"/>
        <v>0</v>
      </c>
      <c r="T88" s="6">
        <f t="shared" si="21"/>
        <v>0</v>
      </c>
      <c r="U88" s="7"/>
      <c r="V88" s="7">
        <f>V89</f>
        <v>0</v>
      </c>
      <c r="W88" s="7"/>
      <c r="X88" s="7"/>
      <c r="Y88" s="6">
        <f t="shared" si="22"/>
        <v>0</v>
      </c>
      <c r="Z88" s="6">
        <f t="shared" si="105"/>
        <v>0</v>
      </c>
      <c r="AA88" s="7"/>
      <c r="AB88" s="7">
        <f>AB89</f>
        <v>0</v>
      </c>
      <c r="AC88" s="7"/>
      <c r="AD88" s="7"/>
      <c r="AE88" s="6">
        <f t="shared" si="24"/>
        <v>0</v>
      </c>
      <c r="AF88" s="6">
        <f t="shared" si="107"/>
        <v>0</v>
      </c>
      <c r="AG88" s="7"/>
      <c r="AH88" s="7">
        <f>AH89</f>
        <v>0</v>
      </c>
      <c r="AI88" s="7"/>
      <c r="AJ88" s="7"/>
      <c r="AK88" s="6">
        <v>619</v>
      </c>
      <c r="AL88" s="3"/>
      <c r="AM88" s="3"/>
    </row>
    <row r="89" spans="1:39" ht="33">
      <c r="A89" s="4" t="s">
        <v>43</v>
      </c>
      <c r="B89" s="5">
        <f>B87</f>
        <v>909</v>
      </c>
      <c r="C89" s="5" t="s">
        <v>61</v>
      </c>
      <c r="D89" s="5" t="s">
        <v>58</v>
      </c>
      <c r="E89" s="27" t="s">
        <v>87</v>
      </c>
      <c r="F89" s="5" t="s">
        <v>44</v>
      </c>
      <c r="G89" s="6"/>
      <c r="H89" s="6"/>
      <c r="I89" s="18"/>
      <c r="J89" s="18"/>
      <c r="K89" s="19"/>
      <c r="L89" s="19"/>
      <c r="M89" s="20">
        <f t="shared" si="62"/>
        <v>0</v>
      </c>
      <c r="N89" s="19"/>
      <c r="O89" s="3"/>
      <c r="P89" s="7"/>
      <c r="Q89" s="3"/>
      <c r="R89" s="3"/>
      <c r="S89" s="6">
        <f t="shared" si="20"/>
        <v>0</v>
      </c>
      <c r="T89" s="6">
        <f t="shared" si="21"/>
        <v>0</v>
      </c>
      <c r="U89" s="7"/>
      <c r="V89" s="7"/>
      <c r="W89" s="7"/>
      <c r="X89" s="7"/>
      <c r="Y89" s="6">
        <f t="shared" si="22"/>
        <v>0</v>
      </c>
      <c r="Z89" s="6">
        <f t="shared" si="105"/>
        <v>0</v>
      </c>
      <c r="AA89" s="7"/>
      <c r="AB89" s="7"/>
      <c r="AC89" s="7"/>
      <c r="AD89" s="7"/>
      <c r="AE89" s="6">
        <f t="shared" si="24"/>
        <v>0</v>
      </c>
      <c r="AF89" s="6">
        <f t="shared" si="107"/>
        <v>0</v>
      </c>
      <c r="AG89" s="7"/>
      <c r="AH89" s="7"/>
      <c r="AI89" s="7"/>
      <c r="AJ89" s="7"/>
      <c r="AK89" s="6">
        <v>619</v>
      </c>
      <c r="AL89" s="3"/>
      <c r="AM89" s="3"/>
    </row>
    <row r="90" spans="1:39" ht="33">
      <c r="A90" s="56" t="s">
        <v>89</v>
      </c>
      <c r="B90" s="24">
        <v>909</v>
      </c>
      <c r="C90" s="24" t="s">
        <v>61</v>
      </c>
      <c r="D90" s="24" t="s">
        <v>58</v>
      </c>
      <c r="E90" s="24" t="s">
        <v>90</v>
      </c>
      <c r="F90" s="24"/>
      <c r="G90" s="23" t="e">
        <f>G91+#REF!+G95</f>
        <v>#REF!</v>
      </c>
      <c r="H90" s="23" t="e">
        <f>H91+#REF!+H95</f>
        <v>#REF!</v>
      </c>
      <c r="I90" s="23" t="e">
        <f>I91+#REF!+I95</f>
        <v>#REF!</v>
      </c>
      <c r="J90" s="23" t="e">
        <f>J91+#REF!+J95</f>
        <v>#REF!</v>
      </c>
      <c r="K90" s="23" t="e">
        <f>K91+#REF!+K95</f>
        <v>#REF!</v>
      </c>
      <c r="L90" s="23" t="e">
        <f>L91+#REF!+L95</f>
        <v>#REF!</v>
      </c>
      <c r="M90" s="23" t="e">
        <f>M91+#REF!+M95</f>
        <v>#REF!</v>
      </c>
      <c r="N90" s="23" t="e">
        <f>N91+#REF!+N95</f>
        <v>#REF!</v>
      </c>
      <c r="O90" s="13"/>
      <c r="P90" s="14"/>
      <c r="Q90" s="13"/>
      <c r="R90" s="13"/>
      <c r="S90" s="12" t="e">
        <f t="shared" ref="S90:S140" si="130">M90+O90+P90+Q90+R90</f>
        <v>#REF!</v>
      </c>
      <c r="T90" s="12" t="e">
        <f t="shared" ref="T90:T140" si="131">N90+R90</f>
        <v>#REF!</v>
      </c>
      <c r="U90" s="17">
        <f>U91+U95</f>
        <v>-3247</v>
      </c>
      <c r="V90" s="17">
        <f>V91+V95</f>
        <v>0</v>
      </c>
      <c r="W90" s="17">
        <f>W91+W95</f>
        <v>-685</v>
      </c>
      <c r="X90" s="14"/>
      <c r="Y90" s="12" t="e">
        <f t="shared" ref="Y90:Y134" si="132">S90+U90+V90+W90+X90</f>
        <v>#REF!</v>
      </c>
      <c r="Z90" s="12" t="e">
        <f t="shared" si="105"/>
        <v>#REF!</v>
      </c>
      <c r="AA90" s="17">
        <f>AA91+AA95</f>
        <v>-25</v>
      </c>
      <c r="AB90" s="17">
        <f>AB91+AB95</f>
        <v>0</v>
      </c>
      <c r="AC90" s="17">
        <f>AC91+AC95</f>
        <v>0</v>
      </c>
      <c r="AD90" s="14"/>
      <c r="AE90" s="12" t="e">
        <f t="shared" ref="AE90:AE134" si="133">Y90+AA90+AB90+AC90+AD90</f>
        <v>#REF!</v>
      </c>
      <c r="AF90" s="12" t="e">
        <f t="shared" si="107"/>
        <v>#REF!</v>
      </c>
      <c r="AG90" s="17">
        <f>AG91+AG95</f>
        <v>-50</v>
      </c>
      <c r="AH90" s="17">
        <f>AH91+AH95</f>
        <v>0</v>
      </c>
      <c r="AI90" s="17">
        <f>AI91+AI95</f>
        <v>0</v>
      </c>
      <c r="AJ90" s="14"/>
      <c r="AK90" s="12">
        <f>AK91+AK95</f>
        <v>103317</v>
      </c>
      <c r="AL90" s="13"/>
      <c r="AM90" s="13"/>
    </row>
    <row r="91" spans="1:39" ht="20.100000000000001" customHeight="1">
      <c r="A91" s="21" t="s">
        <v>21</v>
      </c>
      <c r="B91" s="5" t="s">
        <v>16</v>
      </c>
      <c r="C91" s="5" t="s">
        <v>61</v>
      </c>
      <c r="D91" s="5" t="s">
        <v>58</v>
      </c>
      <c r="E91" s="5" t="s">
        <v>91</v>
      </c>
      <c r="F91" s="5"/>
      <c r="G91" s="6">
        <f t="shared" ref="G91:R93" si="134">G92</f>
        <v>21947</v>
      </c>
      <c r="H91" s="6">
        <f t="shared" si="134"/>
        <v>0</v>
      </c>
      <c r="I91" s="6">
        <f t="shared" si="134"/>
        <v>0</v>
      </c>
      <c r="J91" s="6">
        <f t="shared" si="134"/>
        <v>0</v>
      </c>
      <c r="K91" s="6">
        <f t="shared" si="134"/>
        <v>0</v>
      </c>
      <c r="L91" s="6">
        <f t="shared" si="134"/>
        <v>0</v>
      </c>
      <c r="M91" s="6">
        <f t="shared" si="134"/>
        <v>21947</v>
      </c>
      <c r="N91" s="6">
        <f t="shared" si="134"/>
        <v>0</v>
      </c>
      <c r="O91" s="6">
        <f t="shared" si="134"/>
        <v>0</v>
      </c>
      <c r="P91" s="6">
        <f t="shared" si="134"/>
        <v>0</v>
      </c>
      <c r="Q91" s="6">
        <f t="shared" si="134"/>
        <v>0</v>
      </c>
      <c r="R91" s="6">
        <f t="shared" si="134"/>
        <v>0</v>
      </c>
      <c r="S91" s="6">
        <f t="shared" si="130"/>
        <v>21947</v>
      </c>
      <c r="T91" s="6">
        <f t="shared" si="131"/>
        <v>0</v>
      </c>
      <c r="U91" s="6">
        <f t="shared" ref="U91:X93" si="135">U92</f>
        <v>-199</v>
      </c>
      <c r="V91" s="6">
        <f t="shared" si="135"/>
        <v>0</v>
      </c>
      <c r="W91" s="6">
        <f t="shared" si="135"/>
        <v>-224</v>
      </c>
      <c r="X91" s="6">
        <f t="shared" si="135"/>
        <v>0</v>
      </c>
      <c r="Y91" s="6">
        <f t="shared" si="132"/>
        <v>21524</v>
      </c>
      <c r="Z91" s="6">
        <f t="shared" si="105"/>
        <v>0</v>
      </c>
      <c r="AA91" s="6">
        <f t="shared" ref="AA91:AD93" si="136">AA92</f>
        <v>-23</v>
      </c>
      <c r="AB91" s="6">
        <f t="shared" si="136"/>
        <v>0</v>
      </c>
      <c r="AC91" s="6">
        <f t="shared" si="136"/>
        <v>0</v>
      </c>
      <c r="AD91" s="6">
        <f t="shared" si="136"/>
        <v>0</v>
      </c>
      <c r="AE91" s="6">
        <f t="shared" si="133"/>
        <v>21501</v>
      </c>
      <c r="AF91" s="6">
        <f t="shared" si="107"/>
        <v>0</v>
      </c>
      <c r="AG91" s="6">
        <f t="shared" ref="AG91:AJ93" si="137">AG92</f>
        <v>0</v>
      </c>
      <c r="AH91" s="6">
        <f t="shared" si="137"/>
        <v>0</v>
      </c>
      <c r="AI91" s="6">
        <f t="shared" si="137"/>
        <v>0</v>
      </c>
      <c r="AJ91" s="6">
        <f t="shared" si="137"/>
        <v>0</v>
      </c>
      <c r="AK91" s="6">
        <f t="shared" ref="AK91:AK93" si="138">843+197+20349+18988+29458</f>
        <v>69835</v>
      </c>
      <c r="AL91" s="3"/>
      <c r="AM91" s="3"/>
    </row>
    <row r="92" spans="1:39" ht="20.100000000000001" customHeight="1">
      <c r="A92" s="21" t="s">
        <v>63</v>
      </c>
      <c r="B92" s="5">
        <f t="shared" ref="B92:B101" si="139">B90</f>
        <v>909</v>
      </c>
      <c r="C92" s="5" t="s">
        <v>61</v>
      </c>
      <c r="D92" s="5" t="s">
        <v>58</v>
      </c>
      <c r="E92" s="5" t="s">
        <v>92</v>
      </c>
      <c r="F92" s="5"/>
      <c r="G92" s="6">
        <f t="shared" si="134"/>
        <v>21947</v>
      </c>
      <c r="H92" s="6">
        <f t="shared" si="134"/>
        <v>0</v>
      </c>
      <c r="I92" s="6">
        <f t="shared" si="134"/>
        <v>0</v>
      </c>
      <c r="J92" s="6">
        <f t="shared" si="134"/>
        <v>0</v>
      </c>
      <c r="K92" s="6">
        <f t="shared" si="134"/>
        <v>0</v>
      </c>
      <c r="L92" s="6">
        <f t="shared" si="134"/>
        <v>0</v>
      </c>
      <c r="M92" s="6">
        <f t="shared" si="134"/>
        <v>21947</v>
      </c>
      <c r="N92" s="6">
        <f t="shared" si="134"/>
        <v>0</v>
      </c>
      <c r="O92" s="6">
        <f t="shared" si="134"/>
        <v>0</v>
      </c>
      <c r="P92" s="6">
        <f t="shared" si="134"/>
        <v>0</v>
      </c>
      <c r="Q92" s="6">
        <f t="shared" si="134"/>
        <v>0</v>
      </c>
      <c r="R92" s="6">
        <f t="shared" si="134"/>
        <v>0</v>
      </c>
      <c r="S92" s="6">
        <f t="shared" si="130"/>
        <v>21947</v>
      </c>
      <c r="T92" s="6">
        <f t="shared" si="131"/>
        <v>0</v>
      </c>
      <c r="U92" s="6">
        <f t="shared" si="135"/>
        <v>-199</v>
      </c>
      <c r="V92" s="6">
        <f t="shared" si="135"/>
        <v>0</v>
      </c>
      <c r="W92" s="6">
        <f t="shared" si="135"/>
        <v>-224</v>
      </c>
      <c r="X92" s="6">
        <f t="shared" si="135"/>
        <v>0</v>
      </c>
      <c r="Y92" s="6">
        <f t="shared" si="132"/>
        <v>21524</v>
      </c>
      <c r="Z92" s="6">
        <f t="shared" si="105"/>
        <v>0</v>
      </c>
      <c r="AA92" s="6">
        <f t="shared" si="136"/>
        <v>-23</v>
      </c>
      <c r="AB92" s="6">
        <f t="shared" si="136"/>
        <v>0</v>
      </c>
      <c r="AC92" s="6">
        <f t="shared" si="136"/>
        <v>0</v>
      </c>
      <c r="AD92" s="6">
        <f t="shared" si="136"/>
        <v>0</v>
      </c>
      <c r="AE92" s="6">
        <f t="shared" si="133"/>
        <v>21501</v>
      </c>
      <c r="AF92" s="6">
        <f t="shared" si="107"/>
        <v>0</v>
      </c>
      <c r="AG92" s="6">
        <f t="shared" si="137"/>
        <v>0</v>
      </c>
      <c r="AH92" s="6">
        <f t="shared" si="137"/>
        <v>0</v>
      </c>
      <c r="AI92" s="6">
        <f t="shared" si="137"/>
        <v>0</v>
      </c>
      <c r="AJ92" s="6">
        <f t="shared" si="137"/>
        <v>0</v>
      </c>
      <c r="AK92" s="6">
        <f t="shared" si="138"/>
        <v>69835</v>
      </c>
      <c r="AL92" s="3"/>
      <c r="AM92" s="3"/>
    </row>
    <row r="93" spans="1:39" ht="33">
      <c r="A93" s="4" t="s">
        <v>41</v>
      </c>
      <c r="B93" s="5" t="str">
        <f t="shared" si="139"/>
        <v>909</v>
      </c>
      <c r="C93" s="5" t="s">
        <v>61</v>
      </c>
      <c r="D93" s="5" t="s">
        <v>58</v>
      </c>
      <c r="E93" s="5" t="s">
        <v>92</v>
      </c>
      <c r="F93" s="5" t="s">
        <v>42</v>
      </c>
      <c r="G93" s="6">
        <f t="shared" si="134"/>
        <v>21947</v>
      </c>
      <c r="H93" s="6">
        <f t="shared" si="134"/>
        <v>0</v>
      </c>
      <c r="I93" s="6">
        <f t="shared" si="134"/>
        <v>0</v>
      </c>
      <c r="J93" s="6">
        <f t="shared" si="134"/>
        <v>0</v>
      </c>
      <c r="K93" s="6">
        <f t="shared" si="134"/>
        <v>0</v>
      </c>
      <c r="L93" s="6"/>
      <c r="M93" s="6">
        <f>M94</f>
        <v>21947</v>
      </c>
      <c r="N93" s="6">
        <f t="shared" si="134"/>
        <v>0</v>
      </c>
      <c r="O93" s="6">
        <f>O94</f>
        <v>0</v>
      </c>
      <c r="P93" s="6">
        <f t="shared" si="134"/>
        <v>0</v>
      </c>
      <c r="Q93" s="6">
        <f t="shared" si="134"/>
        <v>0</v>
      </c>
      <c r="R93" s="6">
        <f t="shared" si="134"/>
        <v>0</v>
      </c>
      <c r="S93" s="6">
        <f t="shared" si="130"/>
        <v>21947</v>
      </c>
      <c r="T93" s="6">
        <f t="shared" si="131"/>
        <v>0</v>
      </c>
      <c r="U93" s="6">
        <f>U94</f>
        <v>-199</v>
      </c>
      <c r="V93" s="6">
        <f t="shared" si="135"/>
        <v>0</v>
      </c>
      <c r="W93" s="6">
        <f t="shared" si="135"/>
        <v>-224</v>
      </c>
      <c r="X93" s="6">
        <f t="shared" si="135"/>
        <v>0</v>
      </c>
      <c r="Y93" s="6">
        <f t="shared" si="132"/>
        <v>21524</v>
      </c>
      <c r="Z93" s="6">
        <f t="shared" si="105"/>
        <v>0</v>
      </c>
      <c r="AA93" s="6">
        <f>AA94</f>
        <v>-23</v>
      </c>
      <c r="AB93" s="6">
        <f t="shared" si="136"/>
        <v>0</v>
      </c>
      <c r="AC93" s="6">
        <f t="shared" si="136"/>
        <v>0</v>
      </c>
      <c r="AD93" s="6">
        <f t="shared" si="136"/>
        <v>0</v>
      </c>
      <c r="AE93" s="6">
        <f t="shared" si="133"/>
        <v>21501</v>
      </c>
      <c r="AF93" s="6">
        <f t="shared" si="107"/>
        <v>0</v>
      </c>
      <c r="AG93" s="6">
        <f>AG94</f>
        <v>0</v>
      </c>
      <c r="AH93" s="6">
        <f t="shared" si="137"/>
        <v>0</v>
      </c>
      <c r="AI93" s="6">
        <f t="shared" si="137"/>
        <v>0</v>
      </c>
      <c r="AJ93" s="6">
        <f t="shared" si="137"/>
        <v>0</v>
      </c>
      <c r="AK93" s="6">
        <f t="shared" si="138"/>
        <v>69835</v>
      </c>
      <c r="AL93" s="3"/>
      <c r="AM93" s="3"/>
    </row>
    <row r="94" spans="1:39" ht="33">
      <c r="A94" s="21" t="s">
        <v>43</v>
      </c>
      <c r="B94" s="5">
        <f t="shared" si="139"/>
        <v>909</v>
      </c>
      <c r="C94" s="5" t="s">
        <v>61</v>
      </c>
      <c r="D94" s="5" t="s">
        <v>58</v>
      </c>
      <c r="E94" s="5" t="s">
        <v>92</v>
      </c>
      <c r="F94" s="5" t="s">
        <v>44</v>
      </c>
      <c r="G94" s="6">
        <f>21169+500+278</f>
        <v>21947</v>
      </c>
      <c r="H94" s="12"/>
      <c r="I94" s="18"/>
      <c r="J94" s="18"/>
      <c r="K94" s="19"/>
      <c r="L94" s="19"/>
      <c r="M94" s="20">
        <f t="shared" si="62"/>
        <v>21947</v>
      </c>
      <c r="N94" s="19"/>
      <c r="O94" s="3"/>
      <c r="P94" s="7"/>
      <c r="Q94" s="3"/>
      <c r="R94" s="3"/>
      <c r="S94" s="6">
        <f t="shared" si="130"/>
        <v>21947</v>
      </c>
      <c r="T94" s="6">
        <f t="shared" si="131"/>
        <v>0</v>
      </c>
      <c r="U94" s="7">
        <v>-199</v>
      </c>
      <c r="V94" s="7"/>
      <c r="W94" s="7">
        <v>-224</v>
      </c>
      <c r="X94" s="7"/>
      <c r="Y94" s="6">
        <f t="shared" si="132"/>
        <v>21524</v>
      </c>
      <c r="Z94" s="6">
        <f t="shared" si="105"/>
        <v>0</v>
      </c>
      <c r="AA94" s="7">
        <v>-23</v>
      </c>
      <c r="AB94" s="7"/>
      <c r="AC94" s="7"/>
      <c r="AD94" s="7"/>
      <c r="AE94" s="6">
        <f t="shared" si="133"/>
        <v>21501</v>
      </c>
      <c r="AF94" s="6">
        <f t="shared" si="107"/>
        <v>0</v>
      </c>
      <c r="AG94" s="7"/>
      <c r="AH94" s="7"/>
      <c r="AI94" s="7"/>
      <c r="AJ94" s="7"/>
      <c r="AK94" s="6">
        <f>843+197+20349+18988+29458</f>
        <v>69835</v>
      </c>
      <c r="AL94" s="3"/>
      <c r="AM94" s="3"/>
    </row>
    <row r="95" spans="1:39" ht="20.100000000000001" customHeight="1">
      <c r="A95" s="21" t="s">
        <v>93</v>
      </c>
      <c r="B95" s="5" t="str">
        <f>B93</f>
        <v>909</v>
      </c>
      <c r="C95" s="5" t="s">
        <v>61</v>
      </c>
      <c r="D95" s="5" t="s">
        <v>58</v>
      </c>
      <c r="E95" s="5" t="s">
        <v>94</v>
      </c>
      <c r="F95" s="5"/>
      <c r="G95" s="6">
        <f t="shared" ref="G95:N95" si="140">G96</f>
        <v>82823</v>
      </c>
      <c r="H95" s="6">
        <f t="shared" si="140"/>
        <v>0</v>
      </c>
      <c r="I95" s="6">
        <f t="shared" si="140"/>
        <v>0</v>
      </c>
      <c r="J95" s="6">
        <f t="shared" si="140"/>
        <v>0</v>
      </c>
      <c r="K95" s="6">
        <f t="shared" si="140"/>
        <v>0</v>
      </c>
      <c r="L95" s="6">
        <f t="shared" si="140"/>
        <v>0</v>
      </c>
      <c r="M95" s="6">
        <f t="shared" si="140"/>
        <v>82823</v>
      </c>
      <c r="N95" s="6">
        <f t="shared" si="140"/>
        <v>0</v>
      </c>
      <c r="O95" s="3">
        <f>O96</f>
        <v>0</v>
      </c>
      <c r="P95" s="7">
        <f t="shared" ref="P95:R95" si="141">P96</f>
        <v>0</v>
      </c>
      <c r="Q95" s="3">
        <f t="shared" si="141"/>
        <v>0</v>
      </c>
      <c r="R95" s="3">
        <f t="shared" si="141"/>
        <v>0</v>
      </c>
      <c r="S95" s="6">
        <f t="shared" si="130"/>
        <v>82823</v>
      </c>
      <c r="T95" s="6">
        <f t="shared" si="131"/>
        <v>0</v>
      </c>
      <c r="U95" s="7">
        <f>U96</f>
        <v>-3048</v>
      </c>
      <c r="V95" s="7">
        <f t="shared" ref="V95:X95" si="142">V96</f>
        <v>0</v>
      </c>
      <c r="W95" s="7">
        <f t="shared" si="142"/>
        <v>-461</v>
      </c>
      <c r="X95" s="7">
        <f t="shared" si="142"/>
        <v>0</v>
      </c>
      <c r="Y95" s="6">
        <f t="shared" si="132"/>
        <v>79314</v>
      </c>
      <c r="Z95" s="6">
        <f t="shared" si="105"/>
        <v>0</v>
      </c>
      <c r="AA95" s="7">
        <f>AA96</f>
        <v>-2</v>
      </c>
      <c r="AB95" s="7">
        <f t="shared" ref="AB95:AD95" si="143">AB96</f>
        <v>0</v>
      </c>
      <c r="AC95" s="7">
        <f t="shared" si="143"/>
        <v>0</v>
      </c>
      <c r="AD95" s="7">
        <f t="shared" si="143"/>
        <v>0</v>
      </c>
      <c r="AE95" s="6">
        <f t="shared" si="133"/>
        <v>79312</v>
      </c>
      <c r="AF95" s="6">
        <f t="shared" si="107"/>
        <v>0</v>
      </c>
      <c r="AG95" s="7">
        <f>AG96</f>
        <v>-50</v>
      </c>
      <c r="AH95" s="7">
        <f t="shared" ref="AH95:AJ95" si="144">AH96</f>
        <v>0</v>
      </c>
      <c r="AI95" s="7">
        <f t="shared" si="144"/>
        <v>0</v>
      </c>
      <c r="AJ95" s="7">
        <f t="shared" si="144"/>
        <v>0</v>
      </c>
      <c r="AK95" s="6">
        <v>33482</v>
      </c>
      <c r="AL95" s="3"/>
      <c r="AM95" s="3"/>
    </row>
    <row r="96" spans="1:39" ht="33">
      <c r="A96" s="21" t="s">
        <v>95</v>
      </c>
      <c r="B96" s="5">
        <f>B94</f>
        <v>909</v>
      </c>
      <c r="C96" s="5" t="s">
        <v>61</v>
      </c>
      <c r="D96" s="5" t="s">
        <v>58</v>
      </c>
      <c r="E96" s="5" t="s">
        <v>96</v>
      </c>
      <c r="F96" s="5"/>
      <c r="G96" s="25">
        <f t="shared" ref="G96:R96" si="145">G97+G99+G101</f>
        <v>82823</v>
      </c>
      <c r="H96" s="25">
        <f t="shared" si="145"/>
        <v>0</v>
      </c>
      <c r="I96" s="25">
        <f t="shared" si="145"/>
        <v>0</v>
      </c>
      <c r="J96" s="25">
        <f t="shared" si="145"/>
        <v>0</v>
      </c>
      <c r="K96" s="25">
        <f t="shared" si="145"/>
        <v>0</v>
      </c>
      <c r="L96" s="25">
        <f t="shared" si="145"/>
        <v>0</v>
      </c>
      <c r="M96" s="25">
        <f t="shared" si="145"/>
        <v>82823</v>
      </c>
      <c r="N96" s="25">
        <f t="shared" si="145"/>
        <v>0</v>
      </c>
      <c r="O96" s="25">
        <f t="shared" si="145"/>
        <v>0</v>
      </c>
      <c r="P96" s="25">
        <f t="shared" si="145"/>
        <v>0</v>
      </c>
      <c r="Q96" s="25">
        <f t="shared" si="145"/>
        <v>0</v>
      </c>
      <c r="R96" s="25">
        <f t="shared" si="145"/>
        <v>0</v>
      </c>
      <c r="S96" s="6">
        <f t="shared" si="130"/>
        <v>82823</v>
      </c>
      <c r="T96" s="6">
        <f t="shared" si="131"/>
        <v>0</v>
      </c>
      <c r="U96" s="25">
        <f t="shared" ref="U96:X96" si="146">U97+U99+U101</f>
        <v>-3048</v>
      </c>
      <c r="V96" s="25">
        <f t="shared" si="146"/>
        <v>0</v>
      </c>
      <c r="W96" s="25">
        <f t="shared" si="146"/>
        <v>-461</v>
      </c>
      <c r="X96" s="25">
        <f t="shared" si="146"/>
        <v>0</v>
      </c>
      <c r="Y96" s="6">
        <f t="shared" si="132"/>
        <v>79314</v>
      </c>
      <c r="Z96" s="6">
        <f t="shared" si="105"/>
        <v>0</v>
      </c>
      <c r="AA96" s="25">
        <f t="shared" ref="AA96:AD96" si="147">AA97+AA99+AA101</f>
        <v>-2</v>
      </c>
      <c r="AB96" s="25">
        <f t="shared" si="147"/>
        <v>0</v>
      </c>
      <c r="AC96" s="25">
        <f t="shared" si="147"/>
        <v>0</v>
      </c>
      <c r="AD96" s="25">
        <f t="shared" si="147"/>
        <v>0</v>
      </c>
      <c r="AE96" s="6">
        <f t="shared" si="133"/>
        <v>79312</v>
      </c>
      <c r="AF96" s="6">
        <f t="shared" si="107"/>
        <v>0</v>
      </c>
      <c r="AG96" s="25">
        <f t="shared" ref="AG96:AJ96" si="148">AG97+AG99+AG101</f>
        <v>-50</v>
      </c>
      <c r="AH96" s="25">
        <f t="shared" si="148"/>
        <v>0</v>
      </c>
      <c r="AI96" s="25">
        <f t="shared" si="148"/>
        <v>0</v>
      </c>
      <c r="AJ96" s="25">
        <f t="shared" si="148"/>
        <v>0</v>
      </c>
      <c r="AK96" s="6">
        <v>33482</v>
      </c>
      <c r="AL96" s="3"/>
      <c r="AM96" s="3"/>
    </row>
    <row r="97" spans="1:39" ht="82.5">
      <c r="A97" s="4" t="s">
        <v>97</v>
      </c>
      <c r="B97" s="5" t="str">
        <f t="shared" si="139"/>
        <v>909</v>
      </c>
      <c r="C97" s="5" t="s">
        <v>61</v>
      </c>
      <c r="D97" s="5" t="s">
        <v>58</v>
      </c>
      <c r="E97" s="5" t="s">
        <v>96</v>
      </c>
      <c r="F97" s="5" t="s">
        <v>98</v>
      </c>
      <c r="G97" s="25">
        <f t="shared" ref="G97:N97" si="149">SUM(G98:G98)</f>
        <v>14173</v>
      </c>
      <c r="H97" s="25">
        <f t="shared" si="149"/>
        <v>0</v>
      </c>
      <c r="I97" s="25">
        <f t="shared" si="149"/>
        <v>0</v>
      </c>
      <c r="J97" s="25">
        <f t="shared" si="149"/>
        <v>0</v>
      </c>
      <c r="K97" s="25">
        <f t="shared" si="149"/>
        <v>0</v>
      </c>
      <c r="L97" s="25">
        <f t="shared" si="149"/>
        <v>0</v>
      </c>
      <c r="M97" s="25">
        <f t="shared" si="149"/>
        <v>14173</v>
      </c>
      <c r="N97" s="25">
        <f t="shared" si="149"/>
        <v>0</v>
      </c>
      <c r="O97" s="3">
        <f>O98</f>
        <v>0</v>
      </c>
      <c r="P97" s="7">
        <f t="shared" ref="P97:R97" si="150">P98</f>
        <v>0</v>
      </c>
      <c r="Q97" s="3">
        <f t="shared" si="150"/>
        <v>0</v>
      </c>
      <c r="R97" s="3">
        <f t="shared" si="150"/>
        <v>0</v>
      </c>
      <c r="S97" s="6">
        <f t="shared" si="130"/>
        <v>14173</v>
      </c>
      <c r="T97" s="6">
        <f t="shared" si="131"/>
        <v>0</v>
      </c>
      <c r="U97" s="7">
        <f>U98</f>
        <v>0</v>
      </c>
      <c r="V97" s="7">
        <f t="shared" ref="V97:X97" si="151">V98</f>
        <v>0</v>
      </c>
      <c r="W97" s="7">
        <f t="shared" si="151"/>
        <v>0</v>
      </c>
      <c r="X97" s="7">
        <f t="shared" si="151"/>
        <v>0</v>
      </c>
      <c r="Y97" s="6">
        <f t="shared" si="132"/>
        <v>14173</v>
      </c>
      <c r="Z97" s="6">
        <f t="shared" si="105"/>
        <v>0</v>
      </c>
      <c r="AA97" s="7">
        <f>AA98</f>
        <v>0</v>
      </c>
      <c r="AB97" s="7">
        <f t="shared" ref="AB97:AD97" si="152">AB98</f>
        <v>0</v>
      </c>
      <c r="AC97" s="7">
        <f t="shared" si="152"/>
        <v>0</v>
      </c>
      <c r="AD97" s="7">
        <f t="shared" si="152"/>
        <v>0</v>
      </c>
      <c r="AE97" s="6">
        <f t="shared" si="133"/>
        <v>14173</v>
      </c>
      <c r="AF97" s="6">
        <f t="shared" si="107"/>
        <v>0</v>
      </c>
      <c r="AG97" s="7">
        <f>AG98</f>
        <v>0</v>
      </c>
      <c r="AH97" s="7">
        <f t="shared" ref="AH97:AJ97" si="153">AH98</f>
        <v>0</v>
      </c>
      <c r="AI97" s="7">
        <f t="shared" si="153"/>
        <v>0</v>
      </c>
      <c r="AJ97" s="7">
        <f t="shared" si="153"/>
        <v>0</v>
      </c>
      <c r="AK97" s="6">
        <f t="shared" si="102"/>
        <v>14173</v>
      </c>
      <c r="AL97" s="3"/>
      <c r="AM97" s="3"/>
    </row>
    <row r="98" spans="1:39" ht="20.100000000000001" customHeight="1">
      <c r="A98" s="21" t="s">
        <v>99</v>
      </c>
      <c r="B98" s="5">
        <f t="shared" si="139"/>
        <v>909</v>
      </c>
      <c r="C98" s="5" t="s">
        <v>61</v>
      </c>
      <c r="D98" s="5" t="s">
        <v>58</v>
      </c>
      <c r="E98" s="5" t="s">
        <v>96</v>
      </c>
      <c r="F98" s="5" t="s">
        <v>100</v>
      </c>
      <c r="G98" s="6">
        <f>13628+545</f>
        <v>14173</v>
      </c>
      <c r="H98" s="6"/>
      <c r="I98" s="18"/>
      <c r="J98" s="18"/>
      <c r="K98" s="19"/>
      <c r="L98" s="19"/>
      <c r="M98" s="20">
        <f t="shared" si="62"/>
        <v>14173</v>
      </c>
      <c r="N98" s="19"/>
      <c r="O98" s="3"/>
      <c r="P98" s="7"/>
      <c r="Q98" s="3"/>
      <c r="R98" s="3"/>
      <c r="S98" s="6">
        <f t="shared" si="130"/>
        <v>14173</v>
      </c>
      <c r="T98" s="6">
        <f t="shared" si="131"/>
        <v>0</v>
      </c>
      <c r="U98" s="7"/>
      <c r="V98" s="7"/>
      <c r="W98" s="7"/>
      <c r="X98" s="7"/>
      <c r="Y98" s="6">
        <f t="shared" si="132"/>
        <v>14173</v>
      </c>
      <c r="Z98" s="6">
        <f t="shared" si="105"/>
        <v>0</v>
      </c>
      <c r="AA98" s="7"/>
      <c r="AB98" s="7"/>
      <c r="AC98" s="7"/>
      <c r="AD98" s="7"/>
      <c r="AE98" s="6">
        <f t="shared" si="133"/>
        <v>14173</v>
      </c>
      <c r="AF98" s="6">
        <f t="shared" si="107"/>
        <v>0</v>
      </c>
      <c r="AG98" s="7"/>
      <c r="AH98" s="7"/>
      <c r="AI98" s="7"/>
      <c r="AJ98" s="7"/>
      <c r="AK98" s="6">
        <f t="shared" si="102"/>
        <v>14173</v>
      </c>
      <c r="AL98" s="3"/>
      <c r="AM98" s="3"/>
    </row>
    <row r="99" spans="1:39" ht="33">
      <c r="A99" s="4" t="s">
        <v>41</v>
      </c>
      <c r="B99" s="5" t="str">
        <f t="shared" si="139"/>
        <v>909</v>
      </c>
      <c r="C99" s="5" t="s">
        <v>61</v>
      </c>
      <c r="D99" s="5" t="s">
        <v>58</v>
      </c>
      <c r="E99" s="5" t="s">
        <v>96</v>
      </c>
      <c r="F99" s="5" t="s">
        <v>42</v>
      </c>
      <c r="G99" s="6">
        <f t="shared" ref="G99:N99" si="154">G100</f>
        <v>67948</v>
      </c>
      <c r="H99" s="6">
        <f t="shared" si="154"/>
        <v>0</v>
      </c>
      <c r="I99" s="6">
        <f t="shared" si="154"/>
        <v>0</v>
      </c>
      <c r="J99" s="6">
        <f t="shared" si="154"/>
        <v>0</v>
      </c>
      <c r="K99" s="6">
        <f t="shared" si="154"/>
        <v>0</v>
      </c>
      <c r="L99" s="6">
        <f t="shared" si="154"/>
        <v>0</v>
      </c>
      <c r="M99" s="6">
        <f t="shared" si="154"/>
        <v>67948</v>
      </c>
      <c r="N99" s="6">
        <f t="shared" si="154"/>
        <v>0</v>
      </c>
      <c r="O99" s="6">
        <f>O100</f>
        <v>-8</v>
      </c>
      <c r="P99" s="7">
        <f t="shared" ref="P99:R99" si="155">P100</f>
        <v>0</v>
      </c>
      <c r="Q99" s="3">
        <f t="shared" si="155"/>
        <v>0</v>
      </c>
      <c r="R99" s="3">
        <f t="shared" si="155"/>
        <v>0</v>
      </c>
      <c r="S99" s="6">
        <f t="shared" si="130"/>
        <v>67940</v>
      </c>
      <c r="T99" s="6">
        <f t="shared" si="131"/>
        <v>0</v>
      </c>
      <c r="U99" s="6">
        <f>U100</f>
        <v>-3048</v>
      </c>
      <c r="V99" s="7">
        <f t="shared" ref="V99:X99" si="156">V100</f>
        <v>0</v>
      </c>
      <c r="W99" s="7">
        <f t="shared" si="156"/>
        <v>-461</v>
      </c>
      <c r="X99" s="7">
        <f t="shared" si="156"/>
        <v>0</v>
      </c>
      <c r="Y99" s="6">
        <f t="shared" si="132"/>
        <v>64431</v>
      </c>
      <c r="Z99" s="6">
        <f t="shared" si="105"/>
        <v>0</v>
      </c>
      <c r="AA99" s="6">
        <f>AA100</f>
        <v>-2</v>
      </c>
      <c r="AB99" s="7">
        <f t="shared" ref="AB99:AD99" si="157">AB100</f>
        <v>0</v>
      </c>
      <c r="AC99" s="7">
        <f t="shared" si="157"/>
        <v>0</v>
      </c>
      <c r="AD99" s="7">
        <f t="shared" si="157"/>
        <v>0</v>
      </c>
      <c r="AE99" s="6">
        <f t="shared" si="133"/>
        <v>64429</v>
      </c>
      <c r="AF99" s="6">
        <f t="shared" si="107"/>
        <v>0</v>
      </c>
      <c r="AG99" s="6">
        <f>AG100</f>
        <v>-50</v>
      </c>
      <c r="AH99" s="7">
        <f t="shared" ref="AH99:AJ99" si="158">AH100</f>
        <v>0</v>
      </c>
      <c r="AI99" s="7">
        <f t="shared" si="158"/>
        <v>0</v>
      </c>
      <c r="AJ99" s="7">
        <f t="shared" si="158"/>
        <v>0</v>
      </c>
      <c r="AK99" s="6">
        <v>19253</v>
      </c>
      <c r="AL99" s="3"/>
      <c r="AM99" s="3"/>
    </row>
    <row r="100" spans="1:39" ht="33">
      <c r="A100" s="21" t="s">
        <v>43</v>
      </c>
      <c r="B100" s="5">
        <f t="shared" si="139"/>
        <v>909</v>
      </c>
      <c r="C100" s="5" t="s">
        <v>61</v>
      </c>
      <c r="D100" s="5" t="s">
        <v>58</v>
      </c>
      <c r="E100" s="5" t="s">
        <v>96</v>
      </c>
      <c r="F100" s="5" t="s">
        <v>44</v>
      </c>
      <c r="G100" s="6">
        <v>67948</v>
      </c>
      <c r="H100" s="12"/>
      <c r="I100" s="18"/>
      <c r="J100" s="18"/>
      <c r="K100" s="19"/>
      <c r="L100" s="19"/>
      <c r="M100" s="20">
        <f t="shared" si="62"/>
        <v>67948</v>
      </c>
      <c r="N100" s="19"/>
      <c r="O100" s="6">
        <v>-8</v>
      </c>
      <c r="P100" s="7"/>
      <c r="Q100" s="3"/>
      <c r="R100" s="3"/>
      <c r="S100" s="6">
        <f t="shared" si="130"/>
        <v>67940</v>
      </c>
      <c r="T100" s="6">
        <f t="shared" si="131"/>
        <v>0</v>
      </c>
      <c r="U100" s="6">
        <f>-320-2728</f>
        <v>-3048</v>
      </c>
      <c r="V100" s="7"/>
      <c r="W100" s="7">
        <v>-461</v>
      </c>
      <c r="X100" s="7"/>
      <c r="Y100" s="6">
        <f t="shared" si="132"/>
        <v>64431</v>
      </c>
      <c r="Z100" s="6">
        <f t="shared" si="105"/>
        <v>0</v>
      </c>
      <c r="AA100" s="6">
        <v>-2</v>
      </c>
      <c r="AB100" s="7"/>
      <c r="AC100" s="7"/>
      <c r="AD100" s="7"/>
      <c r="AE100" s="6">
        <f t="shared" si="133"/>
        <v>64429</v>
      </c>
      <c r="AF100" s="6">
        <f t="shared" si="107"/>
        <v>0</v>
      </c>
      <c r="AG100" s="7">
        <v>-50</v>
      </c>
      <c r="AH100" s="7"/>
      <c r="AI100" s="7"/>
      <c r="AJ100" s="7"/>
      <c r="AK100" s="6">
        <v>19253</v>
      </c>
      <c r="AL100" s="3"/>
      <c r="AM100" s="3"/>
    </row>
    <row r="101" spans="1:39" ht="20.100000000000001" customHeight="1">
      <c r="A101" s="21" t="s">
        <v>25</v>
      </c>
      <c r="B101" s="5" t="str">
        <f t="shared" si="139"/>
        <v>909</v>
      </c>
      <c r="C101" s="5" t="s">
        <v>61</v>
      </c>
      <c r="D101" s="5" t="s">
        <v>58</v>
      </c>
      <c r="E101" s="5" t="s">
        <v>96</v>
      </c>
      <c r="F101" s="5" t="s">
        <v>26</v>
      </c>
      <c r="G101" s="6">
        <f t="shared" ref="G101:R101" si="159">G102+G103</f>
        <v>702</v>
      </c>
      <c r="H101" s="6">
        <f t="shared" si="159"/>
        <v>0</v>
      </c>
      <c r="I101" s="6">
        <f t="shared" si="159"/>
        <v>0</v>
      </c>
      <c r="J101" s="6">
        <f t="shared" si="159"/>
        <v>0</v>
      </c>
      <c r="K101" s="6">
        <f t="shared" si="159"/>
        <v>0</v>
      </c>
      <c r="L101" s="6">
        <f t="shared" si="159"/>
        <v>0</v>
      </c>
      <c r="M101" s="6">
        <f t="shared" si="159"/>
        <v>702</v>
      </c>
      <c r="N101" s="6">
        <f t="shared" si="159"/>
        <v>0</v>
      </c>
      <c r="O101" s="6">
        <f t="shared" si="159"/>
        <v>8</v>
      </c>
      <c r="P101" s="6">
        <f t="shared" si="159"/>
        <v>0</v>
      </c>
      <c r="Q101" s="6">
        <f t="shared" si="159"/>
        <v>0</v>
      </c>
      <c r="R101" s="6">
        <f t="shared" si="159"/>
        <v>0</v>
      </c>
      <c r="S101" s="6">
        <f t="shared" si="130"/>
        <v>710</v>
      </c>
      <c r="T101" s="6">
        <f t="shared" si="131"/>
        <v>0</v>
      </c>
      <c r="U101" s="6">
        <f t="shared" ref="U101:X101" si="160">U102+U103</f>
        <v>0</v>
      </c>
      <c r="V101" s="6">
        <f t="shared" si="160"/>
        <v>0</v>
      </c>
      <c r="W101" s="6">
        <f t="shared" si="160"/>
        <v>0</v>
      </c>
      <c r="X101" s="6">
        <f t="shared" si="160"/>
        <v>0</v>
      </c>
      <c r="Y101" s="6">
        <f t="shared" si="132"/>
        <v>710</v>
      </c>
      <c r="Z101" s="6">
        <f t="shared" si="105"/>
        <v>0</v>
      </c>
      <c r="AA101" s="6">
        <f t="shared" ref="AA101:AD101" si="161">AA102+AA103</f>
        <v>0</v>
      </c>
      <c r="AB101" s="6">
        <f t="shared" si="161"/>
        <v>0</v>
      </c>
      <c r="AC101" s="6">
        <f t="shared" si="161"/>
        <v>0</v>
      </c>
      <c r="AD101" s="6">
        <f t="shared" si="161"/>
        <v>0</v>
      </c>
      <c r="AE101" s="6">
        <f t="shared" si="133"/>
        <v>710</v>
      </c>
      <c r="AF101" s="6">
        <f t="shared" si="107"/>
        <v>0</v>
      </c>
      <c r="AG101" s="6">
        <f t="shared" ref="AG101:AJ101" si="162">AG102+AG103</f>
        <v>0</v>
      </c>
      <c r="AH101" s="6">
        <f t="shared" si="162"/>
        <v>0</v>
      </c>
      <c r="AI101" s="6">
        <f t="shared" si="162"/>
        <v>0</v>
      </c>
      <c r="AJ101" s="6">
        <f t="shared" si="162"/>
        <v>0</v>
      </c>
      <c r="AK101" s="6">
        <f>AK102+AK103</f>
        <v>56</v>
      </c>
      <c r="AL101" s="3"/>
      <c r="AM101" s="3"/>
    </row>
    <row r="102" spans="1:39" ht="20.100000000000001" customHeight="1">
      <c r="A102" s="21" t="s">
        <v>27</v>
      </c>
      <c r="B102" s="5" t="str">
        <f>B99</f>
        <v>909</v>
      </c>
      <c r="C102" s="5" t="s">
        <v>61</v>
      </c>
      <c r="D102" s="5" t="s">
        <v>58</v>
      </c>
      <c r="E102" s="5" t="s">
        <v>96</v>
      </c>
      <c r="F102" s="5" t="s">
        <v>28</v>
      </c>
      <c r="G102" s="6"/>
      <c r="H102" s="12"/>
      <c r="I102" s="18"/>
      <c r="J102" s="18"/>
      <c r="K102" s="19"/>
      <c r="L102" s="19"/>
      <c r="M102" s="20">
        <f t="shared" si="62"/>
        <v>0</v>
      </c>
      <c r="N102" s="19"/>
      <c r="O102" s="6">
        <v>8</v>
      </c>
      <c r="P102" s="7"/>
      <c r="Q102" s="3"/>
      <c r="R102" s="3"/>
      <c r="S102" s="6">
        <f t="shared" si="130"/>
        <v>8</v>
      </c>
      <c r="T102" s="6">
        <f t="shared" si="131"/>
        <v>0</v>
      </c>
      <c r="U102" s="6"/>
      <c r="V102" s="7"/>
      <c r="W102" s="7"/>
      <c r="X102" s="7"/>
      <c r="Y102" s="6">
        <f t="shared" si="132"/>
        <v>8</v>
      </c>
      <c r="Z102" s="6">
        <f t="shared" si="105"/>
        <v>0</v>
      </c>
      <c r="AA102" s="6"/>
      <c r="AB102" s="7"/>
      <c r="AC102" s="7"/>
      <c r="AD102" s="7"/>
      <c r="AE102" s="6">
        <f t="shared" si="133"/>
        <v>8</v>
      </c>
      <c r="AF102" s="6">
        <f t="shared" si="107"/>
        <v>0</v>
      </c>
      <c r="AG102" s="6"/>
      <c r="AH102" s="7"/>
      <c r="AI102" s="7"/>
      <c r="AJ102" s="7"/>
      <c r="AK102" s="6">
        <v>8</v>
      </c>
      <c r="AL102" s="3"/>
      <c r="AM102" s="3"/>
    </row>
    <row r="103" spans="1:39" ht="20.100000000000001" customHeight="1">
      <c r="A103" s="21" t="s">
        <v>29</v>
      </c>
      <c r="B103" s="5">
        <f>B100</f>
        <v>909</v>
      </c>
      <c r="C103" s="5" t="s">
        <v>61</v>
      </c>
      <c r="D103" s="5" t="s">
        <v>58</v>
      </c>
      <c r="E103" s="5" t="s">
        <v>96</v>
      </c>
      <c r="F103" s="5" t="s">
        <v>30</v>
      </c>
      <c r="G103" s="6">
        <v>702</v>
      </c>
      <c r="H103" s="6"/>
      <c r="I103" s="18"/>
      <c r="J103" s="18"/>
      <c r="K103" s="19"/>
      <c r="L103" s="19"/>
      <c r="M103" s="20">
        <f t="shared" si="62"/>
        <v>702</v>
      </c>
      <c r="N103" s="19"/>
      <c r="O103" s="3"/>
      <c r="P103" s="7"/>
      <c r="Q103" s="3"/>
      <c r="R103" s="3"/>
      <c r="S103" s="6">
        <f t="shared" si="130"/>
        <v>702</v>
      </c>
      <c r="T103" s="6">
        <f t="shared" si="131"/>
        <v>0</v>
      </c>
      <c r="U103" s="7"/>
      <c r="V103" s="7"/>
      <c r="W103" s="7"/>
      <c r="X103" s="7"/>
      <c r="Y103" s="6">
        <f t="shared" si="132"/>
        <v>702</v>
      </c>
      <c r="Z103" s="6">
        <f t="shared" si="105"/>
        <v>0</v>
      </c>
      <c r="AA103" s="7"/>
      <c r="AB103" s="7"/>
      <c r="AC103" s="7"/>
      <c r="AD103" s="7"/>
      <c r="AE103" s="6">
        <f t="shared" si="133"/>
        <v>702</v>
      </c>
      <c r="AF103" s="6">
        <f t="shared" si="107"/>
        <v>0</v>
      </c>
      <c r="AG103" s="7"/>
      <c r="AH103" s="7"/>
      <c r="AI103" s="7"/>
      <c r="AJ103" s="7"/>
      <c r="AK103" s="6">
        <v>48</v>
      </c>
      <c r="AL103" s="3"/>
      <c r="AM103" s="3"/>
    </row>
    <row r="104" spans="1:39" s="46" customFormat="1" ht="21" customHeight="1">
      <c r="A104" s="44" t="s">
        <v>19</v>
      </c>
      <c r="B104" s="24" t="str">
        <f>B101</f>
        <v>909</v>
      </c>
      <c r="C104" s="24" t="s">
        <v>61</v>
      </c>
      <c r="D104" s="24" t="s">
        <v>58</v>
      </c>
      <c r="E104" s="24" t="s">
        <v>20</v>
      </c>
      <c r="F104" s="24"/>
      <c r="G104" s="12"/>
      <c r="H104" s="12"/>
      <c r="I104" s="47" t="e">
        <f>#REF!</f>
        <v>#REF!</v>
      </c>
      <c r="J104" s="47" t="e">
        <f>#REF!</f>
        <v>#REF!</v>
      </c>
      <c r="K104" s="48"/>
      <c r="L104" s="48"/>
      <c r="M104" s="49" t="e">
        <f>#REF!</f>
        <v>#REF!</v>
      </c>
      <c r="N104" s="48"/>
      <c r="O104" s="49" t="e">
        <f>#REF!</f>
        <v>#REF!</v>
      </c>
      <c r="P104" s="49" t="e">
        <f>#REF!</f>
        <v>#REF!</v>
      </c>
      <c r="Q104" s="49" t="e">
        <f>#REF!</f>
        <v>#REF!</v>
      </c>
      <c r="R104" s="49" t="e">
        <f>#REF!</f>
        <v>#REF!</v>
      </c>
      <c r="S104" s="12" t="e">
        <f t="shared" si="130"/>
        <v>#REF!</v>
      </c>
      <c r="T104" s="12" t="e">
        <f t="shared" si="131"/>
        <v>#REF!</v>
      </c>
      <c r="U104" s="49" t="e">
        <f>#REF!</f>
        <v>#REF!</v>
      </c>
      <c r="V104" s="49" t="e">
        <f>#REF!</f>
        <v>#REF!</v>
      </c>
      <c r="W104" s="49" t="e">
        <f>#REF!</f>
        <v>#REF!</v>
      </c>
      <c r="X104" s="49" t="e">
        <f>#REF!</f>
        <v>#REF!</v>
      </c>
      <c r="Y104" s="12" t="e">
        <f>#REF!</f>
        <v>#REF!</v>
      </c>
      <c r="Z104" s="12"/>
      <c r="AA104" s="14"/>
      <c r="AB104" s="12" t="e">
        <f>#REF!</f>
        <v>#REF!</v>
      </c>
      <c r="AC104" s="14"/>
      <c r="AD104" s="14"/>
      <c r="AE104" s="12" t="e">
        <f>#REF!</f>
        <v>#REF!</v>
      </c>
      <c r="AF104" s="12"/>
      <c r="AG104" s="12" t="e">
        <f>#REF!</f>
        <v>#REF!</v>
      </c>
      <c r="AH104" s="12" t="e">
        <f>#REF!</f>
        <v>#REF!</v>
      </c>
      <c r="AI104" s="14"/>
      <c r="AJ104" s="14"/>
      <c r="AK104" s="12">
        <f>AK105+AK112+AK121+AK124</f>
        <v>700</v>
      </c>
      <c r="AL104" s="12">
        <f>AL105+AL112+AL121+AL124</f>
        <v>616848</v>
      </c>
      <c r="AM104" s="12">
        <f>AM105+AM112+AM121+AM124</f>
        <v>616848</v>
      </c>
    </row>
    <row r="105" spans="1:39" ht="33">
      <c r="A105" s="4" t="s">
        <v>21</v>
      </c>
      <c r="B105" s="5" t="s">
        <v>16</v>
      </c>
      <c r="C105" s="5" t="s">
        <v>61</v>
      </c>
      <c r="D105" s="5" t="s">
        <v>58</v>
      </c>
      <c r="E105" s="5" t="s">
        <v>22</v>
      </c>
      <c r="F105" s="5"/>
      <c r="G105" s="6"/>
      <c r="H105" s="6"/>
      <c r="I105" s="6">
        <f>I109</f>
        <v>497808</v>
      </c>
      <c r="J105" s="38"/>
      <c r="K105" s="6"/>
      <c r="L105" s="6"/>
      <c r="M105" s="6">
        <f>M109</f>
        <v>0</v>
      </c>
      <c r="N105" s="38"/>
      <c r="O105" s="6"/>
      <c r="P105" s="6"/>
      <c r="Q105" s="6">
        <f>Q109</f>
        <v>497808</v>
      </c>
      <c r="R105" s="38"/>
      <c r="S105" s="6"/>
      <c r="T105" s="6"/>
      <c r="U105" s="6">
        <f>U109</f>
        <v>0</v>
      </c>
      <c r="V105" s="38"/>
      <c r="W105" s="6"/>
      <c r="X105" s="6"/>
      <c r="Y105" s="6">
        <f>Y109</f>
        <v>497808</v>
      </c>
      <c r="Z105" s="38"/>
      <c r="AA105" s="6">
        <f>AA106+AA109</f>
        <v>0</v>
      </c>
      <c r="AB105" s="6">
        <f t="shared" ref="AB105:AH105" si="163">AB106+AB109</f>
        <v>0</v>
      </c>
      <c r="AC105" s="6">
        <f t="shared" si="163"/>
        <v>0</v>
      </c>
      <c r="AD105" s="6">
        <f t="shared" si="163"/>
        <v>0</v>
      </c>
      <c r="AE105" s="6">
        <f t="shared" si="163"/>
        <v>0</v>
      </c>
      <c r="AF105" s="6">
        <f t="shared" si="163"/>
        <v>0</v>
      </c>
      <c r="AG105" s="6">
        <f t="shared" si="163"/>
        <v>497808</v>
      </c>
      <c r="AH105" s="6">
        <f t="shared" si="163"/>
        <v>0</v>
      </c>
      <c r="AI105" s="6">
        <f>AI106+AI109</f>
        <v>0</v>
      </c>
      <c r="AJ105" s="6">
        <f t="shared" ref="AJ105" si="164">AJ106+AJ109</f>
        <v>0</v>
      </c>
      <c r="AK105" s="6">
        <f>AK106+AK109</f>
        <v>0</v>
      </c>
      <c r="AL105" s="6">
        <f>AL106+AL109</f>
        <v>498268</v>
      </c>
      <c r="AM105" s="6">
        <f>AM106+AM109</f>
        <v>541577</v>
      </c>
    </row>
    <row r="106" spans="1:39" ht="33">
      <c r="A106" s="4" t="s">
        <v>74</v>
      </c>
      <c r="B106" s="5" t="s">
        <v>16</v>
      </c>
      <c r="C106" s="5" t="s">
        <v>61</v>
      </c>
      <c r="D106" s="5" t="s">
        <v>58</v>
      </c>
      <c r="E106" s="5" t="s">
        <v>123</v>
      </c>
      <c r="F106" s="5"/>
      <c r="G106" s="6"/>
      <c r="H106" s="6"/>
      <c r="I106" s="6"/>
      <c r="J106" s="38"/>
      <c r="K106" s="6"/>
      <c r="L106" s="6"/>
      <c r="M106" s="6"/>
      <c r="N106" s="38"/>
      <c r="O106" s="6"/>
      <c r="P106" s="6"/>
      <c r="Q106" s="6"/>
      <c r="R106" s="38"/>
      <c r="S106" s="6"/>
      <c r="T106" s="6"/>
      <c r="U106" s="6"/>
      <c r="V106" s="38"/>
      <c r="W106" s="6"/>
      <c r="X106" s="6"/>
      <c r="Y106" s="6"/>
      <c r="Z106" s="38"/>
      <c r="AA106" s="6">
        <f>AA107</f>
        <v>0</v>
      </c>
      <c r="AB106" s="6">
        <f t="shared" ref="AB106:AJ107" si="165">AB107</f>
        <v>0</v>
      </c>
      <c r="AC106" s="6">
        <f t="shared" si="165"/>
        <v>4179</v>
      </c>
      <c r="AD106" s="6">
        <f t="shared" si="165"/>
        <v>0</v>
      </c>
      <c r="AE106" s="6">
        <f t="shared" si="165"/>
        <v>0</v>
      </c>
      <c r="AF106" s="6">
        <f t="shared" si="165"/>
        <v>0</v>
      </c>
      <c r="AG106" s="6">
        <f t="shared" si="165"/>
        <v>4179</v>
      </c>
      <c r="AH106" s="6">
        <f t="shared" si="165"/>
        <v>0</v>
      </c>
      <c r="AI106" s="6">
        <f>AI107</f>
        <v>0</v>
      </c>
      <c r="AJ106" s="6">
        <f t="shared" si="165"/>
        <v>0</v>
      </c>
      <c r="AK106" s="3"/>
      <c r="AL106" s="6">
        <f>AL107</f>
        <v>16713</v>
      </c>
      <c r="AM106" s="6">
        <f>AM107</f>
        <v>0</v>
      </c>
    </row>
    <row r="107" spans="1:39" ht="33">
      <c r="A107" s="4" t="s">
        <v>76</v>
      </c>
      <c r="B107" s="5" t="str">
        <f t="shared" ref="B107:B119" si="166">B105</f>
        <v>909</v>
      </c>
      <c r="C107" s="5" t="s">
        <v>61</v>
      </c>
      <c r="D107" s="5" t="s">
        <v>58</v>
      </c>
      <c r="E107" s="5" t="s">
        <v>123</v>
      </c>
      <c r="F107" s="5" t="s">
        <v>77</v>
      </c>
      <c r="G107" s="6"/>
      <c r="H107" s="6"/>
      <c r="I107" s="6"/>
      <c r="J107" s="38"/>
      <c r="K107" s="6"/>
      <c r="L107" s="6"/>
      <c r="M107" s="6"/>
      <c r="N107" s="38"/>
      <c r="O107" s="6"/>
      <c r="P107" s="6"/>
      <c r="Q107" s="6"/>
      <c r="R107" s="38"/>
      <c r="S107" s="6"/>
      <c r="T107" s="6"/>
      <c r="U107" s="6"/>
      <c r="V107" s="38"/>
      <c r="W107" s="6"/>
      <c r="X107" s="6"/>
      <c r="Y107" s="6"/>
      <c r="Z107" s="38"/>
      <c r="AA107" s="6">
        <f>AA108</f>
        <v>0</v>
      </c>
      <c r="AB107" s="6">
        <f t="shared" si="165"/>
        <v>0</v>
      </c>
      <c r="AC107" s="6">
        <f t="shared" si="165"/>
        <v>4179</v>
      </c>
      <c r="AD107" s="6">
        <f t="shared" si="165"/>
        <v>0</v>
      </c>
      <c r="AE107" s="6">
        <f t="shared" si="165"/>
        <v>0</v>
      </c>
      <c r="AF107" s="6">
        <f t="shared" si="165"/>
        <v>0</v>
      </c>
      <c r="AG107" s="6">
        <f t="shared" si="165"/>
        <v>4179</v>
      </c>
      <c r="AH107" s="6">
        <f t="shared" si="165"/>
        <v>0</v>
      </c>
      <c r="AI107" s="6">
        <f>AI108</f>
        <v>0</v>
      </c>
      <c r="AJ107" s="6">
        <f t="shared" si="165"/>
        <v>0</v>
      </c>
      <c r="AK107" s="3"/>
      <c r="AL107" s="6">
        <f>AL108</f>
        <v>16713</v>
      </c>
      <c r="AM107" s="6">
        <f>AM108</f>
        <v>0</v>
      </c>
    </row>
    <row r="108" spans="1:39" ht="33">
      <c r="A108" s="4" t="s">
        <v>74</v>
      </c>
      <c r="B108" s="5" t="str">
        <f t="shared" si="166"/>
        <v>909</v>
      </c>
      <c r="C108" s="5" t="s">
        <v>61</v>
      </c>
      <c r="D108" s="5" t="s">
        <v>58</v>
      </c>
      <c r="E108" s="5" t="s">
        <v>123</v>
      </c>
      <c r="F108" s="5" t="s">
        <v>78</v>
      </c>
      <c r="G108" s="6"/>
      <c r="H108" s="6"/>
      <c r="I108" s="6"/>
      <c r="J108" s="38"/>
      <c r="K108" s="6"/>
      <c r="L108" s="6"/>
      <c r="M108" s="6"/>
      <c r="N108" s="38"/>
      <c r="O108" s="6"/>
      <c r="P108" s="6"/>
      <c r="Q108" s="6"/>
      <c r="R108" s="38"/>
      <c r="S108" s="6"/>
      <c r="T108" s="6"/>
      <c r="U108" s="6"/>
      <c r="V108" s="38"/>
      <c r="W108" s="6"/>
      <c r="X108" s="6"/>
      <c r="Y108" s="6"/>
      <c r="Z108" s="38"/>
      <c r="AA108" s="6"/>
      <c r="AB108" s="6"/>
      <c r="AC108" s="6">
        <v>4179</v>
      </c>
      <c r="AD108" s="38"/>
      <c r="AE108" s="6">
        <f>W108+AA108</f>
        <v>0</v>
      </c>
      <c r="AF108" s="6">
        <f>X108+AB108</f>
        <v>0</v>
      </c>
      <c r="AG108" s="6">
        <f>Y108+AC108</f>
        <v>4179</v>
      </c>
      <c r="AH108" s="6">
        <f>Z108+AD108</f>
        <v>0</v>
      </c>
      <c r="AI108" s="6"/>
      <c r="AJ108" s="6"/>
      <c r="AK108" s="3"/>
      <c r="AL108" s="6">
        <f>1033+5253+5960+1237+3230</f>
        <v>16713</v>
      </c>
      <c r="AM108" s="6"/>
    </row>
    <row r="109" spans="1:39" ht="33">
      <c r="A109" s="4" t="s">
        <v>63</v>
      </c>
      <c r="B109" s="5" t="s">
        <v>16</v>
      </c>
      <c r="C109" s="5" t="s">
        <v>61</v>
      </c>
      <c r="D109" s="5" t="s">
        <v>58</v>
      </c>
      <c r="E109" s="5" t="s">
        <v>124</v>
      </c>
      <c r="F109" s="5"/>
      <c r="G109" s="6"/>
      <c r="H109" s="6"/>
      <c r="I109" s="6">
        <f>I110</f>
        <v>497808</v>
      </c>
      <c r="J109" s="38"/>
      <c r="K109" s="6"/>
      <c r="L109" s="6"/>
      <c r="M109" s="6">
        <f>M110</f>
        <v>0</v>
      </c>
      <c r="N109" s="38"/>
      <c r="O109" s="6"/>
      <c r="P109" s="6"/>
      <c r="Q109" s="6">
        <f>Q110</f>
        <v>497808</v>
      </c>
      <c r="R109" s="38"/>
      <c r="S109" s="6"/>
      <c r="T109" s="6"/>
      <c r="U109" s="6">
        <f>U110</f>
        <v>0</v>
      </c>
      <c r="V109" s="38"/>
      <c r="W109" s="6"/>
      <c r="X109" s="6"/>
      <c r="Y109" s="6">
        <f>Y110</f>
        <v>497808</v>
      </c>
      <c r="Z109" s="38"/>
      <c r="AA109" s="6"/>
      <c r="AB109" s="6"/>
      <c r="AC109" s="6">
        <f>AC110</f>
        <v>-4179</v>
      </c>
      <c r="AD109" s="38"/>
      <c r="AE109" s="6"/>
      <c r="AF109" s="6"/>
      <c r="AG109" s="6">
        <f>AG110</f>
        <v>493629</v>
      </c>
      <c r="AH109" s="38"/>
      <c r="AI109" s="6"/>
      <c r="AJ109" s="6"/>
      <c r="AK109" s="6">
        <f>AK110</f>
        <v>0</v>
      </c>
      <c r="AL109" s="6">
        <f>AL110</f>
        <v>481555</v>
      </c>
      <c r="AM109" s="6">
        <f>AM110</f>
        <v>541577</v>
      </c>
    </row>
    <row r="110" spans="1:39" ht="33">
      <c r="A110" s="4" t="s">
        <v>41</v>
      </c>
      <c r="B110" s="5" t="str">
        <f>B105</f>
        <v>909</v>
      </c>
      <c r="C110" s="5" t="s">
        <v>61</v>
      </c>
      <c r="D110" s="5" t="s">
        <v>58</v>
      </c>
      <c r="E110" s="5" t="s">
        <v>124</v>
      </c>
      <c r="F110" s="5" t="s">
        <v>42</v>
      </c>
      <c r="G110" s="6"/>
      <c r="H110" s="6"/>
      <c r="I110" s="6">
        <f>I111</f>
        <v>497808</v>
      </c>
      <c r="J110" s="38"/>
      <c r="K110" s="6"/>
      <c r="L110" s="6"/>
      <c r="M110" s="6">
        <f>M111</f>
        <v>0</v>
      </c>
      <c r="N110" s="38"/>
      <c r="O110" s="6"/>
      <c r="P110" s="6"/>
      <c r="Q110" s="6">
        <f>Q111</f>
        <v>497808</v>
      </c>
      <c r="R110" s="38"/>
      <c r="S110" s="6"/>
      <c r="T110" s="6"/>
      <c r="U110" s="6">
        <f>U111</f>
        <v>0</v>
      </c>
      <c r="V110" s="38"/>
      <c r="W110" s="6"/>
      <c r="X110" s="6"/>
      <c r="Y110" s="6">
        <f>Y111</f>
        <v>497808</v>
      </c>
      <c r="Z110" s="38"/>
      <c r="AA110" s="6"/>
      <c r="AB110" s="6"/>
      <c r="AC110" s="6">
        <f>AC111</f>
        <v>-4179</v>
      </c>
      <c r="AD110" s="38"/>
      <c r="AE110" s="6"/>
      <c r="AF110" s="6"/>
      <c r="AG110" s="6">
        <f>AG111</f>
        <v>493629</v>
      </c>
      <c r="AH110" s="38"/>
      <c r="AI110" s="6"/>
      <c r="AJ110" s="6"/>
      <c r="AK110" s="3"/>
      <c r="AL110" s="6">
        <f>AL111</f>
        <v>481555</v>
      </c>
      <c r="AM110" s="6">
        <f>AM111</f>
        <v>541577</v>
      </c>
    </row>
    <row r="111" spans="1:39" ht="36" customHeight="1">
      <c r="A111" s="4" t="s">
        <v>43</v>
      </c>
      <c r="B111" s="5" t="str">
        <f t="shared" si="166"/>
        <v>909</v>
      </c>
      <c r="C111" s="5" t="s">
        <v>61</v>
      </c>
      <c r="D111" s="5" t="s">
        <v>58</v>
      </c>
      <c r="E111" s="5" t="s">
        <v>124</v>
      </c>
      <c r="F111" s="5" t="s">
        <v>44</v>
      </c>
      <c r="G111" s="6"/>
      <c r="H111" s="6"/>
      <c r="I111" s="6">
        <v>497808</v>
      </c>
      <c r="J111" s="38"/>
      <c r="K111" s="6"/>
      <c r="L111" s="6"/>
      <c r="M111" s="6"/>
      <c r="N111" s="38"/>
      <c r="O111" s="6">
        <f>G111+K111</f>
        <v>0</v>
      </c>
      <c r="P111" s="6">
        <f>H111+L111</f>
        <v>0</v>
      </c>
      <c r="Q111" s="6">
        <f>I111+M111</f>
        <v>497808</v>
      </c>
      <c r="R111" s="6">
        <f>J111+N111</f>
        <v>0</v>
      </c>
      <c r="S111" s="6"/>
      <c r="T111" s="6"/>
      <c r="U111" s="6"/>
      <c r="V111" s="38"/>
      <c r="W111" s="6">
        <f>O111+S111</f>
        <v>0</v>
      </c>
      <c r="X111" s="6">
        <f>P111+T111</f>
        <v>0</v>
      </c>
      <c r="Y111" s="6">
        <f>Q111+U111</f>
        <v>497808</v>
      </c>
      <c r="Z111" s="6">
        <f>R111+V111</f>
        <v>0</v>
      </c>
      <c r="AA111" s="6"/>
      <c r="AB111" s="6"/>
      <c r="AC111" s="6">
        <v>-4179</v>
      </c>
      <c r="AD111" s="38"/>
      <c r="AE111" s="6">
        <f>W111+AA111</f>
        <v>0</v>
      </c>
      <c r="AF111" s="6">
        <f>X111+AB111</f>
        <v>0</v>
      </c>
      <c r="AG111" s="6">
        <f>Y111+AC111</f>
        <v>493629</v>
      </c>
      <c r="AH111" s="6">
        <f>Z111+AD111</f>
        <v>0</v>
      </c>
      <c r="AI111" s="6"/>
      <c r="AJ111" s="6"/>
      <c r="AK111" s="3"/>
      <c r="AL111" s="6">
        <f>355702+30000+3235+77363+14420+835</f>
        <v>481555</v>
      </c>
      <c r="AM111" s="6">
        <f>56254+30000+355702+14420+84366+835</f>
        <v>541577</v>
      </c>
    </row>
    <row r="112" spans="1:39" ht="33">
      <c r="A112" s="21" t="s">
        <v>93</v>
      </c>
      <c r="B112" s="5" t="str">
        <f t="shared" si="166"/>
        <v>909</v>
      </c>
      <c r="C112" s="5" t="s">
        <v>61</v>
      </c>
      <c r="D112" s="5" t="s">
        <v>58</v>
      </c>
      <c r="E112" s="5" t="s">
        <v>101</v>
      </c>
      <c r="F112" s="5"/>
      <c r="G112" s="6"/>
      <c r="H112" s="6"/>
      <c r="I112" s="6">
        <f>I113</f>
        <v>80794</v>
      </c>
      <c r="J112" s="38"/>
      <c r="K112" s="6"/>
      <c r="L112" s="6"/>
      <c r="M112" s="6">
        <f>M113</f>
        <v>0</v>
      </c>
      <c r="N112" s="38"/>
      <c r="O112" s="6"/>
      <c r="P112" s="6"/>
      <c r="Q112" s="6">
        <f>Q113</f>
        <v>80794</v>
      </c>
      <c r="R112" s="38"/>
      <c r="S112" s="6"/>
      <c r="T112" s="6"/>
      <c r="U112" s="6">
        <f>U113</f>
        <v>0</v>
      </c>
      <c r="V112" s="38"/>
      <c r="W112" s="6"/>
      <c r="X112" s="6"/>
      <c r="Y112" s="6">
        <f>Y113</f>
        <v>80794</v>
      </c>
      <c r="Z112" s="38"/>
      <c r="AA112" s="6"/>
      <c r="AB112" s="6"/>
      <c r="AC112" s="6">
        <f>AC113</f>
        <v>0</v>
      </c>
      <c r="AD112" s="38"/>
      <c r="AE112" s="6"/>
      <c r="AF112" s="6"/>
      <c r="AG112" s="6">
        <f>AG113</f>
        <v>80794</v>
      </c>
      <c r="AH112" s="38"/>
      <c r="AI112" s="6"/>
      <c r="AJ112" s="6"/>
      <c r="AK112" s="6">
        <f>AK113</f>
        <v>700</v>
      </c>
      <c r="AL112" s="6">
        <f>AL113</f>
        <v>81430</v>
      </c>
      <c r="AM112" s="6">
        <f>AM113</f>
        <v>44363</v>
      </c>
    </row>
    <row r="113" spans="1:43" ht="33">
      <c r="A113" s="21" t="s">
        <v>95</v>
      </c>
      <c r="B113" s="5" t="str">
        <f t="shared" si="166"/>
        <v>909</v>
      </c>
      <c r="C113" s="5" t="s">
        <v>61</v>
      </c>
      <c r="D113" s="5" t="s">
        <v>58</v>
      </c>
      <c r="E113" s="5" t="s">
        <v>102</v>
      </c>
      <c r="F113" s="5"/>
      <c r="G113" s="6"/>
      <c r="H113" s="6"/>
      <c r="I113" s="6">
        <f>I114+I116+I118</f>
        <v>80794</v>
      </c>
      <c r="J113" s="38"/>
      <c r="K113" s="6"/>
      <c r="L113" s="6"/>
      <c r="M113" s="6">
        <f>M114+M116+M118</f>
        <v>0</v>
      </c>
      <c r="N113" s="38"/>
      <c r="O113" s="6"/>
      <c r="P113" s="6"/>
      <c r="Q113" s="6">
        <f>Q114+Q116+Q118</f>
        <v>80794</v>
      </c>
      <c r="R113" s="38"/>
      <c r="S113" s="6"/>
      <c r="T113" s="6"/>
      <c r="U113" s="6">
        <f>U114+U116+U118</f>
        <v>0</v>
      </c>
      <c r="V113" s="38"/>
      <c r="W113" s="6"/>
      <c r="X113" s="6"/>
      <c r="Y113" s="6">
        <f>Y114+Y116+Y118</f>
        <v>80794</v>
      </c>
      <c r="Z113" s="38"/>
      <c r="AA113" s="6"/>
      <c r="AB113" s="6"/>
      <c r="AC113" s="6">
        <f>AC114+AC116+AC118</f>
        <v>0</v>
      </c>
      <c r="AD113" s="38"/>
      <c r="AE113" s="6"/>
      <c r="AF113" s="6"/>
      <c r="AG113" s="6">
        <f>AG114+AG116+AG118</f>
        <v>80794</v>
      </c>
      <c r="AH113" s="38"/>
      <c r="AI113" s="6"/>
      <c r="AJ113" s="6"/>
      <c r="AK113" s="6">
        <f>AK114+AK116+AK118</f>
        <v>700</v>
      </c>
      <c r="AL113" s="6">
        <f>AL114+AL116+AL118</f>
        <v>81430</v>
      </c>
      <c r="AM113" s="6">
        <f t="shared" ref="AM113" si="167">AM114+AM116+AM118</f>
        <v>44363</v>
      </c>
    </row>
    <row r="114" spans="1:43" ht="82.5">
      <c r="A114" s="4" t="s">
        <v>97</v>
      </c>
      <c r="B114" s="5" t="str">
        <f t="shared" si="166"/>
        <v>909</v>
      </c>
      <c r="C114" s="5" t="s">
        <v>61</v>
      </c>
      <c r="D114" s="5" t="s">
        <v>58</v>
      </c>
      <c r="E114" s="5" t="s">
        <v>102</v>
      </c>
      <c r="F114" s="5" t="s">
        <v>98</v>
      </c>
      <c r="G114" s="6"/>
      <c r="H114" s="6"/>
      <c r="I114" s="6">
        <f>I115</f>
        <v>14173</v>
      </c>
      <c r="J114" s="38"/>
      <c r="K114" s="6"/>
      <c r="L114" s="6"/>
      <c r="M114" s="6">
        <f>M115</f>
        <v>0</v>
      </c>
      <c r="N114" s="38"/>
      <c r="O114" s="6"/>
      <c r="P114" s="6"/>
      <c r="Q114" s="6">
        <f>Q115</f>
        <v>14173</v>
      </c>
      <c r="R114" s="38"/>
      <c r="S114" s="6"/>
      <c r="T114" s="6"/>
      <c r="U114" s="6">
        <f>U115</f>
        <v>0</v>
      </c>
      <c r="V114" s="38"/>
      <c r="W114" s="6"/>
      <c r="X114" s="6"/>
      <c r="Y114" s="6">
        <f>Y115</f>
        <v>14173</v>
      </c>
      <c r="Z114" s="38"/>
      <c r="AA114" s="6"/>
      <c r="AB114" s="6"/>
      <c r="AC114" s="6">
        <f>AC115</f>
        <v>0</v>
      </c>
      <c r="AD114" s="38"/>
      <c r="AE114" s="6"/>
      <c r="AF114" s="6"/>
      <c r="AG114" s="6">
        <f>AG115</f>
        <v>14173</v>
      </c>
      <c r="AH114" s="38"/>
      <c r="AI114" s="6"/>
      <c r="AJ114" s="6"/>
      <c r="AK114" s="3"/>
      <c r="AL114" s="6">
        <v>14173</v>
      </c>
      <c r="AM114" s="6">
        <v>14173</v>
      </c>
    </row>
    <row r="115" spans="1:43" ht="33">
      <c r="A115" s="21" t="s">
        <v>99</v>
      </c>
      <c r="B115" s="5" t="str">
        <f t="shared" si="166"/>
        <v>909</v>
      </c>
      <c r="C115" s="5" t="s">
        <v>61</v>
      </c>
      <c r="D115" s="5" t="s">
        <v>58</v>
      </c>
      <c r="E115" s="5" t="s">
        <v>102</v>
      </c>
      <c r="F115" s="5" t="s">
        <v>100</v>
      </c>
      <c r="G115" s="6"/>
      <c r="H115" s="6"/>
      <c r="I115" s="6">
        <v>14173</v>
      </c>
      <c r="J115" s="38"/>
      <c r="K115" s="6"/>
      <c r="L115" s="6"/>
      <c r="M115" s="6"/>
      <c r="N115" s="38"/>
      <c r="O115" s="6">
        <f>G115+K115</f>
        <v>0</v>
      </c>
      <c r="P115" s="6">
        <f>H115+L115</f>
        <v>0</v>
      </c>
      <c r="Q115" s="6">
        <f>I115+M115</f>
        <v>14173</v>
      </c>
      <c r="R115" s="6">
        <f>J115+N115</f>
        <v>0</v>
      </c>
      <c r="S115" s="6"/>
      <c r="T115" s="6"/>
      <c r="U115" s="6"/>
      <c r="V115" s="38"/>
      <c r="W115" s="6">
        <f>O115+S115</f>
        <v>0</v>
      </c>
      <c r="X115" s="6">
        <f>P115+T115</f>
        <v>0</v>
      </c>
      <c r="Y115" s="6">
        <f>Q115+U115</f>
        <v>14173</v>
      </c>
      <c r="Z115" s="6">
        <f>R115+V115</f>
        <v>0</v>
      </c>
      <c r="AA115" s="6"/>
      <c r="AB115" s="6"/>
      <c r="AC115" s="6"/>
      <c r="AD115" s="38"/>
      <c r="AE115" s="6">
        <f>W115+AA115</f>
        <v>0</v>
      </c>
      <c r="AF115" s="6">
        <f>X115+AB115</f>
        <v>0</v>
      </c>
      <c r="AG115" s="6">
        <f>Y115+AC115</f>
        <v>14173</v>
      </c>
      <c r="AH115" s="6">
        <f>Z115+AD115</f>
        <v>0</v>
      </c>
      <c r="AI115" s="6"/>
      <c r="AJ115" s="6"/>
      <c r="AK115" s="3"/>
      <c r="AL115" s="6">
        <v>14173</v>
      </c>
      <c r="AM115" s="6">
        <v>14173</v>
      </c>
    </row>
    <row r="116" spans="1:43" ht="33">
      <c r="A116" s="4" t="s">
        <v>41</v>
      </c>
      <c r="B116" s="5" t="str">
        <f t="shared" si="166"/>
        <v>909</v>
      </c>
      <c r="C116" s="5" t="s">
        <v>61</v>
      </c>
      <c r="D116" s="5" t="s">
        <v>58</v>
      </c>
      <c r="E116" s="5" t="s">
        <v>102</v>
      </c>
      <c r="F116" s="5" t="s">
        <v>42</v>
      </c>
      <c r="G116" s="6"/>
      <c r="H116" s="6"/>
      <c r="I116" s="6">
        <f>I117</f>
        <v>66564</v>
      </c>
      <c r="J116" s="38"/>
      <c r="K116" s="6"/>
      <c r="L116" s="6"/>
      <c r="M116" s="6">
        <f>M117</f>
        <v>0</v>
      </c>
      <c r="N116" s="38"/>
      <c r="O116" s="6"/>
      <c r="P116" s="6"/>
      <c r="Q116" s="6">
        <f>Q117</f>
        <v>66564</v>
      </c>
      <c r="R116" s="38"/>
      <c r="S116" s="6"/>
      <c r="T116" s="6"/>
      <c r="U116" s="6">
        <f>U117</f>
        <v>0</v>
      </c>
      <c r="V116" s="38"/>
      <c r="W116" s="6"/>
      <c r="X116" s="6"/>
      <c r="Y116" s="6">
        <f>Y117</f>
        <v>66564</v>
      </c>
      <c r="Z116" s="38"/>
      <c r="AA116" s="6"/>
      <c r="AB116" s="6"/>
      <c r="AC116" s="6">
        <f>AC117</f>
        <v>0</v>
      </c>
      <c r="AD116" s="38"/>
      <c r="AE116" s="6"/>
      <c r="AF116" s="6"/>
      <c r="AG116" s="6">
        <f>AG117</f>
        <v>66564</v>
      </c>
      <c r="AH116" s="38"/>
      <c r="AI116" s="6"/>
      <c r="AJ116" s="6"/>
      <c r="AK116" s="3"/>
      <c r="AL116" s="6">
        <f>AL117</f>
        <v>66501</v>
      </c>
      <c r="AM116" s="6">
        <f>AM117</f>
        <v>29434</v>
      </c>
    </row>
    <row r="117" spans="1:43" ht="33">
      <c r="A117" s="4" t="s">
        <v>43</v>
      </c>
      <c r="B117" s="5" t="str">
        <f t="shared" si="166"/>
        <v>909</v>
      </c>
      <c r="C117" s="5" t="s">
        <v>61</v>
      </c>
      <c r="D117" s="5" t="s">
        <v>58</v>
      </c>
      <c r="E117" s="5" t="s">
        <v>102</v>
      </c>
      <c r="F117" s="5" t="s">
        <v>44</v>
      </c>
      <c r="G117" s="6"/>
      <c r="H117" s="6"/>
      <c r="I117" s="6">
        <v>66564</v>
      </c>
      <c r="J117" s="38"/>
      <c r="K117" s="6"/>
      <c r="L117" s="6"/>
      <c r="M117" s="6"/>
      <c r="N117" s="38"/>
      <c r="O117" s="6">
        <f>G117+K117</f>
        <v>0</v>
      </c>
      <c r="P117" s="6">
        <f>H117+L117</f>
        <v>0</v>
      </c>
      <c r="Q117" s="6">
        <f>I117+M117</f>
        <v>66564</v>
      </c>
      <c r="R117" s="6">
        <f>J117+N117</f>
        <v>0</v>
      </c>
      <c r="S117" s="6"/>
      <c r="T117" s="6"/>
      <c r="U117" s="6"/>
      <c r="V117" s="38"/>
      <c r="W117" s="6">
        <f>O117+S117</f>
        <v>0</v>
      </c>
      <c r="X117" s="6">
        <f>P117+T117</f>
        <v>0</v>
      </c>
      <c r="Y117" s="6">
        <f>Q117+U117</f>
        <v>66564</v>
      </c>
      <c r="Z117" s="6">
        <f>R117+V117</f>
        <v>0</v>
      </c>
      <c r="AA117" s="6"/>
      <c r="AB117" s="6"/>
      <c r="AC117" s="6"/>
      <c r="AD117" s="38"/>
      <c r="AE117" s="6">
        <f>W117+AA117</f>
        <v>0</v>
      </c>
      <c r="AF117" s="6">
        <f>X117+AB117</f>
        <v>0</v>
      </c>
      <c r="AG117" s="6">
        <f>Y117+AC117</f>
        <v>66564</v>
      </c>
      <c r="AH117" s="6">
        <f>Z117+AD117</f>
        <v>0</v>
      </c>
      <c r="AI117" s="6"/>
      <c r="AJ117" s="6"/>
      <c r="AK117" s="3"/>
      <c r="AL117" s="6">
        <f>66445+56</f>
        <v>66501</v>
      </c>
      <c r="AM117" s="6">
        <f>29378+56</f>
        <v>29434</v>
      </c>
    </row>
    <row r="118" spans="1:43" ht="33">
      <c r="A118" s="21" t="s">
        <v>25</v>
      </c>
      <c r="B118" s="5" t="str">
        <f t="shared" si="166"/>
        <v>909</v>
      </c>
      <c r="C118" s="5" t="s">
        <v>61</v>
      </c>
      <c r="D118" s="5" t="s">
        <v>58</v>
      </c>
      <c r="E118" s="5" t="s">
        <v>102</v>
      </c>
      <c r="F118" s="5" t="s">
        <v>26</v>
      </c>
      <c r="G118" s="6"/>
      <c r="H118" s="6"/>
      <c r="I118" s="6">
        <f>I120</f>
        <v>57</v>
      </c>
      <c r="J118" s="38"/>
      <c r="K118" s="6"/>
      <c r="L118" s="6"/>
      <c r="M118" s="6">
        <f>M120</f>
        <v>0</v>
      </c>
      <c r="N118" s="38"/>
      <c r="O118" s="6"/>
      <c r="P118" s="6"/>
      <c r="Q118" s="6">
        <f>Q120</f>
        <v>57</v>
      </c>
      <c r="R118" s="38"/>
      <c r="S118" s="6"/>
      <c r="T118" s="6"/>
      <c r="U118" s="6">
        <f>U120</f>
        <v>0</v>
      </c>
      <c r="V118" s="38"/>
      <c r="W118" s="6"/>
      <c r="X118" s="6"/>
      <c r="Y118" s="6">
        <f>Y120</f>
        <v>57</v>
      </c>
      <c r="Z118" s="38"/>
      <c r="AA118" s="6"/>
      <c r="AB118" s="6"/>
      <c r="AC118" s="6">
        <f>AC120</f>
        <v>0</v>
      </c>
      <c r="AD118" s="38"/>
      <c r="AE118" s="6"/>
      <c r="AF118" s="6"/>
      <c r="AG118" s="6">
        <f>AG120</f>
        <v>57</v>
      </c>
      <c r="AH118" s="38"/>
      <c r="AI118" s="6"/>
      <c r="AJ118" s="6"/>
      <c r="AK118" s="6">
        <f>AK119+AK120</f>
        <v>700</v>
      </c>
      <c r="AL118" s="6">
        <f t="shared" ref="AL118:AM118" si="168">AL119+AL120</f>
        <v>756</v>
      </c>
      <c r="AM118" s="6">
        <f t="shared" si="168"/>
        <v>756</v>
      </c>
    </row>
    <row r="119" spans="1:43" ht="33">
      <c r="A119" s="21" t="s">
        <v>27</v>
      </c>
      <c r="B119" s="5" t="str">
        <f t="shared" si="166"/>
        <v>909</v>
      </c>
      <c r="C119" s="5" t="s">
        <v>61</v>
      </c>
      <c r="D119" s="5" t="s">
        <v>58</v>
      </c>
      <c r="E119" s="5" t="s">
        <v>102</v>
      </c>
      <c r="F119" s="5" t="s">
        <v>28</v>
      </c>
      <c r="G119" s="6"/>
      <c r="H119" s="6"/>
      <c r="I119" s="6"/>
      <c r="J119" s="38"/>
      <c r="K119" s="6"/>
      <c r="L119" s="6"/>
      <c r="M119" s="6"/>
      <c r="N119" s="38"/>
      <c r="O119" s="6"/>
      <c r="P119" s="6"/>
      <c r="Q119" s="6"/>
      <c r="R119" s="38"/>
      <c r="S119" s="6"/>
      <c r="T119" s="6"/>
      <c r="U119" s="6"/>
      <c r="V119" s="38"/>
      <c r="W119" s="6"/>
      <c r="X119" s="6"/>
      <c r="Y119" s="6"/>
      <c r="Z119" s="38"/>
      <c r="AA119" s="6"/>
      <c r="AB119" s="6"/>
      <c r="AC119" s="6"/>
      <c r="AD119" s="38"/>
      <c r="AE119" s="6"/>
      <c r="AF119" s="6"/>
      <c r="AG119" s="6"/>
      <c r="AH119" s="38"/>
      <c r="AI119" s="6"/>
      <c r="AJ119" s="6"/>
      <c r="AK119" s="3"/>
      <c r="AL119" s="6">
        <v>8</v>
      </c>
      <c r="AM119" s="6">
        <v>8</v>
      </c>
    </row>
    <row r="120" spans="1:43" ht="33">
      <c r="A120" s="40" t="s">
        <v>125</v>
      </c>
      <c r="B120" s="5" t="str">
        <f>B117</f>
        <v>909</v>
      </c>
      <c r="C120" s="5" t="s">
        <v>61</v>
      </c>
      <c r="D120" s="5" t="s">
        <v>58</v>
      </c>
      <c r="E120" s="5" t="s">
        <v>102</v>
      </c>
      <c r="F120" s="5" t="s">
        <v>30</v>
      </c>
      <c r="G120" s="6"/>
      <c r="H120" s="6"/>
      <c r="I120" s="6">
        <v>57</v>
      </c>
      <c r="J120" s="38"/>
      <c r="K120" s="6"/>
      <c r="L120" s="6"/>
      <c r="M120" s="6"/>
      <c r="N120" s="38"/>
      <c r="O120" s="6">
        <f>G120+K120</f>
        <v>0</v>
      </c>
      <c r="P120" s="6">
        <f>H120+L120</f>
        <v>0</v>
      </c>
      <c r="Q120" s="6">
        <f>I120+M120</f>
        <v>57</v>
      </c>
      <c r="R120" s="6">
        <f>J120+N120</f>
        <v>0</v>
      </c>
      <c r="S120" s="6"/>
      <c r="T120" s="6"/>
      <c r="U120" s="6"/>
      <c r="V120" s="38"/>
      <c r="W120" s="6">
        <f>O120+S120</f>
        <v>0</v>
      </c>
      <c r="X120" s="6">
        <f>P120+T120</f>
        <v>0</v>
      </c>
      <c r="Y120" s="6">
        <f>Q120+U120</f>
        <v>57</v>
      </c>
      <c r="Z120" s="6">
        <f>R120+V120</f>
        <v>0</v>
      </c>
      <c r="AA120" s="6"/>
      <c r="AB120" s="6"/>
      <c r="AC120" s="6"/>
      <c r="AD120" s="38"/>
      <c r="AE120" s="6">
        <f>W120+AA120</f>
        <v>0</v>
      </c>
      <c r="AF120" s="6">
        <f>X120+AB120</f>
        <v>0</v>
      </c>
      <c r="AG120" s="6">
        <f>Y120+AC120</f>
        <v>57</v>
      </c>
      <c r="AH120" s="6">
        <f>Z120+AD120</f>
        <v>0</v>
      </c>
      <c r="AI120" s="6"/>
      <c r="AJ120" s="6"/>
      <c r="AK120" s="6">
        <v>700</v>
      </c>
      <c r="AL120" s="6">
        <f>48+700</f>
        <v>748</v>
      </c>
      <c r="AM120" s="6">
        <f>48+700</f>
        <v>748</v>
      </c>
    </row>
    <row r="121" spans="1:43" ht="53.45" customHeight="1">
      <c r="A121" s="4" t="s">
        <v>126</v>
      </c>
      <c r="B121" s="5">
        <v>909</v>
      </c>
      <c r="C121" s="5" t="s">
        <v>61</v>
      </c>
      <c r="D121" s="5" t="s">
        <v>58</v>
      </c>
      <c r="E121" s="5" t="s">
        <v>127</v>
      </c>
      <c r="F121" s="5"/>
      <c r="G121" s="6"/>
      <c r="H121" s="6"/>
      <c r="I121" s="6"/>
      <c r="J121" s="38"/>
      <c r="K121" s="6"/>
      <c r="L121" s="6"/>
      <c r="M121" s="6"/>
      <c r="N121" s="38"/>
      <c r="O121" s="6"/>
      <c r="P121" s="6"/>
      <c r="Q121" s="6"/>
      <c r="R121" s="6"/>
      <c r="S121" s="6"/>
      <c r="T121" s="6"/>
      <c r="U121" s="6">
        <f>U122</f>
        <v>178572</v>
      </c>
      <c r="V121" s="6">
        <f>V122</f>
        <v>170000</v>
      </c>
      <c r="W121" s="6">
        <f t="shared" ref="W121:Z122" si="169">W122</f>
        <v>0</v>
      </c>
      <c r="X121" s="6">
        <f t="shared" si="169"/>
        <v>0</v>
      </c>
      <c r="Y121" s="6">
        <f t="shared" si="169"/>
        <v>178572</v>
      </c>
      <c r="Z121" s="6">
        <f t="shared" si="169"/>
        <v>170000</v>
      </c>
      <c r="AA121" s="6"/>
      <c r="AB121" s="6"/>
      <c r="AC121" s="6">
        <f>AC122</f>
        <v>0</v>
      </c>
      <c r="AD121" s="6">
        <f>AD122</f>
        <v>0</v>
      </c>
      <c r="AE121" s="6">
        <f t="shared" ref="AE121:AH122" si="170">AE122</f>
        <v>0</v>
      </c>
      <c r="AF121" s="6">
        <f t="shared" si="170"/>
        <v>0</v>
      </c>
      <c r="AG121" s="6">
        <f t="shared" si="170"/>
        <v>178572</v>
      </c>
      <c r="AH121" s="6">
        <f t="shared" si="170"/>
        <v>170000</v>
      </c>
      <c r="AI121" s="6"/>
      <c r="AJ121" s="6"/>
      <c r="AK121" s="3"/>
      <c r="AL121" s="6">
        <f>AL122</f>
        <v>30908</v>
      </c>
      <c r="AM121" s="6">
        <f>AM122</f>
        <v>30908</v>
      </c>
    </row>
    <row r="122" spans="1:43" ht="33">
      <c r="A122" s="4" t="s">
        <v>41</v>
      </c>
      <c r="B122" s="5">
        <v>909</v>
      </c>
      <c r="C122" s="5" t="s">
        <v>61</v>
      </c>
      <c r="D122" s="5" t="s">
        <v>58</v>
      </c>
      <c r="E122" s="27" t="s">
        <v>127</v>
      </c>
      <c r="F122" s="5" t="s">
        <v>42</v>
      </c>
      <c r="G122" s="6"/>
      <c r="H122" s="6"/>
      <c r="I122" s="6"/>
      <c r="J122" s="38"/>
      <c r="K122" s="6"/>
      <c r="L122" s="6"/>
      <c r="M122" s="6"/>
      <c r="N122" s="38"/>
      <c r="O122" s="6"/>
      <c r="P122" s="6"/>
      <c r="Q122" s="6"/>
      <c r="R122" s="6"/>
      <c r="S122" s="6"/>
      <c r="T122" s="6"/>
      <c r="U122" s="6">
        <f>U123</f>
        <v>178572</v>
      </c>
      <c r="V122" s="6">
        <f>V123</f>
        <v>170000</v>
      </c>
      <c r="W122" s="6">
        <f t="shared" si="169"/>
        <v>0</v>
      </c>
      <c r="X122" s="6">
        <f t="shared" si="169"/>
        <v>0</v>
      </c>
      <c r="Y122" s="6">
        <f t="shared" si="169"/>
        <v>178572</v>
      </c>
      <c r="Z122" s="6">
        <f t="shared" si="169"/>
        <v>170000</v>
      </c>
      <c r="AA122" s="6"/>
      <c r="AB122" s="6"/>
      <c r="AC122" s="6">
        <f>AC123</f>
        <v>0</v>
      </c>
      <c r="AD122" s="6">
        <f>AD123</f>
        <v>0</v>
      </c>
      <c r="AE122" s="6">
        <f t="shared" si="170"/>
        <v>0</v>
      </c>
      <c r="AF122" s="6">
        <f t="shared" si="170"/>
        <v>0</v>
      </c>
      <c r="AG122" s="6">
        <f t="shared" si="170"/>
        <v>178572</v>
      </c>
      <c r="AH122" s="6">
        <f t="shared" si="170"/>
        <v>170000</v>
      </c>
      <c r="AI122" s="6"/>
      <c r="AJ122" s="6"/>
      <c r="AK122" s="3"/>
      <c r="AL122" s="6">
        <f>AL123</f>
        <v>30908</v>
      </c>
      <c r="AM122" s="6">
        <f>AM123</f>
        <v>30908</v>
      </c>
    </row>
    <row r="123" spans="1:43" ht="37.9" customHeight="1">
      <c r="A123" s="4" t="s">
        <v>43</v>
      </c>
      <c r="B123" s="5">
        <v>909</v>
      </c>
      <c r="C123" s="5" t="s">
        <v>61</v>
      </c>
      <c r="D123" s="5" t="s">
        <v>58</v>
      </c>
      <c r="E123" s="27" t="s">
        <v>127</v>
      </c>
      <c r="F123" s="5" t="s">
        <v>44</v>
      </c>
      <c r="G123" s="6"/>
      <c r="H123" s="6"/>
      <c r="I123" s="6"/>
      <c r="J123" s="38"/>
      <c r="K123" s="6"/>
      <c r="L123" s="6"/>
      <c r="M123" s="6"/>
      <c r="N123" s="38"/>
      <c r="O123" s="6"/>
      <c r="P123" s="6"/>
      <c r="Q123" s="6"/>
      <c r="R123" s="6"/>
      <c r="S123" s="6"/>
      <c r="T123" s="6"/>
      <c r="U123" s="6">
        <f>8572+V123</f>
        <v>178572</v>
      </c>
      <c r="V123" s="6">
        <v>170000</v>
      </c>
      <c r="W123" s="6">
        <f>O123+S123</f>
        <v>0</v>
      </c>
      <c r="X123" s="6">
        <f>P123+T123</f>
        <v>0</v>
      </c>
      <c r="Y123" s="6">
        <f>Q123+U123</f>
        <v>178572</v>
      </c>
      <c r="Z123" s="6">
        <f>R123+V123</f>
        <v>170000</v>
      </c>
      <c r="AA123" s="6"/>
      <c r="AB123" s="6"/>
      <c r="AC123" s="6"/>
      <c r="AD123" s="6"/>
      <c r="AE123" s="6">
        <f>W123+AA123</f>
        <v>0</v>
      </c>
      <c r="AF123" s="6">
        <f>X123+AB123</f>
        <v>0</v>
      </c>
      <c r="AG123" s="6">
        <f>Y123+AC123</f>
        <v>178572</v>
      </c>
      <c r="AH123" s="6">
        <f>Z123+AD123</f>
        <v>170000</v>
      </c>
      <c r="AI123" s="6"/>
      <c r="AJ123" s="6"/>
      <c r="AK123" s="3"/>
      <c r="AL123" s="6">
        <v>30908</v>
      </c>
      <c r="AM123" s="6">
        <v>30908</v>
      </c>
    </row>
    <row r="124" spans="1:43" ht="67.5">
      <c r="A124" s="4" t="s">
        <v>130</v>
      </c>
      <c r="B124" s="5">
        <v>909</v>
      </c>
      <c r="C124" s="5" t="s">
        <v>61</v>
      </c>
      <c r="D124" s="5" t="s">
        <v>58</v>
      </c>
      <c r="E124" s="41" t="s">
        <v>128</v>
      </c>
      <c r="F124" s="5"/>
      <c r="G124" s="6"/>
      <c r="H124" s="6"/>
      <c r="I124" s="6"/>
      <c r="J124" s="38"/>
      <c r="K124" s="6"/>
      <c r="L124" s="6"/>
      <c r="M124" s="6"/>
      <c r="N124" s="38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3"/>
      <c r="AL124" s="6">
        <f>AL125</f>
        <v>6242</v>
      </c>
      <c r="AM124" s="6">
        <f>+AM125</f>
        <v>0</v>
      </c>
    </row>
    <row r="125" spans="1:43" ht="33">
      <c r="A125" s="21" t="s">
        <v>76</v>
      </c>
      <c r="B125" s="5">
        <v>909</v>
      </c>
      <c r="C125" s="5" t="s">
        <v>61</v>
      </c>
      <c r="D125" s="5" t="s">
        <v>58</v>
      </c>
      <c r="E125" s="41" t="str">
        <f>E126</f>
        <v>990 00 S3270</v>
      </c>
      <c r="F125" s="5" t="s">
        <v>77</v>
      </c>
      <c r="G125" s="6"/>
      <c r="H125" s="6"/>
      <c r="I125" s="6"/>
      <c r="J125" s="38"/>
      <c r="K125" s="6"/>
      <c r="L125" s="6"/>
      <c r="M125" s="6"/>
      <c r="N125" s="38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3"/>
      <c r="AL125" s="6">
        <f>AL126</f>
        <v>6242</v>
      </c>
      <c r="AM125" s="6"/>
    </row>
    <row r="126" spans="1:43" ht="33">
      <c r="A126" s="21" t="s">
        <v>74</v>
      </c>
      <c r="B126" s="5">
        <v>909</v>
      </c>
      <c r="C126" s="5" t="s">
        <v>61</v>
      </c>
      <c r="D126" s="5" t="s">
        <v>58</v>
      </c>
      <c r="E126" s="41" t="s">
        <v>128</v>
      </c>
      <c r="F126" s="5" t="s">
        <v>78</v>
      </c>
      <c r="G126" s="6"/>
      <c r="H126" s="6"/>
      <c r="I126" s="6"/>
      <c r="J126" s="38"/>
      <c r="K126" s="6"/>
      <c r="L126" s="6"/>
      <c r="M126" s="6"/>
      <c r="N126" s="38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3"/>
      <c r="AL126" s="6">
        <f>6242</f>
        <v>6242</v>
      </c>
      <c r="AM126" s="6"/>
      <c r="AO126" s="51"/>
      <c r="AQ126" s="51"/>
    </row>
    <row r="127" spans="1:43" ht="40.9" customHeight="1">
      <c r="A127" s="15" t="s">
        <v>103</v>
      </c>
      <c r="B127" s="28">
        <v>909</v>
      </c>
      <c r="C127" s="16" t="s">
        <v>61</v>
      </c>
      <c r="D127" s="16" t="s">
        <v>104</v>
      </c>
      <c r="E127" s="16"/>
      <c r="F127" s="28"/>
      <c r="G127" s="12">
        <f t="shared" ref="G127:R132" si="171">G128</f>
        <v>97032</v>
      </c>
      <c r="H127" s="12">
        <f t="shared" si="171"/>
        <v>0</v>
      </c>
      <c r="I127" s="12">
        <f t="shared" si="171"/>
        <v>0</v>
      </c>
      <c r="J127" s="12">
        <f t="shared" si="171"/>
        <v>0</v>
      </c>
      <c r="K127" s="12">
        <f t="shared" si="171"/>
        <v>0</v>
      </c>
      <c r="L127" s="12">
        <f t="shared" si="171"/>
        <v>0</v>
      </c>
      <c r="M127" s="12">
        <f t="shared" si="171"/>
        <v>97032</v>
      </c>
      <c r="N127" s="12">
        <f t="shared" si="171"/>
        <v>0</v>
      </c>
      <c r="O127" s="29">
        <f>O128</f>
        <v>0</v>
      </c>
      <c r="P127" s="17">
        <f t="shared" ref="P127:R127" si="172">P128</f>
        <v>0</v>
      </c>
      <c r="Q127" s="29">
        <f t="shared" si="172"/>
        <v>0</v>
      </c>
      <c r="R127" s="29">
        <f t="shared" si="172"/>
        <v>0</v>
      </c>
      <c r="S127" s="12">
        <f t="shared" si="130"/>
        <v>97032</v>
      </c>
      <c r="T127" s="12">
        <f t="shared" si="131"/>
        <v>0</v>
      </c>
      <c r="U127" s="17">
        <f>U128</f>
        <v>0</v>
      </c>
      <c r="V127" s="17">
        <f t="shared" ref="V127:X127" si="173">V128</f>
        <v>0</v>
      </c>
      <c r="W127" s="17">
        <f t="shared" si="173"/>
        <v>0</v>
      </c>
      <c r="X127" s="17">
        <f t="shared" si="173"/>
        <v>0</v>
      </c>
      <c r="Y127" s="12">
        <f t="shared" si="132"/>
        <v>97032</v>
      </c>
      <c r="Z127" s="12">
        <f t="shared" si="105"/>
        <v>0</v>
      </c>
      <c r="AA127" s="17">
        <f>AA128</f>
        <v>0</v>
      </c>
      <c r="AB127" s="17">
        <f t="shared" ref="AB127:AD127" si="174">AB128</f>
        <v>0</v>
      </c>
      <c r="AC127" s="17">
        <f t="shared" si="174"/>
        <v>0</v>
      </c>
      <c r="AD127" s="17">
        <f t="shared" si="174"/>
        <v>0</v>
      </c>
      <c r="AE127" s="12">
        <f t="shared" si="133"/>
        <v>97032</v>
      </c>
      <c r="AF127" s="12">
        <f t="shared" si="107"/>
        <v>0</v>
      </c>
      <c r="AG127" s="17">
        <f>AG128</f>
        <v>0</v>
      </c>
      <c r="AH127" s="17">
        <f t="shared" ref="AH127:AJ127" si="175">AH128</f>
        <v>0</v>
      </c>
      <c r="AI127" s="17">
        <f t="shared" si="175"/>
        <v>0</v>
      </c>
      <c r="AJ127" s="17">
        <f t="shared" si="175"/>
        <v>0</v>
      </c>
      <c r="AK127" s="12">
        <v>80931</v>
      </c>
      <c r="AL127" s="3"/>
      <c r="AM127" s="3"/>
    </row>
    <row r="128" spans="1:43" ht="49.5">
      <c r="A128" s="21" t="s">
        <v>34</v>
      </c>
      <c r="B128" s="6">
        <v>909</v>
      </c>
      <c r="C128" s="5" t="s">
        <v>61</v>
      </c>
      <c r="D128" s="5" t="s">
        <v>104</v>
      </c>
      <c r="E128" s="5" t="s">
        <v>66</v>
      </c>
      <c r="F128" s="6"/>
      <c r="G128" s="6">
        <f t="shared" si="171"/>
        <v>97032</v>
      </c>
      <c r="H128" s="6">
        <f t="shared" si="171"/>
        <v>0</v>
      </c>
      <c r="I128" s="6">
        <f t="shared" si="171"/>
        <v>0</v>
      </c>
      <c r="J128" s="6">
        <f t="shared" si="171"/>
        <v>0</v>
      </c>
      <c r="K128" s="6">
        <f t="shared" si="171"/>
        <v>0</v>
      </c>
      <c r="L128" s="6">
        <f t="shared" si="171"/>
        <v>0</v>
      </c>
      <c r="M128" s="6">
        <f t="shared" si="171"/>
        <v>97032</v>
      </c>
      <c r="N128" s="6">
        <f t="shared" si="171"/>
        <v>0</v>
      </c>
      <c r="O128" s="6">
        <f t="shared" si="171"/>
        <v>0</v>
      </c>
      <c r="P128" s="6">
        <f t="shared" si="171"/>
        <v>0</v>
      </c>
      <c r="Q128" s="6">
        <f t="shared" si="171"/>
        <v>0</v>
      </c>
      <c r="R128" s="6">
        <f t="shared" si="171"/>
        <v>0</v>
      </c>
      <c r="S128" s="6">
        <f t="shared" si="130"/>
        <v>97032</v>
      </c>
      <c r="T128" s="6">
        <f t="shared" si="131"/>
        <v>0</v>
      </c>
      <c r="U128" s="6">
        <f t="shared" ref="U128:X132" si="176">U129</f>
        <v>0</v>
      </c>
      <c r="V128" s="6">
        <f t="shared" si="176"/>
        <v>0</v>
      </c>
      <c r="W128" s="6">
        <f t="shared" si="176"/>
        <v>0</v>
      </c>
      <c r="X128" s="6">
        <f t="shared" si="176"/>
        <v>0</v>
      </c>
      <c r="Y128" s="6">
        <f t="shared" si="132"/>
        <v>97032</v>
      </c>
      <c r="Z128" s="6">
        <f t="shared" si="105"/>
        <v>0</v>
      </c>
      <c r="AA128" s="6">
        <f t="shared" ref="AA128:AD132" si="177">AA129</f>
        <v>0</v>
      </c>
      <c r="AB128" s="6">
        <f t="shared" si="177"/>
        <v>0</v>
      </c>
      <c r="AC128" s="6">
        <f t="shared" si="177"/>
        <v>0</v>
      </c>
      <c r="AD128" s="6">
        <f t="shared" si="177"/>
        <v>0</v>
      </c>
      <c r="AE128" s="6">
        <f t="shared" si="133"/>
        <v>97032</v>
      </c>
      <c r="AF128" s="6">
        <f t="shared" si="107"/>
        <v>0</v>
      </c>
      <c r="AG128" s="6">
        <f t="shared" ref="AG128:AJ132" si="178">AG129</f>
        <v>0</v>
      </c>
      <c r="AH128" s="6">
        <f t="shared" si="178"/>
        <v>0</v>
      </c>
      <c r="AI128" s="6">
        <f t="shared" si="178"/>
        <v>0</v>
      </c>
      <c r="AJ128" s="6">
        <f t="shared" si="178"/>
        <v>0</v>
      </c>
      <c r="AK128" s="6">
        <f>AK129</f>
        <v>80931</v>
      </c>
      <c r="AL128" s="3"/>
      <c r="AM128" s="3"/>
    </row>
    <row r="129" spans="1:39" ht="49.5">
      <c r="A129" s="21" t="s">
        <v>36</v>
      </c>
      <c r="B129" s="6">
        <f t="shared" ref="B129:B140" si="179">B127</f>
        <v>909</v>
      </c>
      <c r="C129" s="5" t="s">
        <v>61</v>
      </c>
      <c r="D129" s="5" t="s">
        <v>104</v>
      </c>
      <c r="E129" s="5" t="s">
        <v>37</v>
      </c>
      <c r="F129" s="6"/>
      <c r="G129" s="6">
        <f t="shared" si="171"/>
        <v>97032</v>
      </c>
      <c r="H129" s="6">
        <f t="shared" si="171"/>
        <v>0</v>
      </c>
      <c r="I129" s="6">
        <f t="shared" si="171"/>
        <v>0</v>
      </c>
      <c r="J129" s="6">
        <f t="shared" si="171"/>
        <v>0</v>
      </c>
      <c r="K129" s="6">
        <f t="shared" si="171"/>
        <v>0</v>
      </c>
      <c r="L129" s="6">
        <f t="shared" si="171"/>
        <v>0</v>
      </c>
      <c r="M129" s="6">
        <f t="shared" si="171"/>
        <v>97032</v>
      </c>
      <c r="N129" s="6">
        <f t="shared" si="171"/>
        <v>0</v>
      </c>
      <c r="O129" s="6">
        <f t="shared" si="171"/>
        <v>0</v>
      </c>
      <c r="P129" s="6">
        <f t="shared" si="171"/>
        <v>0</v>
      </c>
      <c r="Q129" s="6">
        <f t="shared" si="171"/>
        <v>0</v>
      </c>
      <c r="R129" s="6">
        <f t="shared" si="171"/>
        <v>0</v>
      </c>
      <c r="S129" s="6">
        <f t="shared" si="130"/>
        <v>97032</v>
      </c>
      <c r="T129" s="6">
        <f t="shared" si="131"/>
        <v>0</v>
      </c>
      <c r="U129" s="6">
        <f t="shared" si="176"/>
        <v>0</v>
      </c>
      <c r="V129" s="6">
        <f t="shared" si="176"/>
        <v>0</v>
      </c>
      <c r="W129" s="6">
        <f t="shared" si="176"/>
        <v>0</v>
      </c>
      <c r="X129" s="6">
        <f t="shared" si="176"/>
        <v>0</v>
      </c>
      <c r="Y129" s="6">
        <f t="shared" si="132"/>
        <v>97032</v>
      </c>
      <c r="Z129" s="6">
        <f t="shared" si="105"/>
        <v>0</v>
      </c>
      <c r="AA129" s="6">
        <f t="shared" si="177"/>
        <v>0</v>
      </c>
      <c r="AB129" s="6">
        <f t="shared" si="177"/>
        <v>0</v>
      </c>
      <c r="AC129" s="6">
        <f t="shared" si="177"/>
        <v>0</v>
      </c>
      <c r="AD129" s="6">
        <f t="shared" si="177"/>
        <v>0</v>
      </c>
      <c r="AE129" s="6">
        <f t="shared" si="133"/>
        <v>97032</v>
      </c>
      <c r="AF129" s="6">
        <f t="shared" si="107"/>
        <v>0</v>
      </c>
      <c r="AG129" s="6">
        <f t="shared" si="178"/>
        <v>0</v>
      </c>
      <c r="AH129" s="6">
        <f t="shared" si="178"/>
        <v>0</v>
      </c>
      <c r="AI129" s="6">
        <f t="shared" si="178"/>
        <v>0</v>
      </c>
      <c r="AJ129" s="6">
        <f t="shared" si="178"/>
        <v>0</v>
      </c>
      <c r="AK129" s="6">
        <f>AK130</f>
        <v>80931</v>
      </c>
      <c r="AL129" s="3"/>
      <c r="AM129" s="3"/>
    </row>
    <row r="130" spans="1:39" ht="20.100000000000001" customHeight="1">
      <c r="A130" s="21" t="s">
        <v>21</v>
      </c>
      <c r="B130" s="5">
        <f t="shared" si="179"/>
        <v>909</v>
      </c>
      <c r="C130" s="5" t="s">
        <v>61</v>
      </c>
      <c r="D130" s="5" t="s">
        <v>104</v>
      </c>
      <c r="E130" s="5" t="s">
        <v>105</v>
      </c>
      <c r="F130" s="5"/>
      <c r="G130" s="6">
        <f t="shared" si="171"/>
        <v>97032</v>
      </c>
      <c r="H130" s="6">
        <f t="shared" si="171"/>
        <v>0</v>
      </c>
      <c r="I130" s="6">
        <f t="shared" si="171"/>
        <v>0</v>
      </c>
      <c r="J130" s="6">
        <f t="shared" si="171"/>
        <v>0</v>
      </c>
      <c r="K130" s="6">
        <f t="shared" si="171"/>
        <v>0</v>
      </c>
      <c r="L130" s="6">
        <f t="shared" si="171"/>
        <v>0</v>
      </c>
      <c r="M130" s="6">
        <f t="shared" si="171"/>
        <v>97032</v>
      </c>
      <c r="N130" s="6">
        <f t="shared" si="171"/>
        <v>0</v>
      </c>
      <c r="O130" s="6">
        <f t="shared" si="171"/>
        <v>0</v>
      </c>
      <c r="P130" s="6">
        <f t="shared" si="171"/>
        <v>0</v>
      </c>
      <c r="Q130" s="6">
        <f t="shared" si="171"/>
        <v>0</v>
      </c>
      <c r="R130" s="6">
        <f t="shared" si="171"/>
        <v>0</v>
      </c>
      <c r="S130" s="6">
        <f t="shared" si="130"/>
        <v>97032</v>
      </c>
      <c r="T130" s="6">
        <f t="shared" si="131"/>
        <v>0</v>
      </c>
      <c r="U130" s="6">
        <f t="shared" si="176"/>
        <v>0</v>
      </c>
      <c r="V130" s="6">
        <f t="shared" si="176"/>
        <v>0</v>
      </c>
      <c r="W130" s="6">
        <f t="shared" si="176"/>
        <v>0</v>
      </c>
      <c r="X130" s="6">
        <f t="shared" si="176"/>
        <v>0</v>
      </c>
      <c r="Y130" s="6">
        <f t="shared" si="132"/>
        <v>97032</v>
      </c>
      <c r="Z130" s="6">
        <f t="shared" si="105"/>
        <v>0</v>
      </c>
      <c r="AA130" s="6">
        <f t="shared" si="177"/>
        <v>0</v>
      </c>
      <c r="AB130" s="6">
        <f t="shared" si="177"/>
        <v>0</v>
      </c>
      <c r="AC130" s="6">
        <f t="shared" si="177"/>
        <v>0</v>
      </c>
      <c r="AD130" s="6">
        <f t="shared" si="177"/>
        <v>0</v>
      </c>
      <c r="AE130" s="6">
        <f t="shared" si="133"/>
        <v>97032</v>
      </c>
      <c r="AF130" s="6">
        <f t="shared" si="107"/>
        <v>0</v>
      </c>
      <c r="AG130" s="6">
        <f t="shared" si="178"/>
        <v>0</v>
      </c>
      <c r="AH130" s="6">
        <f t="shared" si="178"/>
        <v>0</v>
      </c>
      <c r="AI130" s="6">
        <f t="shared" si="178"/>
        <v>0</v>
      </c>
      <c r="AJ130" s="6">
        <f t="shared" si="178"/>
        <v>0</v>
      </c>
      <c r="AK130" s="6">
        <f>AK131</f>
        <v>80931</v>
      </c>
      <c r="AL130" s="3"/>
      <c r="AM130" s="3"/>
    </row>
    <row r="131" spans="1:39" ht="20.100000000000001" customHeight="1">
      <c r="A131" s="21" t="s">
        <v>39</v>
      </c>
      <c r="B131" s="5">
        <f t="shared" si="179"/>
        <v>909</v>
      </c>
      <c r="C131" s="5" t="s">
        <v>61</v>
      </c>
      <c r="D131" s="5" t="s">
        <v>104</v>
      </c>
      <c r="E131" s="5" t="s">
        <v>106</v>
      </c>
      <c r="F131" s="5"/>
      <c r="G131" s="6">
        <f t="shared" si="171"/>
        <v>97032</v>
      </c>
      <c r="H131" s="6">
        <f t="shared" si="171"/>
        <v>0</v>
      </c>
      <c r="I131" s="6">
        <f t="shared" si="171"/>
        <v>0</v>
      </c>
      <c r="J131" s="6">
        <f t="shared" si="171"/>
        <v>0</v>
      </c>
      <c r="K131" s="6">
        <f t="shared" si="171"/>
        <v>0</v>
      </c>
      <c r="L131" s="6">
        <f t="shared" si="171"/>
        <v>0</v>
      </c>
      <c r="M131" s="6">
        <f t="shared" si="171"/>
        <v>97032</v>
      </c>
      <c r="N131" s="6">
        <f t="shared" si="171"/>
        <v>0</v>
      </c>
      <c r="O131" s="6">
        <f t="shared" si="171"/>
        <v>0</v>
      </c>
      <c r="P131" s="6">
        <f t="shared" si="171"/>
        <v>0</v>
      </c>
      <c r="Q131" s="6">
        <f t="shared" si="171"/>
        <v>0</v>
      </c>
      <c r="R131" s="6">
        <f t="shared" si="171"/>
        <v>0</v>
      </c>
      <c r="S131" s="6">
        <f t="shared" si="130"/>
        <v>97032</v>
      </c>
      <c r="T131" s="6">
        <f t="shared" si="131"/>
        <v>0</v>
      </c>
      <c r="U131" s="6">
        <f t="shared" si="176"/>
        <v>0</v>
      </c>
      <c r="V131" s="6">
        <f t="shared" si="176"/>
        <v>0</v>
      </c>
      <c r="W131" s="6">
        <f t="shared" si="176"/>
        <v>0</v>
      </c>
      <c r="X131" s="6">
        <f t="shared" si="176"/>
        <v>0</v>
      </c>
      <c r="Y131" s="6">
        <f t="shared" si="132"/>
        <v>97032</v>
      </c>
      <c r="Z131" s="6">
        <f t="shared" si="105"/>
        <v>0</v>
      </c>
      <c r="AA131" s="6">
        <f t="shared" si="177"/>
        <v>0</v>
      </c>
      <c r="AB131" s="6">
        <f t="shared" si="177"/>
        <v>0</v>
      </c>
      <c r="AC131" s="6">
        <f t="shared" si="177"/>
        <v>0</v>
      </c>
      <c r="AD131" s="6">
        <f t="shared" si="177"/>
        <v>0</v>
      </c>
      <c r="AE131" s="6">
        <f t="shared" si="133"/>
        <v>97032</v>
      </c>
      <c r="AF131" s="6">
        <f t="shared" si="107"/>
        <v>0</v>
      </c>
      <c r="AG131" s="6">
        <f t="shared" si="178"/>
        <v>0</v>
      </c>
      <c r="AH131" s="6">
        <f t="shared" si="178"/>
        <v>0</v>
      </c>
      <c r="AI131" s="6">
        <f t="shared" si="178"/>
        <v>0</v>
      </c>
      <c r="AJ131" s="6">
        <f t="shared" si="178"/>
        <v>0</v>
      </c>
      <c r="AK131" s="6">
        <f>AK132</f>
        <v>80931</v>
      </c>
      <c r="AL131" s="3"/>
      <c r="AM131" s="3"/>
    </row>
    <row r="132" spans="1:39" ht="33">
      <c r="A132" s="4" t="s">
        <v>41</v>
      </c>
      <c r="B132" s="6">
        <f t="shared" si="179"/>
        <v>909</v>
      </c>
      <c r="C132" s="5" t="s">
        <v>61</v>
      </c>
      <c r="D132" s="5" t="s">
        <v>104</v>
      </c>
      <c r="E132" s="5" t="s">
        <v>106</v>
      </c>
      <c r="F132" s="5" t="s">
        <v>42</v>
      </c>
      <c r="G132" s="6">
        <f t="shared" si="171"/>
        <v>97032</v>
      </c>
      <c r="H132" s="6">
        <f t="shared" si="171"/>
        <v>0</v>
      </c>
      <c r="I132" s="6">
        <f t="shared" si="171"/>
        <v>0</v>
      </c>
      <c r="J132" s="6">
        <f t="shared" si="171"/>
        <v>0</v>
      </c>
      <c r="K132" s="6">
        <f t="shared" si="171"/>
        <v>0</v>
      </c>
      <c r="L132" s="6">
        <f t="shared" si="171"/>
        <v>0</v>
      </c>
      <c r="M132" s="6">
        <f t="shared" si="171"/>
        <v>97032</v>
      </c>
      <c r="N132" s="6">
        <f t="shared" si="171"/>
        <v>0</v>
      </c>
      <c r="O132" s="6">
        <f t="shared" si="171"/>
        <v>0</v>
      </c>
      <c r="P132" s="6">
        <f t="shared" si="171"/>
        <v>0</v>
      </c>
      <c r="Q132" s="6">
        <f t="shared" si="171"/>
        <v>0</v>
      </c>
      <c r="R132" s="6">
        <f t="shared" si="171"/>
        <v>0</v>
      </c>
      <c r="S132" s="6">
        <f t="shared" si="130"/>
        <v>97032</v>
      </c>
      <c r="T132" s="6">
        <f t="shared" si="131"/>
        <v>0</v>
      </c>
      <c r="U132" s="6">
        <f t="shared" si="176"/>
        <v>0</v>
      </c>
      <c r="V132" s="6">
        <f t="shared" si="176"/>
        <v>0</v>
      </c>
      <c r="W132" s="6">
        <f t="shared" si="176"/>
        <v>0</v>
      </c>
      <c r="X132" s="6">
        <f t="shared" si="176"/>
        <v>0</v>
      </c>
      <c r="Y132" s="6">
        <f t="shared" si="132"/>
        <v>97032</v>
      </c>
      <c r="Z132" s="6">
        <f t="shared" si="105"/>
        <v>0</v>
      </c>
      <c r="AA132" s="6">
        <f t="shared" si="177"/>
        <v>0</v>
      </c>
      <c r="AB132" s="6">
        <f t="shared" si="177"/>
        <v>0</v>
      </c>
      <c r="AC132" s="6">
        <f t="shared" si="177"/>
        <v>0</v>
      </c>
      <c r="AD132" s="6">
        <f t="shared" si="177"/>
        <v>0</v>
      </c>
      <c r="AE132" s="6">
        <f t="shared" si="133"/>
        <v>97032</v>
      </c>
      <c r="AF132" s="6">
        <f t="shared" si="107"/>
        <v>0</v>
      </c>
      <c r="AG132" s="6">
        <f t="shared" si="178"/>
        <v>0</v>
      </c>
      <c r="AH132" s="6">
        <f t="shared" si="178"/>
        <v>0</v>
      </c>
      <c r="AI132" s="6">
        <f t="shared" si="178"/>
        <v>0</v>
      </c>
      <c r="AJ132" s="6">
        <f t="shared" si="178"/>
        <v>0</v>
      </c>
      <c r="AK132" s="6">
        <f>AK133</f>
        <v>80931</v>
      </c>
      <c r="AL132" s="3"/>
      <c r="AM132" s="3"/>
    </row>
    <row r="133" spans="1:39" ht="33">
      <c r="A133" s="21" t="s">
        <v>43</v>
      </c>
      <c r="B133" s="6">
        <f t="shared" si="179"/>
        <v>909</v>
      </c>
      <c r="C133" s="5" t="s">
        <v>61</v>
      </c>
      <c r="D133" s="5" t="s">
        <v>104</v>
      </c>
      <c r="E133" s="5" t="s">
        <v>106</v>
      </c>
      <c r="F133" s="5" t="s">
        <v>44</v>
      </c>
      <c r="G133" s="6">
        <v>97032</v>
      </c>
      <c r="H133" s="12"/>
      <c r="I133" s="18"/>
      <c r="J133" s="18"/>
      <c r="K133" s="19"/>
      <c r="L133" s="19"/>
      <c r="M133" s="20">
        <f t="shared" ref="M133:M140" si="180">G133+I133+J133+K133+L133</f>
        <v>97032</v>
      </c>
      <c r="N133" s="19"/>
      <c r="O133" s="3"/>
      <c r="P133" s="7"/>
      <c r="Q133" s="3"/>
      <c r="R133" s="3"/>
      <c r="S133" s="6">
        <f t="shared" si="130"/>
        <v>97032</v>
      </c>
      <c r="T133" s="6">
        <f t="shared" si="131"/>
        <v>0</v>
      </c>
      <c r="U133" s="7"/>
      <c r="V133" s="7"/>
      <c r="W133" s="7"/>
      <c r="X133" s="7"/>
      <c r="Y133" s="6">
        <f t="shared" si="132"/>
        <v>97032</v>
      </c>
      <c r="Z133" s="6">
        <f t="shared" si="105"/>
        <v>0</v>
      </c>
      <c r="AA133" s="7"/>
      <c r="AB133" s="7"/>
      <c r="AC133" s="7"/>
      <c r="AD133" s="7"/>
      <c r="AE133" s="6">
        <f t="shared" si="133"/>
        <v>97032</v>
      </c>
      <c r="AF133" s="6">
        <f t="shared" si="107"/>
        <v>0</v>
      </c>
      <c r="AG133" s="7"/>
      <c r="AH133" s="7"/>
      <c r="AI133" s="7"/>
      <c r="AJ133" s="7"/>
      <c r="AK133" s="6">
        <v>80931</v>
      </c>
      <c r="AL133" s="3"/>
      <c r="AM133" s="3"/>
    </row>
    <row r="134" spans="1:39" ht="18.75">
      <c r="A134" s="15" t="s">
        <v>107</v>
      </c>
      <c r="B134" s="16">
        <v>909</v>
      </c>
      <c r="C134" s="16" t="s">
        <v>108</v>
      </c>
      <c r="D134" s="16" t="s">
        <v>109</v>
      </c>
      <c r="E134" s="16"/>
      <c r="F134" s="16"/>
      <c r="G134" s="23">
        <f t="shared" ref="G134:N134" si="181">G136+G141</f>
        <v>846</v>
      </c>
      <c r="H134" s="23">
        <f t="shared" si="181"/>
        <v>0</v>
      </c>
      <c r="I134" s="23">
        <f t="shared" si="181"/>
        <v>846</v>
      </c>
      <c r="J134" s="23">
        <f t="shared" si="181"/>
        <v>0</v>
      </c>
      <c r="K134" s="23">
        <f t="shared" si="181"/>
        <v>0</v>
      </c>
      <c r="L134" s="23">
        <f t="shared" si="181"/>
        <v>0</v>
      </c>
      <c r="M134" s="23">
        <f t="shared" si="181"/>
        <v>846</v>
      </c>
      <c r="N134" s="23">
        <f t="shared" si="181"/>
        <v>0</v>
      </c>
      <c r="O134" s="29">
        <f>O135</f>
        <v>0</v>
      </c>
      <c r="P134" s="17">
        <f t="shared" ref="P134:R134" si="182">P135</f>
        <v>0</v>
      </c>
      <c r="Q134" s="29">
        <f t="shared" si="182"/>
        <v>0</v>
      </c>
      <c r="R134" s="29">
        <f t="shared" si="182"/>
        <v>0</v>
      </c>
      <c r="S134" s="12">
        <f t="shared" si="130"/>
        <v>846</v>
      </c>
      <c r="T134" s="12">
        <f t="shared" si="131"/>
        <v>0</v>
      </c>
      <c r="U134" s="17">
        <f>U135</f>
        <v>0</v>
      </c>
      <c r="V134" s="17">
        <f t="shared" ref="V134:X134" si="183">V135</f>
        <v>0</v>
      </c>
      <c r="W134" s="17">
        <f t="shared" si="183"/>
        <v>0</v>
      </c>
      <c r="X134" s="17">
        <f t="shared" si="183"/>
        <v>0</v>
      </c>
      <c r="Y134" s="12">
        <f t="shared" si="132"/>
        <v>846</v>
      </c>
      <c r="Z134" s="12">
        <f t="shared" si="105"/>
        <v>0</v>
      </c>
      <c r="AA134" s="17">
        <f>AA135</f>
        <v>0</v>
      </c>
      <c r="AB134" s="17">
        <f t="shared" ref="AB134:AD134" si="184">AB135</f>
        <v>0</v>
      </c>
      <c r="AC134" s="17">
        <f t="shared" si="184"/>
        <v>0</v>
      </c>
      <c r="AD134" s="17">
        <f t="shared" si="184"/>
        <v>0</v>
      </c>
      <c r="AE134" s="12">
        <f t="shared" si="133"/>
        <v>846</v>
      </c>
      <c r="AF134" s="12">
        <f t="shared" si="107"/>
        <v>0</v>
      </c>
      <c r="AG134" s="17">
        <f>AG135</f>
        <v>0</v>
      </c>
      <c r="AH134" s="17">
        <f t="shared" ref="AH134:AJ134" si="185">AH135</f>
        <v>0</v>
      </c>
      <c r="AI134" s="17">
        <f t="shared" si="185"/>
        <v>0</v>
      </c>
      <c r="AJ134" s="17">
        <f t="shared" si="185"/>
        <v>0</v>
      </c>
      <c r="AK134" s="12">
        <f>AK135+AK141</f>
        <v>846</v>
      </c>
      <c r="AL134" s="12">
        <f t="shared" ref="AL134:AM134" si="186">AL135+AL141</f>
        <v>846</v>
      </c>
      <c r="AM134" s="12">
        <f t="shared" si="186"/>
        <v>846</v>
      </c>
    </row>
    <row r="135" spans="1:39" ht="50.25">
      <c r="A135" s="21" t="s">
        <v>34</v>
      </c>
      <c r="B135" s="6">
        <f>B132</f>
        <v>909</v>
      </c>
      <c r="C135" s="5" t="s">
        <v>108</v>
      </c>
      <c r="D135" s="5" t="s">
        <v>109</v>
      </c>
      <c r="E135" s="27" t="s">
        <v>66</v>
      </c>
      <c r="F135" s="16"/>
      <c r="G135" s="25">
        <f t="shared" ref="G135:R138" si="187">G136</f>
        <v>846</v>
      </c>
      <c r="H135" s="25">
        <f t="shared" si="187"/>
        <v>0</v>
      </c>
      <c r="I135" s="25">
        <f t="shared" si="187"/>
        <v>0</v>
      </c>
      <c r="J135" s="25">
        <f t="shared" si="187"/>
        <v>0</v>
      </c>
      <c r="K135" s="25">
        <f t="shared" si="187"/>
        <v>0</v>
      </c>
      <c r="L135" s="25">
        <f t="shared" si="187"/>
        <v>0</v>
      </c>
      <c r="M135" s="25">
        <f t="shared" si="187"/>
        <v>846</v>
      </c>
      <c r="N135" s="25">
        <f t="shared" si="187"/>
        <v>0</v>
      </c>
      <c r="O135" s="25">
        <f t="shared" si="187"/>
        <v>0</v>
      </c>
      <c r="P135" s="25">
        <f t="shared" si="187"/>
        <v>0</v>
      </c>
      <c r="Q135" s="25">
        <f t="shared" si="187"/>
        <v>0</v>
      </c>
      <c r="R135" s="25">
        <f t="shared" si="187"/>
        <v>0</v>
      </c>
      <c r="S135" s="6">
        <f t="shared" si="130"/>
        <v>846</v>
      </c>
      <c r="T135" s="6">
        <f t="shared" si="131"/>
        <v>0</v>
      </c>
      <c r="AK135" s="32">
        <f>AK136</f>
        <v>846</v>
      </c>
      <c r="AL135" s="3"/>
      <c r="AM135" s="3"/>
    </row>
    <row r="136" spans="1:39" ht="33">
      <c r="A136" s="21" t="s">
        <v>110</v>
      </c>
      <c r="B136" s="6">
        <f>B133</f>
        <v>909</v>
      </c>
      <c r="C136" s="5" t="s">
        <v>108</v>
      </c>
      <c r="D136" s="5" t="s">
        <v>109</v>
      </c>
      <c r="E136" s="27" t="s">
        <v>68</v>
      </c>
      <c r="F136" s="5"/>
      <c r="G136" s="6">
        <f t="shared" si="187"/>
        <v>846</v>
      </c>
      <c r="H136" s="6">
        <f t="shared" si="187"/>
        <v>0</v>
      </c>
      <c r="I136" s="6">
        <f t="shared" si="187"/>
        <v>0</v>
      </c>
      <c r="J136" s="6">
        <f t="shared" si="187"/>
        <v>0</v>
      </c>
      <c r="K136" s="6">
        <f t="shared" si="187"/>
        <v>0</v>
      </c>
      <c r="L136" s="6">
        <f t="shared" si="187"/>
        <v>0</v>
      </c>
      <c r="M136" s="6">
        <f t="shared" si="187"/>
        <v>846</v>
      </c>
      <c r="N136" s="6">
        <f t="shared" si="187"/>
        <v>0</v>
      </c>
      <c r="O136" s="6">
        <f t="shared" si="187"/>
        <v>0</v>
      </c>
      <c r="P136" s="6">
        <f t="shared" si="187"/>
        <v>0</v>
      </c>
      <c r="Q136" s="6">
        <f t="shared" si="187"/>
        <v>0</v>
      </c>
      <c r="R136" s="6">
        <f t="shared" si="187"/>
        <v>0</v>
      </c>
      <c r="S136" s="6">
        <f t="shared" si="130"/>
        <v>846</v>
      </c>
      <c r="T136" s="6">
        <f t="shared" si="131"/>
        <v>0</v>
      </c>
      <c r="AK136" s="32">
        <f>AK137</f>
        <v>846</v>
      </c>
      <c r="AL136" s="3"/>
      <c r="AM136" s="3"/>
    </row>
    <row r="137" spans="1:39" ht="20.100000000000001" customHeight="1">
      <c r="A137" s="21" t="s">
        <v>21</v>
      </c>
      <c r="B137" s="5">
        <f>B134</f>
        <v>909</v>
      </c>
      <c r="C137" s="5" t="s">
        <v>108</v>
      </c>
      <c r="D137" s="5" t="s">
        <v>109</v>
      </c>
      <c r="E137" s="5" t="s">
        <v>69</v>
      </c>
      <c r="F137" s="5"/>
      <c r="G137" s="6">
        <f t="shared" si="187"/>
        <v>846</v>
      </c>
      <c r="H137" s="6">
        <f t="shared" si="187"/>
        <v>0</v>
      </c>
      <c r="I137" s="6">
        <f t="shared" si="187"/>
        <v>0</v>
      </c>
      <c r="J137" s="6">
        <f t="shared" si="187"/>
        <v>0</v>
      </c>
      <c r="K137" s="6">
        <f t="shared" si="187"/>
        <v>0</v>
      </c>
      <c r="L137" s="6">
        <f t="shared" si="187"/>
        <v>0</v>
      </c>
      <c r="M137" s="6">
        <f t="shared" si="187"/>
        <v>846</v>
      </c>
      <c r="N137" s="6">
        <f t="shared" si="187"/>
        <v>0</v>
      </c>
      <c r="O137" s="6">
        <f t="shared" si="187"/>
        <v>0</v>
      </c>
      <c r="P137" s="6">
        <f t="shared" si="187"/>
        <v>0</v>
      </c>
      <c r="Q137" s="6">
        <f t="shared" si="187"/>
        <v>0</v>
      </c>
      <c r="R137" s="6">
        <f t="shared" si="187"/>
        <v>0</v>
      </c>
      <c r="S137" s="6">
        <f t="shared" si="130"/>
        <v>846</v>
      </c>
      <c r="T137" s="6">
        <f t="shared" si="131"/>
        <v>0</v>
      </c>
      <c r="AK137" s="32">
        <f>AK138</f>
        <v>846</v>
      </c>
      <c r="AL137" s="3"/>
      <c r="AM137" s="3"/>
    </row>
    <row r="138" spans="1:39" ht="20.100000000000001" customHeight="1">
      <c r="A138" s="21" t="s">
        <v>111</v>
      </c>
      <c r="B138" s="5">
        <f t="shared" si="179"/>
        <v>909</v>
      </c>
      <c r="C138" s="5" t="s">
        <v>108</v>
      </c>
      <c r="D138" s="5" t="s">
        <v>109</v>
      </c>
      <c r="E138" s="5" t="s">
        <v>112</v>
      </c>
      <c r="F138" s="5"/>
      <c r="G138" s="6">
        <f t="shared" si="187"/>
        <v>846</v>
      </c>
      <c r="H138" s="6">
        <f t="shared" si="187"/>
        <v>0</v>
      </c>
      <c r="I138" s="6">
        <f t="shared" si="187"/>
        <v>0</v>
      </c>
      <c r="J138" s="6">
        <f t="shared" si="187"/>
        <v>0</v>
      </c>
      <c r="K138" s="6">
        <f t="shared" si="187"/>
        <v>0</v>
      </c>
      <c r="L138" s="6">
        <f t="shared" si="187"/>
        <v>0</v>
      </c>
      <c r="M138" s="6">
        <f t="shared" si="187"/>
        <v>846</v>
      </c>
      <c r="N138" s="6">
        <f t="shared" si="187"/>
        <v>0</v>
      </c>
      <c r="O138" s="6">
        <f t="shared" si="187"/>
        <v>0</v>
      </c>
      <c r="P138" s="6">
        <f t="shared" si="187"/>
        <v>0</v>
      </c>
      <c r="Q138" s="6">
        <f t="shared" si="187"/>
        <v>0</v>
      </c>
      <c r="R138" s="6">
        <f t="shared" si="187"/>
        <v>0</v>
      </c>
      <c r="S138" s="6">
        <f t="shared" si="130"/>
        <v>846</v>
      </c>
      <c r="T138" s="6">
        <f t="shared" si="131"/>
        <v>0</v>
      </c>
      <c r="AK138" s="32">
        <f>AK139</f>
        <v>846</v>
      </c>
      <c r="AL138" s="3"/>
      <c r="AM138" s="3"/>
    </row>
    <row r="139" spans="1:39" ht="33">
      <c r="A139" s="4" t="s">
        <v>41</v>
      </c>
      <c r="B139" s="6">
        <f t="shared" si="179"/>
        <v>909</v>
      </c>
      <c r="C139" s="5" t="s">
        <v>108</v>
      </c>
      <c r="D139" s="5" t="s">
        <v>109</v>
      </c>
      <c r="E139" s="27" t="s">
        <v>112</v>
      </c>
      <c r="F139" s="5" t="s">
        <v>42</v>
      </c>
      <c r="G139" s="6">
        <f t="shared" ref="G139:R139" si="188">G140</f>
        <v>846</v>
      </c>
      <c r="H139" s="6">
        <f t="shared" si="188"/>
        <v>0</v>
      </c>
      <c r="I139" s="6">
        <f t="shared" si="188"/>
        <v>0</v>
      </c>
      <c r="J139" s="6">
        <f t="shared" si="188"/>
        <v>0</v>
      </c>
      <c r="K139" s="6">
        <f t="shared" si="188"/>
        <v>0</v>
      </c>
      <c r="L139" s="6">
        <f t="shared" si="188"/>
        <v>0</v>
      </c>
      <c r="M139" s="6">
        <f t="shared" si="188"/>
        <v>846</v>
      </c>
      <c r="N139" s="6">
        <f t="shared" si="188"/>
        <v>0</v>
      </c>
      <c r="O139" s="6">
        <f t="shared" si="188"/>
        <v>0</v>
      </c>
      <c r="P139" s="6">
        <f t="shared" si="188"/>
        <v>0</v>
      </c>
      <c r="Q139" s="6">
        <f t="shared" si="188"/>
        <v>0</v>
      </c>
      <c r="R139" s="6">
        <f t="shared" si="188"/>
        <v>0</v>
      </c>
      <c r="S139" s="6">
        <f t="shared" si="130"/>
        <v>846</v>
      </c>
      <c r="T139" s="6">
        <f t="shared" si="131"/>
        <v>0</v>
      </c>
      <c r="AK139" s="32">
        <f>AK140</f>
        <v>846</v>
      </c>
      <c r="AL139" s="3"/>
      <c r="AM139" s="3"/>
    </row>
    <row r="140" spans="1:39" ht="32.450000000000003" customHeight="1">
      <c r="A140" s="21" t="s">
        <v>43</v>
      </c>
      <c r="B140" s="6">
        <f t="shared" si="179"/>
        <v>909</v>
      </c>
      <c r="C140" s="5" t="s">
        <v>108</v>
      </c>
      <c r="D140" s="5" t="s">
        <v>109</v>
      </c>
      <c r="E140" s="27" t="s">
        <v>112</v>
      </c>
      <c r="F140" s="5" t="s">
        <v>44</v>
      </c>
      <c r="G140" s="6">
        <v>846</v>
      </c>
      <c r="H140" s="12"/>
      <c r="I140" s="18"/>
      <c r="J140" s="18"/>
      <c r="K140" s="19"/>
      <c r="L140" s="19"/>
      <c r="M140" s="20">
        <f t="shared" si="180"/>
        <v>846</v>
      </c>
      <c r="N140" s="19"/>
      <c r="O140" s="3"/>
      <c r="P140" s="7"/>
      <c r="Q140" s="3"/>
      <c r="R140" s="3"/>
      <c r="S140" s="6">
        <f t="shared" si="130"/>
        <v>846</v>
      </c>
      <c r="T140" s="6">
        <f t="shared" si="131"/>
        <v>0</v>
      </c>
      <c r="AK140" s="32">
        <v>846</v>
      </c>
      <c r="AL140" s="3"/>
      <c r="AM140" s="3"/>
    </row>
    <row r="141" spans="1:39" s="46" customFormat="1" ht="33">
      <c r="A141" s="44" t="s">
        <v>19</v>
      </c>
      <c r="B141" s="12">
        <v>909</v>
      </c>
      <c r="C141" s="24" t="s">
        <v>108</v>
      </c>
      <c r="D141" s="24" t="s">
        <v>109</v>
      </c>
      <c r="E141" s="24" t="s">
        <v>20</v>
      </c>
      <c r="F141" s="24"/>
      <c r="G141" s="12"/>
      <c r="H141" s="12"/>
      <c r="I141" s="12">
        <f>I142</f>
        <v>846</v>
      </c>
      <c r="J141" s="45"/>
      <c r="K141" s="12"/>
      <c r="L141" s="12"/>
      <c r="M141" s="12">
        <f>M142</f>
        <v>0</v>
      </c>
      <c r="N141" s="45"/>
      <c r="O141" s="12"/>
      <c r="P141" s="12"/>
      <c r="Q141" s="12">
        <f>Q142</f>
        <v>846</v>
      </c>
      <c r="R141" s="45"/>
      <c r="S141" s="12"/>
      <c r="T141" s="12"/>
      <c r="U141" s="12">
        <f>U142</f>
        <v>0</v>
      </c>
      <c r="V141" s="45"/>
      <c r="W141" s="12"/>
      <c r="X141" s="12"/>
      <c r="Y141" s="12">
        <f>Y142</f>
        <v>846</v>
      </c>
      <c r="Z141" s="45"/>
      <c r="AA141" s="12"/>
      <c r="AB141" s="12"/>
      <c r="AC141" s="12">
        <f>AC142</f>
        <v>0</v>
      </c>
      <c r="AD141" s="45"/>
      <c r="AE141" s="12"/>
      <c r="AF141" s="12"/>
      <c r="AG141" s="12">
        <f>AG142</f>
        <v>846</v>
      </c>
      <c r="AH141" s="45"/>
      <c r="AI141" s="12"/>
      <c r="AJ141" s="12"/>
      <c r="AK141" s="12"/>
      <c r="AL141" s="12">
        <v>846</v>
      </c>
      <c r="AM141" s="12">
        <v>846</v>
      </c>
    </row>
    <row r="142" spans="1:39" ht="33">
      <c r="A142" s="4" t="s">
        <v>21</v>
      </c>
      <c r="B142" s="6">
        <v>909</v>
      </c>
      <c r="C142" s="5" t="s">
        <v>108</v>
      </c>
      <c r="D142" s="5" t="s">
        <v>109</v>
      </c>
      <c r="E142" s="5" t="s">
        <v>22</v>
      </c>
      <c r="F142" s="5"/>
      <c r="G142" s="6"/>
      <c r="H142" s="6"/>
      <c r="I142" s="6">
        <f>I143</f>
        <v>846</v>
      </c>
      <c r="J142" s="38"/>
      <c r="K142" s="6"/>
      <c r="L142" s="6"/>
      <c r="M142" s="6">
        <f>M143</f>
        <v>0</v>
      </c>
      <c r="N142" s="38"/>
      <c r="O142" s="6"/>
      <c r="P142" s="6"/>
      <c r="Q142" s="6">
        <f>Q143</f>
        <v>846</v>
      </c>
      <c r="R142" s="38"/>
      <c r="S142" s="6"/>
      <c r="T142" s="6"/>
      <c r="U142" s="6">
        <f>U143</f>
        <v>0</v>
      </c>
      <c r="V142" s="38"/>
      <c r="W142" s="6"/>
      <c r="X142" s="6"/>
      <c r="Y142" s="6">
        <f>Y143</f>
        <v>846</v>
      </c>
      <c r="Z142" s="38"/>
      <c r="AA142" s="6"/>
      <c r="AB142" s="6"/>
      <c r="AC142" s="6">
        <f>AC143</f>
        <v>0</v>
      </c>
      <c r="AD142" s="38"/>
      <c r="AE142" s="6"/>
      <c r="AF142" s="6"/>
      <c r="AG142" s="6">
        <f>AG143</f>
        <v>846</v>
      </c>
      <c r="AH142" s="38"/>
      <c r="AI142" s="6"/>
      <c r="AJ142" s="6"/>
      <c r="AK142" s="6"/>
      <c r="AL142" s="6">
        <f t="shared" ref="AL142:AM144" si="189">AL143</f>
        <v>846</v>
      </c>
      <c r="AM142" s="6">
        <f t="shared" si="189"/>
        <v>846</v>
      </c>
    </row>
    <row r="143" spans="1:39" ht="33">
      <c r="A143" s="4" t="s">
        <v>111</v>
      </c>
      <c r="B143" s="6">
        <f>B141</f>
        <v>909</v>
      </c>
      <c r="C143" s="5" t="s">
        <v>108</v>
      </c>
      <c r="D143" s="5" t="s">
        <v>109</v>
      </c>
      <c r="E143" s="5" t="s">
        <v>129</v>
      </c>
      <c r="F143" s="5"/>
      <c r="G143" s="6"/>
      <c r="H143" s="6"/>
      <c r="I143" s="6">
        <f>I144</f>
        <v>846</v>
      </c>
      <c r="J143" s="38"/>
      <c r="K143" s="6"/>
      <c r="L143" s="6"/>
      <c r="M143" s="6">
        <f>M144</f>
        <v>0</v>
      </c>
      <c r="N143" s="38"/>
      <c r="O143" s="6"/>
      <c r="P143" s="6"/>
      <c r="Q143" s="6">
        <f>Q144</f>
        <v>846</v>
      </c>
      <c r="R143" s="38"/>
      <c r="S143" s="6"/>
      <c r="T143" s="6"/>
      <c r="U143" s="6">
        <f>U144</f>
        <v>0</v>
      </c>
      <c r="V143" s="38"/>
      <c r="W143" s="6"/>
      <c r="X143" s="6"/>
      <c r="Y143" s="6">
        <f>Y144</f>
        <v>846</v>
      </c>
      <c r="Z143" s="38"/>
      <c r="AA143" s="6"/>
      <c r="AB143" s="6"/>
      <c r="AC143" s="6">
        <f>AC144</f>
        <v>0</v>
      </c>
      <c r="AD143" s="38"/>
      <c r="AE143" s="6"/>
      <c r="AF143" s="6"/>
      <c r="AG143" s="6">
        <f>AG144</f>
        <v>846</v>
      </c>
      <c r="AH143" s="38"/>
      <c r="AI143" s="6"/>
      <c r="AJ143" s="6"/>
      <c r="AK143" s="6"/>
      <c r="AL143" s="6">
        <f t="shared" si="189"/>
        <v>846</v>
      </c>
      <c r="AM143" s="6">
        <f t="shared" si="189"/>
        <v>846</v>
      </c>
    </row>
    <row r="144" spans="1:39" ht="33">
      <c r="A144" s="4" t="s">
        <v>41</v>
      </c>
      <c r="B144" s="6">
        <f>B142</f>
        <v>909</v>
      </c>
      <c r="C144" s="5" t="s">
        <v>108</v>
      </c>
      <c r="D144" s="5" t="s">
        <v>109</v>
      </c>
      <c r="E144" s="5" t="s">
        <v>129</v>
      </c>
      <c r="F144" s="5" t="s">
        <v>42</v>
      </c>
      <c r="G144" s="6"/>
      <c r="H144" s="6"/>
      <c r="I144" s="6">
        <f>I145</f>
        <v>846</v>
      </c>
      <c r="J144" s="38"/>
      <c r="K144" s="6"/>
      <c r="L144" s="6"/>
      <c r="M144" s="6">
        <f>M145</f>
        <v>0</v>
      </c>
      <c r="N144" s="38"/>
      <c r="O144" s="6"/>
      <c r="P144" s="6"/>
      <c r="Q144" s="6">
        <f>Q145</f>
        <v>846</v>
      </c>
      <c r="R144" s="38"/>
      <c r="S144" s="6"/>
      <c r="T144" s="6"/>
      <c r="U144" s="6">
        <f>U145</f>
        <v>0</v>
      </c>
      <c r="V144" s="38"/>
      <c r="W144" s="6"/>
      <c r="X144" s="6"/>
      <c r="Y144" s="6">
        <f>Y145</f>
        <v>846</v>
      </c>
      <c r="Z144" s="38"/>
      <c r="AA144" s="6"/>
      <c r="AB144" s="6"/>
      <c r="AC144" s="6">
        <f>AC145</f>
        <v>0</v>
      </c>
      <c r="AD144" s="38"/>
      <c r="AE144" s="6"/>
      <c r="AF144" s="6"/>
      <c r="AG144" s="6">
        <f>AG145</f>
        <v>846</v>
      </c>
      <c r="AH144" s="38"/>
      <c r="AI144" s="6"/>
      <c r="AJ144" s="6"/>
      <c r="AK144" s="6"/>
      <c r="AL144" s="6">
        <f t="shared" si="189"/>
        <v>846</v>
      </c>
      <c r="AM144" s="6">
        <f t="shared" si="189"/>
        <v>846</v>
      </c>
    </row>
    <row r="145" spans="1:39" ht="33">
      <c r="A145" s="4" t="s">
        <v>43</v>
      </c>
      <c r="B145" s="6">
        <f>B143</f>
        <v>909</v>
      </c>
      <c r="C145" s="5" t="s">
        <v>108</v>
      </c>
      <c r="D145" s="5" t="s">
        <v>109</v>
      </c>
      <c r="E145" s="5" t="s">
        <v>129</v>
      </c>
      <c r="F145" s="5" t="s">
        <v>44</v>
      </c>
      <c r="G145" s="6"/>
      <c r="H145" s="6"/>
      <c r="I145" s="6">
        <v>846</v>
      </c>
      <c r="J145" s="38"/>
      <c r="K145" s="6"/>
      <c r="L145" s="6"/>
      <c r="M145" s="6"/>
      <c r="N145" s="38"/>
      <c r="O145" s="6">
        <f>G145+K145</f>
        <v>0</v>
      </c>
      <c r="P145" s="6">
        <f>H145+L145</f>
        <v>0</v>
      </c>
      <c r="Q145" s="6">
        <f>I145+M145</f>
        <v>846</v>
      </c>
      <c r="R145" s="6">
        <f>J145+N145</f>
        <v>0</v>
      </c>
      <c r="S145" s="6"/>
      <c r="T145" s="6"/>
      <c r="U145" s="6"/>
      <c r="V145" s="38"/>
      <c r="W145" s="6">
        <f>O145+S145</f>
        <v>0</v>
      </c>
      <c r="X145" s="6">
        <f>P145+T145</f>
        <v>0</v>
      </c>
      <c r="Y145" s="6">
        <f>Q145+U145</f>
        <v>846</v>
      </c>
      <c r="Z145" s="6">
        <f>R145+V145</f>
        <v>0</v>
      </c>
      <c r="AA145" s="6"/>
      <c r="AB145" s="6"/>
      <c r="AC145" s="6"/>
      <c r="AD145" s="38"/>
      <c r="AE145" s="6">
        <f>W145+AA145</f>
        <v>0</v>
      </c>
      <c r="AF145" s="6">
        <f>X145+AB145</f>
        <v>0</v>
      </c>
      <c r="AG145" s="6">
        <f>Y145+AC145</f>
        <v>846</v>
      </c>
      <c r="AH145" s="6">
        <f>Z145+AD145</f>
        <v>0</v>
      </c>
      <c r="AI145" s="6"/>
      <c r="AJ145" s="6"/>
      <c r="AK145" s="6"/>
      <c r="AL145" s="6">
        <v>846</v>
      </c>
      <c r="AM145" s="6">
        <v>846</v>
      </c>
    </row>
    <row r="146" spans="1:39" ht="12.75">
      <c r="A146" s="2"/>
      <c r="B146" s="2"/>
      <c r="C146" s="2"/>
      <c r="D146" s="2"/>
      <c r="E146" s="2"/>
      <c r="F146" s="2"/>
      <c r="I146" s="2"/>
      <c r="J146" s="2"/>
      <c r="M146" s="2"/>
      <c r="P146" s="2"/>
      <c r="U146" s="2"/>
      <c r="V146" s="2"/>
      <c r="W146" s="2"/>
      <c r="X146" s="2"/>
    </row>
    <row r="147" spans="1:39" ht="12.75">
      <c r="A147" s="2"/>
      <c r="B147" s="2"/>
      <c r="C147" s="2"/>
      <c r="D147" s="2"/>
      <c r="E147" s="2"/>
      <c r="F147" s="2"/>
      <c r="I147" s="2"/>
      <c r="J147" s="2"/>
      <c r="M147" s="2"/>
      <c r="P147" s="2"/>
      <c r="U147" s="2"/>
      <c r="V147" s="2"/>
      <c r="W147" s="2"/>
      <c r="X147" s="2"/>
    </row>
    <row r="148" spans="1:39" ht="12.75" hidden="1">
      <c r="A148" s="2"/>
      <c r="B148" s="2"/>
      <c r="C148" s="2"/>
      <c r="D148" s="2"/>
      <c r="E148" s="2"/>
      <c r="F148" s="2"/>
      <c r="I148" s="2"/>
      <c r="J148" s="2"/>
      <c r="M148" s="2"/>
      <c r="P148" s="2"/>
      <c r="U148" s="2"/>
      <c r="V148" s="2"/>
      <c r="W148" s="2"/>
      <c r="X148" s="2"/>
    </row>
    <row r="149" spans="1:39" ht="12.75" hidden="1">
      <c r="A149" s="2"/>
      <c r="B149" s="2"/>
      <c r="C149" s="2"/>
      <c r="D149" s="2"/>
      <c r="E149" s="2"/>
      <c r="F149" s="2"/>
      <c r="I149" s="2"/>
      <c r="J149" s="2"/>
      <c r="M149" s="2"/>
      <c r="P149" s="2"/>
      <c r="U149" s="2"/>
      <c r="V149" s="2"/>
      <c r="W149" s="2"/>
      <c r="X149" s="2"/>
    </row>
    <row r="150" spans="1:39" ht="12.75" hidden="1">
      <c r="A150" s="2"/>
      <c r="B150" s="2"/>
      <c r="C150" s="2"/>
      <c r="D150" s="2"/>
      <c r="E150" s="2"/>
      <c r="F150" s="2"/>
      <c r="I150" s="2"/>
      <c r="J150" s="2"/>
      <c r="M150" s="2"/>
      <c r="P150" s="2"/>
      <c r="U150" s="2"/>
      <c r="V150" s="2"/>
      <c r="W150" s="2"/>
      <c r="X150" s="2"/>
    </row>
    <row r="151" spans="1:39" ht="12.75">
      <c r="A151" s="2"/>
      <c r="B151" s="2"/>
      <c r="C151" s="2"/>
      <c r="D151" s="2"/>
      <c r="E151" s="2"/>
      <c r="F151" s="2"/>
      <c r="I151" s="2"/>
      <c r="J151" s="2"/>
      <c r="M151" s="2"/>
      <c r="P151" s="2"/>
      <c r="U151" s="2"/>
      <c r="V151" s="2"/>
      <c r="W151" s="2"/>
      <c r="X151" s="2"/>
    </row>
    <row r="152" spans="1:39" ht="12.75">
      <c r="A152" s="2"/>
      <c r="B152" s="2"/>
      <c r="C152" s="2"/>
      <c r="D152" s="2"/>
      <c r="E152" s="2"/>
      <c r="F152" s="2"/>
      <c r="I152" s="2"/>
      <c r="J152" s="2"/>
      <c r="M152" s="2"/>
      <c r="P152" s="2"/>
      <c r="U152" s="2"/>
      <c r="V152" s="2"/>
      <c r="W152" s="2"/>
      <c r="X152" s="2"/>
    </row>
    <row r="153" spans="1:39" ht="12.75">
      <c r="A153" s="2"/>
      <c r="B153" s="2"/>
      <c r="C153" s="2"/>
      <c r="D153" s="2"/>
      <c r="E153" s="2"/>
      <c r="F153" s="2"/>
      <c r="I153" s="2"/>
      <c r="J153" s="2"/>
      <c r="M153" s="2"/>
      <c r="P153" s="2"/>
      <c r="U153" s="2"/>
      <c r="V153" s="2"/>
      <c r="W153" s="2"/>
      <c r="X153" s="2"/>
    </row>
    <row r="154" spans="1:39" ht="12.75">
      <c r="A154" s="2"/>
      <c r="B154" s="2"/>
      <c r="C154" s="2"/>
      <c r="D154" s="2"/>
      <c r="E154" s="2"/>
      <c r="F154" s="2"/>
      <c r="I154" s="2"/>
      <c r="J154" s="2"/>
      <c r="M154" s="2"/>
      <c r="P154" s="2"/>
      <c r="U154" s="2"/>
      <c r="V154" s="2"/>
      <c r="W154" s="2"/>
      <c r="X154" s="2"/>
    </row>
    <row r="155" spans="1:39" ht="12.75" hidden="1">
      <c r="A155" s="2"/>
      <c r="B155" s="2"/>
      <c r="C155" s="2"/>
      <c r="D155" s="2"/>
      <c r="E155" s="2"/>
      <c r="F155" s="2"/>
      <c r="I155" s="2"/>
      <c r="J155" s="2"/>
      <c r="M155" s="2"/>
      <c r="P155" s="2"/>
      <c r="U155" s="2"/>
      <c r="V155" s="2"/>
      <c r="W155" s="2"/>
      <c r="X155" s="2"/>
    </row>
    <row r="156" spans="1:39" ht="12.75" hidden="1">
      <c r="A156" s="2"/>
      <c r="B156" s="2"/>
      <c r="C156" s="2"/>
      <c r="D156" s="2"/>
      <c r="E156" s="2"/>
      <c r="F156" s="2"/>
      <c r="I156" s="2"/>
      <c r="J156" s="2"/>
      <c r="M156" s="2"/>
      <c r="P156" s="2"/>
      <c r="U156" s="2"/>
      <c r="V156" s="2"/>
      <c r="W156" s="2"/>
      <c r="X156" s="2"/>
    </row>
    <row r="157" spans="1:39" ht="101.25" customHeight="1">
      <c r="A157" s="2"/>
      <c r="B157" s="2"/>
      <c r="C157" s="2"/>
      <c r="D157" s="2"/>
      <c r="E157" s="2"/>
      <c r="F157" s="2"/>
      <c r="I157" s="2"/>
      <c r="J157" s="2"/>
      <c r="M157" s="2"/>
      <c r="P157" s="2"/>
      <c r="U157" s="2"/>
      <c r="V157" s="2"/>
      <c r="W157" s="2"/>
      <c r="X157" s="2"/>
    </row>
    <row r="158" spans="1:39" ht="12.75" hidden="1">
      <c r="A158" s="2"/>
      <c r="B158" s="2"/>
      <c r="C158" s="2"/>
      <c r="D158" s="2"/>
      <c r="E158" s="2"/>
      <c r="F158" s="2"/>
      <c r="I158" s="2"/>
      <c r="J158" s="2"/>
      <c r="M158" s="2"/>
      <c r="P158" s="2"/>
      <c r="U158" s="2"/>
      <c r="V158" s="2"/>
      <c r="W158" s="2"/>
      <c r="X158" s="2"/>
    </row>
    <row r="159" spans="1:39" ht="12.75" hidden="1">
      <c r="A159" s="2"/>
      <c r="B159" s="2"/>
      <c r="C159" s="2"/>
      <c r="D159" s="2"/>
      <c r="E159" s="2"/>
      <c r="F159" s="2"/>
      <c r="I159" s="2"/>
      <c r="J159" s="2"/>
      <c r="M159" s="2"/>
      <c r="P159" s="2"/>
      <c r="U159" s="2"/>
      <c r="V159" s="2"/>
      <c r="W159" s="2"/>
      <c r="X159" s="2"/>
    </row>
    <row r="160" spans="1:39" ht="12.75">
      <c r="A160" s="2"/>
      <c r="B160" s="2"/>
      <c r="C160" s="2"/>
      <c r="D160" s="2"/>
      <c r="E160" s="2"/>
      <c r="F160" s="2"/>
      <c r="I160" s="2"/>
      <c r="J160" s="2"/>
      <c r="M160" s="2"/>
      <c r="P160" s="2"/>
      <c r="U160" s="2"/>
      <c r="V160" s="2"/>
      <c r="W160" s="2"/>
      <c r="X160" s="2"/>
    </row>
    <row r="161" spans="1:24" ht="12.75">
      <c r="A161" s="2"/>
      <c r="B161" s="2"/>
      <c r="C161" s="2"/>
      <c r="D161" s="2"/>
      <c r="E161" s="2"/>
      <c r="F161" s="2"/>
      <c r="I161" s="2"/>
      <c r="J161" s="2"/>
      <c r="M161" s="2"/>
      <c r="P161" s="2"/>
      <c r="U161" s="2"/>
      <c r="V161" s="2"/>
      <c r="W161" s="2"/>
      <c r="X161" s="2"/>
    </row>
    <row r="162" spans="1:24" ht="12.75">
      <c r="A162" s="2"/>
      <c r="B162" s="2"/>
      <c r="C162" s="2"/>
      <c r="D162" s="2"/>
      <c r="E162" s="2"/>
      <c r="F162" s="2"/>
      <c r="I162" s="2"/>
      <c r="J162" s="2"/>
      <c r="M162" s="2"/>
      <c r="P162" s="2"/>
      <c r="U162" s="2"/>
      <c r="V162" s="2"/>
      <c r="W162" s="2"/>
      <c r="X162" s="2"/>
    </row>
  </sheetData>
  <mergeCells count="24">
    <mergeCell ref="AK2:AM2"/>
    <mergeCell ref="A2:A4"/>
    <mergeCell ref="B2:B4"/>
    <mergeCell ref="C2:C4"/>
    <mergeCell ref="D2:D4"/>
    <mergeCell ref="E2:E4"/>
    <mergeCell ref="F2:F4"/>
    <mergeCell ref="AM3:AM4"/>
    <mergeCell ref="U3:X3"/>
    <mergeCell ref="AI3:AI4"/>
    <mergeCell ref="AF3:AF4"/>
    <mergeCell ref="AG3:AG4"/>
    <mergeCell ref="AH3:AH4"/>
    <mergeCell ref="AJ3:AJ4"/>
    <mergeCell ref="A1:AM1"/>
    <mergeCell ref="AE3:AE4"/>
    <mergeCell ref="Y3:Z3"/>
    <mergeCell ref="O3:R3"/>
    <mergeCell ref="S3:T3"/>
    <mergeCell ref="G3:H3"/>
    <mergeCell ref="I3:L3"/>
    <mergeCell ref="M3:N3"/>
    <mergeCell ref="AK3:AK4"/>
    <mergeCell ref="AL3:AL4"/>
  </mergeCells>
  <pageMargins left="0.59055118110236227" right="0.15748031496062992" top="0.35433070866141736" bottom="0.31496062992125984" header="0.19685039370078741" footer="0"/>
  <pageSetup paperSize="9" scale="60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</vt:lpstr>
      <vt:lpstr>'2020-2022'!Заголовки_для_печати</vt:lpstr>
      <vt:lpstr>'2020-2022'!Область_печати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Игнатьева Вера Юрьевна</dc:creator>
  <cp:lastModifiedBy>nadegda</cp:lastModifiedBy>
  <cp:lastPrinted>2019-09-11T04:57:54Z</cp:lastPrinted>
  <dcterms:created xsi:type="dcterms:W3CDTF">2019-09-06T04:58:57Z</dcterms:created>
  <dcterms:modified xsi:type="dcterms:W3CDTF">2019-09-11T08:40:19Z</dcterms:modified>
</cp:coreProperties>
</file>