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18" sheetId="1" r:id="rId1"/>
  </sheets>
  <definedNames>
    <definedName name="_xlnm._FilterDatabase" localSheetId="0" hidden="1">'2018'!$A$5:$F$97</definedName>
    <definedName name="_xlnm.Print_Titles" localSheetId="0">'2018'!$5:$5</definedName>
  </definedNames>
  <calcPr calcId="125725"/>
</workbook>
</file>

<file path=xl/calcChain.xml><?xml version="1.0" encoding="utf-8"?>
<calcChain xmlns="http://schemas.openxmlformats.org/spreadsheetml/2006/main">
  <c r="U27" i="1"/>
  <c r="U28"/>
  <c r="U26"/>
  <c r="V71"/>
  <c r="V75"/>
  <c r="V77"/>
  <c r="V76"/>
  <c r="W82" l="1"/>
  <c r="W81" s="1"/>
  <c r="W80" s="1"/>
  <c r="W79" s="1"/>
  <c r="W70" s="1"/>
  <c r="W88"/>
  <c r="W86" s="1"/>
  <c r="W85" s="1"/>
  <c r="W84" s="1"/>
  <c r="V86"/>
  <c r="V85" s="1"/>
  <c r="V84" s="1"/>
  <c r="V88"/>
  <c r="V73" l="1"/>
  <c r="V72" s="1"/>
  <c r="V70" s="1"/>
  <c r="U48"/>
  <c r="U47" s="1"/>
  <c r="U42" s="1"/>
  <c r="U41" s="1"/>
  <c r="V25"/>
  <c r="V24" s="1"/>
  <c r="V23" s="1"/>
  <c r="W25"/>
  <c r="W24" s="1"/>
  <c r="W23" s="1"/>
  <c r="U25"/>
  <c r="U24" s="1"/>
  <c r="U23" s="1"/>
  <c r="V39"/>
  <c r="V38" s="1"/>
  <c r="V37" s="1"/>
  <c r="V36" s="1"/>
  <c r="V35" s="1"/>
  <c r="U39"/>
  <c r="U38" s="1"/>
  <c r="U37" s="1"/>
  <c r="U36" s="1"/>
  <c r="U35" s="1"/>
  <c r="V32"/>
  <c r="V31" s="1"/>
  <c r="V30" s="1"/>
  <c r="V33"/>
  <c r="W33"/>
  <c r="W32" s="1"/>
  <c r="W31" s="1"/>
  <c r="W30" s="1"/>
  <c r="U33"/>
  <c r="U32" s="1"/>
  <c r="U31" s="1"/>
  <c r="U30" s="1"/>
  <c r="W20"/>
  <c r="W19" s="1"/>
  <c r="V21"/>
  <c r="V20" s="1"/>
  <c r="V19" s="1"/>
  <c r="W21"/>
  <c r="U21"/>
  <c r="U20" s="1"/>
  <c r="U19" s="1"/>
  <c r="V8" l="1"/>
  <c r="V7" s="1"/>
  <c r="V6" s="1"/>
  <c r="U8"/>
  <c r="U7" s="1"/>
  <c r="U6" s="1"/>
  <c r="W8"/>
  <c r="W7" s="1"/>
  <c r="W6" s="1"/>
  <c r="Q26"/>
  <c r="Q25" s="1"/>
  <c r="Q24" s="1"/>
  <c r="Q23" s="1"/>
  <c r="Q8" s="1"/>
  <c r="Q7" l="1"/>
  <c r="R7" l="1"/>
  <c r="P61" l="1"/>
  <c r="P60" s="1"/>
  <c r="O61"/>
  <c r="O60" s="1"/>
  <c r="O69"/>
  <c r="T62" l="1"/>
  <c r="T61"/>
  <c r="S62"/>
  <c r="S61"/>
  <c r="S60" l="1"/>
  <c r="T60" l="1"/>
  <c r="Q94" l="1"/>
  <c r="Q77"/>
  <c r="R64"/>
  <c r="R63" s="1"/>
  <c r="R59" s="1"/>
  <c r="Q64"/>
  <c r="R48"/>
  <c r="R47" s="1"/>
  <c r="Q48"/>
  <c r="Q47" s="1"/>
  <c r="Q33"/>
  <c r="Q21"/>
  <c r="S69"/>
  <c r="M68"/>
  <c r="O68" s="1"/>
  <c r="M65"/>
  <c r="M64" s="1"/>
  <c r="M63" s="1"/>
  <c r="M59" s="1"/>
  <c r="N64"/>
  <c r="N63" s="1"/>
  <c r="N59" s="1"/>
  <c r="N58" s="1"/>
  <c r="L49"/>
  <c r="K34"/>
  <c r="M48"/>
  <c r="M47" s="1"/>
  <c r="N48"/>
  <c r="N47" s="1"/>
  <c r="M77"/>
  <c r="M76" s="1"/>
  <c r="M75" s="1"/>
  <c r="M71" s="1"/>
  <c r="M70" s="1"/>
  <c r="K33" l="1"/>
  <c r="O34"/>
  <c r="R42"/>
  <c r="R41" s="1"/>
  <c r="S68"/>
  <c r="Q76"/>
  <c r="Q75" s="1"/>
  <c r="Q63"/>
  <c r="Q59" s="1"/>
  <c r="Q58" s="1"/>
  <c r="Q20"/>
  <c r="Q32"/>
  <c r="Q93"/>
  <c r="M67"/>
  <c r="O67" s="1"/>
  <c r="N42"/>
  <c r="N41" s="1"/>
  <c r="M33"/>
  <c r="M32" s="1"/>
  <c r="K95"/>
  <c r="O95" s="1"/>
  <c r="S95" s="1"/>
  <c r="M94"/>
  <c r="K22"/>
  <c r="O22" s="1"/>
  <c r="S22" s="1"/>
  <c r="T7"/>
  <c r="P8"/>
  <c r="T8" s="1"/>
  <c r="P9"/>
  <c r="T9" s="1"/>
  <c r="P10"/>
  <c r="T10" s="1"/>
  <c r="P11"/>
  <c r="T11" s="1"/>
  <c r="P12"/>
  <c r="T12" s="1"/>
  <c r="P13"/>
  <c r="T13" s="1"/>
  <c r="P14"/>
  <c r="T14" s="1"/>
  <c r="P15"/>
  <c r="T15" s="1"/>
  <c r="P16"/>
  <c r="T16" s="1"/>
  <c r="P17"/>
  <c r="T17" s="1"/>
  <c r="P18"/>
  <c r="T18" s="1"/>
  <c r="P19"/>
  <c r="T19" s="1"/>
  <c r="P20"/>
  <c r="T20" s="1"/>
  <c r="P21"/>
  <c r="T21" s="1"/>
  <c r="P22"/>
  <c r="T22" s="1"/>
  <c r="P23"/>
  <c r="T23" s="1"/>
  <c r="P24"/>
  <c r="T24" s="1"/>
  <c r="P25"/>
  <c r="T25" s="1"/>
  <c r="P26"/>
  <c r="T26" s="1"/>
  <c r="P27"/>
  <c r="T27" s="1"/>
  <c r="P28"/>
  <c r="T28" s="1"/>
  <c r="P29"/>
  <c r="T29" s="1"/>
  <c r="P30"/>
  <c r="T30" s="1"/>
  <c r="P31"/>
  <c r="T31" s="1"/>
  <c r="P32"/>
  <c r="T32" s="1"/>
  <c r="P33"/>
  <c r="T33" s="1"/>
  <c r="P34"/>
  <c r="T34" s="1"/>
  <c r="P35"/>
  <c r="P36"/>
  <c r="T36" s="1"/>
  <c r="P37"/>
  <c r="T37" s="1"/>
  <c r="P38"/>
  <c r="T38" s="1"/>
  <c r="P39"/>
  <c r="T39" s="1"/>
  <c r="P40"/>
  <c r="T40" s="1"/>
  <c r="P43"/>
  <c r="T43" s="1"/>
  <c r="P44"/>
  <c r="T44" s="1"/>
  <c r="P45"/>
  <c r="T45" s="1"/>
  <c r="P46"/>
  <c r="T46" s="1"/>
  <c r="P49"/>
  <c r="T49" s="1"/>
  <c r="P50"/>
  <c r="T50" s="1"/>
  <c r="P51"/>
  <c r="T51" s="1"/>
  <c r="P52"/>
  <c r="T52" s="1"/>
  <c r="P53"/>
  <c r="T53" s="1"/>
  <c r="P54"/>
  <c r="T54" s="1"/>
  <c r="P55"/>
  <c r="T55" s="1"/>
  <c r="P56"/>
  <c r="T56" s="1"/>
  <c r="P57"/>
  <c r="T57" s="1"/>
  <c r="P70"/>
  <c r="T70" s="1"/>
  <c r="P71"/>
  <c r="T71" s="1"/>
  <c r="P75"/>
  <c r="T75" s="1"/>
  <c r="P76"/>
  <c r="T76" s="1"/>
  <c r="P77"/>
  <c r="T77" s="1"/>
  <c r="P78"/>
  <c r="T78" s="1"/>
  <c r="P90"/>
  <c r="T90" s="1"/>
  <c r="P91"/>
  <c r="T91" s="1"/>
  <c r="P92"/>
  <c r="T92" s="1"/>
  <c r="P93"/>
  <c r="T93" s="1"/>
  <c r="P94"/>
  <c r="T94" s="1"/>
  <c r="P95"/>
  <c r="T95" s="1"/>
  <c r="S34"/>
  <c r="M21"/>
  <c r="M20" s="1"/>
  <c r="M19" s="1"/>
  <c r="M8" s="1"/>
  <c r="I49"/>
  <c r="K49" s="1"/>
  <c r="K48" s="1"/>
  <c r="K47" s="1"/>
  <c r="K42" s="1"/>
  <c r="I46"/>
  <c r="K46" s="1"/>
  <c r="O46" s="1"/>
  <c r="S46" s="1"/>
  <c r="J64"/>
  <c r="J63" s="1"/>
  <c r="J59" s="1"/>
  <c r="L59" s="1"/>
  <c r="P59" s="1"/>
  <c r="P58" s="1"/>
  <c r="I64"/>
  <c r="I63" s="1"/>
  <c r="I59" s="1"/>
  <c r="I58" s="1"/>
  <c r="L65"/>
  <c r="P65" s="1"/>
  <c r="T65" s="1"/>
  <c r="L48"/>
  <c r="L47" s="1"/>
  <c r="J48"/>
  <c r="J47" s="1"/>
  <c r="J42" s="1"/>
  <c r="J41" s="1"/>
  <c r="K26"/>
  <c r="O26" s="1"/>
  <c r="S26" s="1"/>
  <c r="K29"/>
  <c r="O29" s="1"/>
  <c r="S29" s="1"/>
  <c r="I28"/>
  <c r="I27" s="1"/>
  <c r="I21"/>
  <c r="I20" s="1"/>
  <c r="I19" s="1"/>
  <c r="I13"/>
  <c r="I15"/>
  <c r="I17"/>
  <c r="K52"/>
  <c r="O52" s="1"/>
  <c r="S52" s="1"/>
  <c r="I51"/>
  <c r="I50" s="1"/>
  <c r="I25"/>
  <c r="I24" s="1"/>
  <c r="G12"/>
  <c r="K12" s="1"/>
  <c r="O12" s="1"/>
  <c r="S12" s="1"/>
  <c r="G78"/>
  <c r="K78" s="1"/>
  <c r="I77"/>
  <c r="I76" s="1"/>
  <c r="I75" s="1"/>
  <c r="I71" s="1"/>
  <c r="I70" s="1"/>
  <c r="K16"/>
  <c r="O16" s="1"/>
  <c r="S16" s="1"/>
  <c r="K40"/>
  <c r="O40" s="1"/>
  <c r="S40" s="1"/>
  <c r="K57"/>
  <c r="O57" s="1"/>
  <c r="S57" s="1"/>
  <c r="K65"/>
  <c r="O65" s="1"/>
  <c r="S65" s="1"/>
  <c r="I9"/>
  <c r="I11"/>
  <c r="G14"/>
  <c r="G13" s="1"/>
  <c r="K77" l="1"/>
  <c r="O78"/>
  <c r="S78" s="1"/>
  <c r="T35"/>
  <c r="K32"/>
  <c r="O33"/>
  <c r="S33" s="1"/>
  <c r="Q42"/>
  <c r="K13"/>
  <c r="O13" s="1"/>
  <c r="S13" s="1"/>
  <c r="K21"/>
  <c r="K20" s="1"/>
  <c r="K19" s="1"/>
  <c r="O19" s="1"/>
  <c r="I45"/>
  <c r="I44" s="1"/>
  <c r="K44" s="1"/>
  <c r="O44" s="1"/>
  <c r="S44" s="1"/>
  <c r="I23"/>
  <c r="Q41"/>
  <c r="R58"/>
  <c r="R6" s="1"/>
  <c r="Q92"/>
  <c r="Q19"/>
  <c r="Q71"/>
  <c r="Q31"/>
  <c r="K94"/>
  <c r="K93" s="1"/>
  <c r="K92" s="1"/>
  <c r="K91" s="1"/>
  <c r="K90" s="1"/>
  <c r="S67"/>
  <c r="M66"/>
  <c r="O66" s="1"/>
  <c r="T59"/>
  <c r="L58"/>
  <c r="M41"/>
  <c r="N6"/>
  <c r="I48"/>
  <c r="I47" s="1"/>
  <c r="K28"/>
  <c r="J58"/>
  <c r="J6" s="1"/>
  <c r="O49"/>
  <c r="S49" s="1"/>
  <c r="K8"/>
  <c r="P48"/>
  <c r="T48" s="1"/>
  <c r="O47"/>
  <c r="S47" s="1"/>
  <c r="O48"/>
  <c r="S48" s="1"/>
  <c r="M42"/>
  <c r="P47"/>
  <c r="T47" s="1"/>
  <c r="L42"/>
  <c r="L41" s="1"/>
  <c r="M31"/>
  <c r="M93"/>
  <c r="K14"/>
  <c r="O14" s="1"/>
  <c r="S14" s="1"/>
  <c r="I8"/>
  <c r="I7" s="1"/>
  <c r="G18"/>
  <c r="K18" s="1"/>
  <c r="O18" s="1"/>
  <c r="S18" s="1"/>
  <c r="G15"/>
  <c r="K15" s="1"/>
  <c r="O15" s="1"/>
  <c r="S15" s="1"/>
  <c r="K31" l="1"/>
  <c r="O32"/>
  <c r="S32" s="1"/>
  <c r="K76"/>
  <c r="O77"/>
  <c r="S77" s="1"/>
  <c r="K45"/>
  <c r="O45" s="1"/>
  <c r="S45" s="1"/>
  <c r="O21"/>
  <c r="S21" s="1"/>
  <c r="O8"/>
  <c r="I43"/>
  <c r="K43" s="1"/>
  <c r="O43" s="1"/>
  <c r="S43" s="1"/>
  <c r="O20"/>
  <c r="S20" s="1"/>
  <c r="O94"/>
  <c r="S94" s="1"/>
  <c r="T58"/>
  <c r="Q70"/>
  <c r="Q91"/>
  <c r="Q30"/>
  <c r="S19"/>
  <c r="S66"/>
  <c r="M58"/>
  <c r="P41"/>
  <c r="L6"/>
  <c r="K27"/>
  <c r="O27" s="1"/>
  <c r="S27" s="1"/>
  <c r="O28"/>
  <c r="S28" s="1"/>
  <c r="P42"/>
  <c r="T42" s="1"/>
  <c r="M30"/>
  <c r="M92"/>
  <c r="O93"/>
  <c r="S93" s="1"/>
  <c r="G17"/>
  <c r="K17" s="1"/>
  <c r="O17" s="1"/>
  <c r="S17" s="1"/>
  <c r="H51"/>
  <c r="H50" s="1"/>
  <c r="H42" s="1"/>
  <c r="G51"/>
  <c r="K51" s="1"/>
  <c r="O51" s="1"/>
  <c r="S51" s="1"/>
  <c r="T41" l="1"/>
  <c r="T6" s="1"/>
  <c r="P6"/>
  <c r="K30"/>
  <c r="O31"/>
  <c r="S31" s="1"/>
  <c r="K75"/>
  <c r="O76"/>
  <c r="S76" s="1"/>
  <c r="I42"/>
  <c r="I41" s="1"/>
  <c r="I6" s="1"/>
  <c r="S8"/>
  <c r="Q90"/>
  <c r="Q6" s="1"/>
  <c r="M7"/>
  <c r="M6" s="1"/>
  <c r="M91"/>
  <c r="O92"/>
  <c r="S92" s="1"/>
  <c r="G50"/>
  <c r="K50" s="1"/>
  <c r="O50" s="1"/>
  <c r="S50" s="1"/>
  <c r="B37"/>
  <c r="B38" s="1"/>
  <c r="B39" s="1"/>
  <c r="B40" s="1"/>
  <c r="O30" l="1"/>
  <c r="S30" s="1"/>
  <c r="K7"/>
  <c r="O7" s="1"/>
  <c r="K71"/>
  <c r="O75"/>
  <c r="S75" s="1"/>
  <c r="M90"/>
  <c r="O91"/>
  <c r="S91" s="1"/>
  <c r="G42"/>
  <c r="O42" s="1"/>
  <c r="S42" s="1"/>
  <c r="H33"/>
  <c r="H32" s="1"/>
  <c r="H31" s="1"/>
  <c r="H30" s="1"/>
  <c r="K70" l="1"/>
  <c r="O70" s="1"/>
  <c r="S70" s="1"/>
  <c r="O71"/>
  <c r="S71" s="1"/>
  <c r="S7"/>
  <c r="O90"/>
  <c r="S90" s="1"/>
  <c r="G64"/>
  <c r="H94"/>
  <c r="H93" s="1"/>
  <c r="H92" s="1"/>
  <c r="H91" s="1"/>
  <c r="H77"/>
  <c r="H76" s="1"/>
  <c r="H75" s="1"/>
  <c r="G94"/>
  <c r="G77"/>
  <c r="H64"/>
  <c r="H11"/>
  <c r="H10" s="1"/>
  <c r="H9" s="1"/>
  <c r="G25"/>
  <c r="H63" l="1"/>
  <c r="L63" s="1"/>
  <c r="P63" s="1"/>
  <c r="T63" s="1"/>
  <c r="L64"/>
  <c r="P64" s="1"/>
  <c r="T64" s="1"/>
  <c r="G93"/>
  <c r="G63"/>
  <c r="K64"/>
  <c r="O64" s="1"/>
  <c r="S64" s="1"/>
  <c r="G24"/>
  <c r="K25"/>
  <c r="O25" s="1"/>
  <c r="S25" s="1"/>
  <c r="G76"/>
  <c r="H71"/>
  <c r="H70" s="1"/>
  <c r="G33"/>
  <c r="H58"/>
  <c r="H25"/>
  <c r="H24" s="1"/>
  <c r="H23" s="1"/>
  <c r="H56"/>
  <c r="H55" s="1"/>
  <c r="H54" s="1"/>
  <c r="H53" s="1"/>
  <c r="H41" s="1"/>
  <c r="G32" l="1"/>
  <c r="G59"/>
  <c r="K63"/>
  <c r="O63" s="1"/>
  <c r="G92"/>
  <c r="G23"/>
  <c r="K23" s="1"/>
  <c r="O23" s="1"/>
  <c r="S23" s="1"/>
  <c r="K24"/>
  <c r="O24" s="1"/>
  <c r="S24" s="1"/>
  <c r="G75"/>
  <c r="G56"/>
  <c r="H90"/>
  <c r="H39"/>
  <c r="H38" s="1"/>
  <c r="H37" s="1"/>
  <c r="H36" s="1"/>
  <c r="H35" s="1"/>
  <c r="G39"/>
  <c r="S63" l="1"/>
  <c r="O59"/>
  <c r="O58" s="1"/>
  <c r="G38"/>
  <c r="K39"/>
  <c r="O39" s="1"/>
  <c r="S39" s="1"/>
  <c r="G55"/>
  <c r="K56"/>
  <c r="O56" s="1"/>
  <c r="S56" s="1"/>
  <c r="K59"/>
  <c r="G58"/>
  <c r="K58" s="1"/>
  <c r="G91"/>
  <c r="G31"/>
  <c r="G30" s="1"/>
  <c r="G71"/>
  <c r="G11"/>
  <c r="S59" l="1"/>
  <c r="S58"/>
  <c r="G90"/>
  <c r="G54"/>
  <c r="K55"/>
  <c r="O55" s="1"/>
  <c r="S55" s="1"/>
  <c r="G37"/>
  <c r="K38"/>
  <c r="O38" s="1"/>
  <c r="S38" s="1"/>
  <c r="G10"/>
  <c r="K10" s="1"/>
  <c r="O10" s="1"/>
  <c r="S10" s="1"/>
  <c r="K11"/>
  <c r="O11" s="1"/>
  <c r="S11" s="1"/>
  <c r="G70"/>
  <c r="H8"/>
  <c r="H7" s="1"/>
  <c r="H6" s="1"/>
  <c r="G9" l="1"/>
  <c r="G8" s="1"/>
  <c r="G36"/>
  <c r="K37"/>
  <c r="O37" s="1"/>
  <c r="S37" s="1"/>
  <c r="G53"/>
  <c r="K54"/>
  <c r="O54" s="1"/>
  <c r="S54" s="1"/>
  <c r="K9" l="1"/>
  <c r="O9" s="1"/>
  <c r="S9" s="1"/>
  <c r="G41"/>
  <c r="K53"/>
  <c r="G35"/>
  <c r="K35" s="1"/>
  <c r="K36"/>
  <c r="O36" s="1"/>
  <c r="S36" s="1"/>
  <c r="G7"/>
  <c r="O53" l="1"/>
  <c r="S53" s="1"/>
  <c r="K41"/>
  <c r="O41" s="1"/>
  <c r="S41" s="1"/>
  <c r="O35"/>
  <c r="G6"/>
  <c r="S35" l="1"/>
  <c r="S6" s="1"/>
  <c r="O6"/>
  <c r="K6"/>
</calcChain>
</file>

<file path=xl/sharedStrings.xml><?xml version="1.0" encoding="utf-8"?>
<sst xmlns="http://schemas.openxmlformats.org/spreadsheetml/2006/main" count="440" uniqueCount="105">
  <si>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</si>
  <si>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</si>
  <si>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</si>
  <si>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</si>
  <si>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</si>
  <si>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</si>
  <si>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</si>
  <si>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</si>
  <si>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</si>
  <si>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Муниципальная программа «Культура Тольятти (2014-2018гг.)»</t>
  </si>
  <si>
    <t>Мероприятия в установленной сфере деятельности</t>
  </si>
  <si>
    <t>Культура</t>
  </si>
  <si>
    <t>08</t>
  </si>
  <si>
    <t>01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</si>
  <si>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</si>
  <si>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</si>
  <si>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</si>
  <si>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</si>
  <si>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</si>
  <si>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010 00 04000</t>
  </si>
  <si>
    <t>Непрограммное направление расходов</t>
  </si>
  <si>
    <t>990 00 00000</t>
  </si>
  <si>
    <t>990 00 04000</t>
  </si>
  <si>
    <t>Иные бюджетные ассигнования</t>
  </si>
  <si>
    <t>800</t>
  </si>
  <si>
    <t>850</t>
  </si>
  <si>
    <t>Другие вопросы в области национальной экономики</t>
  </si>
  <si>
    <t>12</t>
  </si>
  <si>
    <t>03</t>
  </si>
  <si>
    <t>100</t>
  </si>
  <si>
    <t>300</t>
  </si>
  <si>
    <t>Расходы на выплаты персоналу казенных учреждений</t>
  </si>
  <si>
    <t>110</t>
  </si>
  <si>
    <t>Финансовое обеспечение деятельности казенных учреждений</t>
  </si>
  <si>
    <t>05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</si>
  <si>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</si>
  <si>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</si>
  <si>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</si>
  <si>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</si>
  <si>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320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</si>
  <si>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</si>
  <si>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</si>
  <si>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</si>
  <si>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</si>
  <si>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990 00 04100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</si>
  <si>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</si>
  <si>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</si>
  <si>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</si>
  <si>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</si>
  <si>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</si>
  <si>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</si>
  <si>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</si>
  <si>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</si>
  <si>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Закупка товаров, работ и услуг для обеспечения государственных (муниципальных) нужд</t>
  </si>
  <si>
    <t>Муниципальная программа «Благоустройство территории городского округа Тольятти на 2015-2024 годы»</t>
  </si>
  <si>
    <t>330 00 00000</t>
  </si>
  <si>
    <t>Сумма (тыс.руб.)</t>
  </si>
  <si>
    <t>990 00 04610</t>
  </si>
  <si>
    <t>Мероприятия в сфере градостроительства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</si>
  <si>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</si>
  <si>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914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</si>
  <si>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</si>
  <si>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</si>
  <si>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</si>
  <si>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</si>
  <si>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Муниципальная программа «Развитие системы образования городского округа Тольятти на 2017-2020 гг.»</t>
  </si>
  <si>
    <t>010 00 04100</t>
  </si>
  <si>
    <t>070 00 S3390</t>
  </si>
  <si>
    <t>Департамент градостроительной деятельности администрации городского округа Тольятти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</si>
  <si>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</si>
  <si>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</si>
  <si>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100 00 12000</t>
  </si>
  <si>
    <t>100 00 12320</t>
  </si>
  <si>
    <t xml:space="preserve">Уплата налогов, сборов и иных платежей              </t>
  </si>
  <si>
    <t xml:space="preserve">Социальное обеспечение и иные выплаты населению
</t>
  </si>
  <si>
    <t xml:space="preserve">Социальные выплаты гражданам, кроме публичных
нормативных социальных выплат
</t>
  </si>
  <si>
    <t>Изменения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</si>
  <si>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</si>
  <si>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>330 00 S3320</t>
  </si>
  <si>
    <t>Финансовое обеспечение деятельности бюджетных и автономных учреждений</t>
  </si>
  <si>
    <t>100 00 02000</t>
  </si>
  <si>
    <t>100 00 02320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</si>
  <si>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</si>
  <si>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</si>
  <si>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</si>
  <si>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</si>
  <si>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в организациях, осуществляющих обеспечение градостроительной деятельности</t>
  </si>
  <si>
    <t>100 00 04320</t>
  </si>
  <si>
    <t>330 00 04000</t>
  </si>
  <si>
    <t>330 00 04100</t>
  </si>
  <si>
    <t>070 00 L1590</t>
  </si>
  <si>
    <t>Создание дополнительных мест для детей в возрасте от 2 месяцев до 3 лет в  организациях, осуществляющих образовательную деятельность по программам дошкольного образования</t>
  </si>
  <si>
    <t>Строительство объектов дошкольного образования</t>
  </si>
  <si>
    <t>2018 год утвержденный бюджет по решению Думы № 1815 от 27.08.2018</t>
  </si>
  <si>
    <t>Строительство объектов общего и среднего образования</t>
  </si>
  <si>
    <t>Дополнительное образование детей</t>
  </si>
  <si>
    <t>Муниципальная программа «Развитие физической культуры и спорта в городском округе Тольятти на 2017-2021 годы»</t>
  </si>
  <si>
    <t>020 00 00000</t>
  </si>
  <si>
    <t>020 00 04000</t>
  </si>
  <si>
    <t>020 00 04100</t>
  </si>
  <si>
    <t>Расшифровка бюджетных ассигнований по главному распорядителю бюджетных средств-департаменту градостроительной деятельности на 2019-2021 годы</t>
  </si>
  <si>
    <t>Проект бюджета (тыс. руб.)</t>
  </si>
  <si>
    <t xml:space="preserve"> 2019 год</t>
  </si>
  <si>
    <t xml:space="preserve"> 2020 год</t>
  </si>
  <si>
    <t xml:space="preserve"> 2021 год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</si>
</sst>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#,##0_р_."/>
  </numFmts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4">
    <xf numFmtId="0" fontId="0" fillId="0" borderId="0" xfId="0"/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49" fontId="6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3" fontId="8" fillId="2" borderId="1" xfId="4" applyNumberFormat="1" applyFont="1" applyFill="1" applyBorder="1" applyAlignment="1">
      <alignment horizontal="center"/>
    </xf>
    <xf numFmtId="3" fontId="2" fillId="2" borderId="1" xfId="4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left" wrapText="1"/>
    </xf>
    <xf numFmtId="49" fontId="6" fillId="2" borderId="1" xfId="4" applyNumberFormat="1" applyFont="1" applyFill="1" applyBorder="1" applyAlignment="1">
      <alignment horizontal="center"/>
    </xf>
    <xf numFmtId="49" fontId="8" fillId="2" borderId="1" xfId="4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0" fillId="2" borderId="0" xfId="0" applyNumberFormat="1" applyFont="1" applyFill="1"/>
    <xf numFmtId="0" fontId="0" fillId="3" borderId="0" xfId="0" applyFont="1" applyFill="1"/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3" fontId="8" fillId="2" borderId="0" xfId="0" applyNumberFormat="1" applyFont="1" applyFill="1"/>
    <xf numFmtId="0" fontId="8" fillId="2" borderId="0" xfId="0" applyFont="1" applyFill="1"/>
    <xf numFmtId="0" fontId="8" fillId="3" borderId="0" xfId="0" applyFont="1" applyFill="1"/>
    <xf numFmtId="3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0" xfId="0" applyFont="1" applyFill="1"/>
    <xf numFmtId="11" fontId="9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11" fontId="2" fillId="2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 wrapText="1"/>
    </xf>
    <xf numFmtId="3" fontId="9" fillId="2" borderId="1" xfId="4" applyNumberFormat="1" applyFont="1" applyFill="1" applyBorder="1" applyAlignment="1">
      <alignment horizontal="center"/>
    </xf>
    <xf numFmtId="3" fontId="9" fillId="2" borderId="1" xfId="4" applyNumberFormat="1" applyFont="1" applyFill="1" applyBorder="1" applyAlignment="1">
      <alignment horizontal="center" vertical="center"/>
    </xf>
    <xf numFmtId="0" fontId="3" fillId="2" borderId="0" xfId="0" applyFont="1" applyFill="1"/>
    <xf numFmtId="0" fontId="2" fillId="3" borderId="0" xfId="0" applyFont="1" applyFill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3" fillId="3" borderId="0" xfId="0" applyFont="1" applyFill="1"/>
    <xf numFmtId="3" fontId="3" fillId="2" borderId="1" xfId="0" applyNumberFormat="1" applyFont="1" applyFill="1" applyBorder="1" applyAlignment="1">
      <alignment horizontal="center" wrapText="1"/>
    </xf>
    <xf numFmtId="3" fontId="3" fillId="2" borderId="1" xfId="4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3" fontId="2" fillId="4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0" fillId="4" borderId="0" xfId="0" applyFont="1" applyFill="1"/>
    <xf numFmtId="0" fontId="1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0" fontId="10" fillId="2" borderId="0" xfId="0" applyFont="1" applyFill="1"/>
    <xf numFmtId="0" fontId="3" fillId="3" borderId="1" xfId="0" applyFont="1" applyFill="1" applyBorder="1"/>
    <xf numFmtId="3" fontId="2" fillId="4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/>
    <xf numFmtId="3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3" fontId="8" fillId="2" borderId="5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3" fontId="6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9" fontId="6" fillId="2" borderId="1" xfId="3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6"/>
    <cellStyle name="Обычный 8" xfId="2"/>
    <cellStyle name="Процентный" xfId="3" builtinId="5"/>
    <cellStyle name="Финансовый [0]" xfId="4" builtinId="6"/>
    <cellStyle name="Финансовый [0] 2" xfId="5"/>
    <cellStyle name="Финансовый [0]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01"/>
  <sheetViews>
    <sheetView showZeros="0" tabSelected="1" topLeftCell="A4" zoomScaleNormal="100" zoomScaleSheetLayoutView="100" workbookViewId="0">
      <selection activeCell="U28" sqref="U28"/>
    </sheetView>
  </sheetViews>
  <sheetFormatPr defaultColWidth="9.140625" defaultRowHeight="16.5"/>
  <cols>
    <col min="1" max="1" width="65.7109375" style="17" customWidth="1"/>
    <col min="2" max="2" width="6.85546875" style="18" customWidth="1"/>
    <col min="3" max="4" width="5.85546875" style="19" customWidth="1"/>
    <col min="5" max="5" width="16.5703125" style="18" customWidth="1"/>
    <col min="6" max="6" width="6.28515625" style="19" customWidth="1"/>
    <col min="7" max="7" width="17.85546875" style="4" hidden="1" customWidth="1"/>
    <col min="8" max="8" width="16.85546875" style="4" hidden="1" customWidth="1"/>
    <col min="9" max="9" width="17.85546875" style="21" hidden="1" customWidth="1"/>
    <col min="10" max="10" width="17.7109375" style="43" hidden="1" customWidth="1"/>
    <col min="11" max="11" width="16.5703125" style="4" hidden="1" customWidth="1"/>
    <col min="12" max="12" width="15.85546875" style="33" hidden="1" customWidth="1"/>
    <col min="13" max="13" width="14.28515625" style="33" hidden="1" customWidth="1"/>
    <col min="14" max="14" width="15.7109375" style="33" hidden="1" customWidth="1"/>
    <col min="15" max="15" width="17.28515625" style="57" hidden="1" customWidth="1"/>
    <col min="16" max="18" width="17.28515625" style="4" hidden="1" customWidth="1"/>
    <col min="19" max="19" width="18.7109375" style="4" hidden="1" customWidth="1"/>
    <col min="20" max="20" width="17.28515625" style="4" hidden="1" customWidth="1"/>
    <col min="21" max="21" width="13.28515625" style="4" customWidth="1"/>
    <col min="22" max="22" width="14.42578125" style="4" customWidth="1"/>
    <col min="23" max="23" width="13.42578125" style="4" customWidth="1"/>
    <col min="24" max="16384" width="9.140625" style="4"/>
  </cols>
  <sheetData>
    <row r="1" spans="1:23">
      <c r="A1" s="96"/>
      <c r="B1" s="96"/>
      <c r="C1" s="96"/>
      <c r="D1" s="96"/>
      <c r="E1" s="96"/>
      <c r="F1" s="96"/>
      <c r="G1" s="96"/>
      <c r="H1" s="96"/>
    </row>
    <row r="2" spans="1:23" ht="49.5" customHeight="1">
      <c r="A2" s="91" t="s">
        <v>100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</row>
    <row r="4" spans="1:23" ht="37.5" customHeight="1">
      <c r="A4" s="101" t="s">
        <v>0</v>
      </c>
      <c r="B4" s="102" t="s">
        <v>1</v>
      </c>
      <c r="C4" s="103" t="s">
        <v>2</v>
      </c>
      <c r="D4" s="103" t="s">
        <v>3</v>
      </c>
      <c r="E4" s="103" t="s">
        <v>4</v>
      </c>
      <c r="F4" s="103" t="s">
        <v>5</v>
      </c>
      <c r="U4" s="98" t="s">
        <v>101</v>
      </c>
      <c r="V4" s="99"/>
      <c r="W4" s="100"/>
    </row>
    <row r="5" spans="1:23" ht="51.75" customHeight="1">
      <c r="A5" s="101"/>
      <c r="B5" s="102"/>
      <c r="C5" s="103"/>
      <c r="D5" s="103"/>
      <c r="E5" s="103"/>
      <c r="F5" s="103"/>
      <c r="G5" s="94" t="s">
        <v>56</v>
      </c>
      <c r="H5" s="95"/>
      <c r="I5" s="97" t="s">
        <v>76</v>
      </c>
      <c r="J5" s="97"/>
      <c r="K5" s="93" t="s">
        <v>56</v>
      </c>
      <c r="L5" s="94"/>
      <c r="M5" s="92" t="s">
        <v>76</v>
      </c>
      <c r="N5" s="92"/>
      <c r="O5" s="93" t="s">
        <v>56</v>
      </c>
      <c r="P5" s="94"/>
      <c r="Q5" s="92" t="s">
        <v>76</v>
      </c>
      <c r="R5" s="92"/>
      <c r="S5" s="74" t="s">
        <v>93</v>
      </c>
      <c r="T5" s="75"/>
      <c r="U5" s="76" t="s">
        <v>102</v>
      </c>
      <c r="V5" s="77" t="s">
        <v>103</v>
      </c>
      <c r="W5" s="77" t="s">
        <v>104</v>
      </c>
    </row>
    <row r="6" spans="1:23" ht="62.25" customHeight="1">
      <c r="A6" s="90" t="s">
        <v>68</v>
      </c>
      <c r="B6" s="14">
        <v>914</v>
      </c>
      <c r="C6" s="5"/>
      <c r="D6" s="5"/>
      <c r="E6" s="5"/>
      <c r="F6" s="5"/>
      <c r="G6" s="47">
        <f>G7+G35+G70+G41+G90+G58</f>
        <v>67675</v>
      </c>
      <c r="H6" s="47">
        <f>H7+H35+H70+H41+H90+H58</f>
        <v>0</v>
      </c>
      <c r="I6" s="22">
        <f>I7+I70+I41+I58</f>
        <v>104896</v>
      </c>
      <c r="J6" s="22">
        <f>J7+J70+J41+J58</f>
        <v>105664</v>
      </c>
      <c r="K6" s="59">
        <f>K7+K35+K41+K58+K70+K90</f>
        <v>228766</v>
      </c>
      <c r="L6" s="59">
        <f>L7+L35+L41+L58+L70+L90</f>
        <v>140982</v>
      </c>
      <c r="M6" s="49">
        <f>M7+M41+M70+M58</f>
        <v>3357</v>
      </c>
      <c r="N6" s="49">
        <f>N7+N41+N70+N58</f>
        <v>3357</v>
      </c>
      <c r="O6" s="59">
        <f t="shared" ref="O6:T6" si="0">O7+O35+O41+O58+AI68+O70+O90</f>
        <v>414803</v>
      </c>
      <c r="P6" s="59">
        <f t="shared" si="0"/>
        <v>314597</v>
      </c>
      <c r="Q6" s="68">
        <f t="shared" si="0"/>
        <v>18996</v>
      </c>
      <c r="R6" s="68">
        <f t="shared" si="0"/>
        <v>20511</v>
      </c>
      <c r="S6" s="59">
        <f t="shared" si="0"/>
        <v>433799</v>
      </c>
      <c r="T6" s="59">
        <f t="shared" si="0"/>
        <v>335108</v>
      </c>
      <c r="U6" s="59">
        <f>U7+U35+U41+U58+U70+U84+U90</f>
        <v>57910</v>
      </c>
      <c r="V6" s="59">
        <f t="shared" ref="V6:W6" si="1">V7+V35+V41+V58+V70+V84+V90</f>
        <v>46801</v>
      </c>
      <c r="W6" s="59">
        <f t="shared" si="1"/>
        <v>69220</v>
      </c>
    </row>
    <row r="7" spans="1:23" ht="37.5">
      <c r="A7" s="6" t="s">
        <v>26</v>
      </c>
      <c r="B7" s="15">
        <v>914</v>
      </c>
      <c r="C7" s="7" t="s">
        <v>14</v>
      </c>
      <c r="D7" s="7" t="s">
        <v>27</v>
      </c>
      <c r="E7" s="7"/>
      <c r="F7" s="8"/>
      <c r="G7" s="47">
        <f>G8+G30</f>
        <v>25832</v>
      </c>
      <c r="H7" s="47">
        <f>H8+H30</f>
        <v>0</v>
      </c>
      <c r="I7" s="23">
        <f t="shared" ref="I7:I11" si="2">I8</f>
        <v>-1821</v>
      </c>
      <c r="J7" s="44"/>
      <c r="K7" s="59">
        <f>K8+K30</f>
        <v>24703</v>
      </c>
      <c r="L7" s="32"/>
      <c r="M7" s="49">
        <f>M30</f>
        <v>0</v>
      </c>
      <c r="N7" s="66"/>
      <c r="O7" s="59">
        <f>K7+M7-676</f>
        <v>24027</v>
      </c>
      <c r="P7" s="59"/>
      <c r="Q7" s="69">
        <f>Q8</f>
        <v>-2970</v>
      </c>
      <c r="R7" s="69">
        <f>R8</f>
        <v>0</v>
      </c>
      <c r="S7" s="59">
        <f t="shared" ref="S7:S57" si="3">O7+Q7</f>
        <v>21057</v>
      </c>
      <c r="T7" s="60">
        <f t="shared" ref="T7:T65" si="4">P7+R7</f>
        <v>0</v>
      </c>
      <c r="U7" s="81">
        <f>U8+U30</f>
        <v>9247</v>
      </c>
      <c r="V7" s="81">
        <f t="shared" ref="V7:W7" si="5">V8+V30</f>
        <v>19706</v>
      </c>
      <c r="W7" s="81">
        <f t="shared" si="5"/>
        <v>28066</v>
      </c>
    </row>
    <row r="8" spans="1:23" ht="49.5">
      <c r="A8" s="2" t="s">
        <v>61</v>
      </c>
      <c r="B8" s="1">
        <v>914</v>
      </c>
      <c r="C8" s="1" t="s">
        <v>14</v>
      </c>
      <c r="D8" s="1" t="s">
        <v>27</v>
      </c>
      <c r="E8" s="1" t="s">
        <v>62</v>
      </c>
      <c r="F8" s="1"/>
      <c r="G8" s="9">
        <f t="shared" ref="G8:H8" si="6">G9+G23</f>
        <v>24518</v>
      </c>
      <c r="H8" s="9">
        <f t="shared" si="6"/>
        <v>0</v>
      </c>
      <c r="I8" s="23">
        <f>I23+I9+I19</f>
        <v>-1821</v>
      </c>
      <c r="J8" s="44"/>
      <c r="K8" s="11">
        <f>K22+K26+K29</f>
        <v>22713</v>
      </c>
      <c r="L8" s="32"/>
      <c r="M8" s="45">
        <f>M19</f>
        <v>0</v>
      </c>
      <c r="N8" s="44"/>
      <c r="O8" s="60">
        <f t="shared" ref="O8:O91" si="7">K8+M8</f>
        <v>22713</v>
      </c>
      <c r="P8" s="60">
        <f t="shared" ref="P8:P91" si="8">L8+N8</f>
        <v>0</v>
      </c>
      <c r="Q8" s="70">
        <f>Q23</f>
        <v>-2970</v>
      </c>
      <c r="R8" s="70"/>
      <c r="S8" s="60">
        <f t="shared" si="3"/>
        <v>19743</v>
      </c>
      <c r="T8" s="60">
        <f t="shared" si="4"/>
        <v>0</v>
      </c>
      <c r="U8" s="79">
        <f>U19+U23</f>
        <v>8885</v>
      </c>
      <c r="V8" s="79">
        <f t="shared" ref="V8:W8" si="9">V19+V23</f>
        <v>19506</v>
      </c>
      <c r="W8" s="79">
        <f t="shared" si="9"/>
        <v>27866</v>
      </c>
    </row>
    <row r="9" spans="1:23" ht="33" hidden="1">
      <c r="A9" s="12" t="s">
        <v>33</v>
      </c>
      <c r="B9" s="1">
        <v>914</v>
      </c>
      <c r="C9" s="1" t="s">
        <v>14</v>
      </c>
      <c r="D9" s="1" t="s">
        <v>42</v>
      </c>
      <c r="E9" s="1" t="s">
        <v>71</v>
      </c>
      <c r="F9" s="1"/>
      <c r="G9" s="9">
        <f t="shared" ref="G9:H11" si="10">G10</f>
        <v>15342</v>
      </c>
      <c r="H9" s="9">
        <f t="shared" si="10"/>
        <v>0</v>
      </c>
      <c r="I9" s="23">
        <f t="shared" si="2"/>
        <v>-15342</v>
      </c>
      <c r="J9" s="44"/>
      <c r="K9" s="11">
        <f t="shared" ref="K9:K65" si="11">G9+I9</f>
        <v>0</v>
      </c>
      <c r="L9" s="32"/>
      <c r="M9" s="45"/>
      <c r="N9" s="44"/>
      <c r="O9" s="60">
        <f t="shared" si="7"/>
        <v>0</v>
      </c>
      <c r="P9" s="60">
        <f t="shared" si="8"/>
        <v>0</v>
      </c>
      <c r="Q9" s="70"/>
      <c r="R9" s="71"/>
      <c r="S9" s="60">
        <f t="shared" si="3"/>
        <v>0</v>
      </c>
      <c r="T9" s="60">
        <f t="shared" si="4"/>
        <v>0</v>
      </c>
      <c r="U9" s="79"/>
      <c r="V9" s="79"/>
      <c r="W9" s="79"/>
    </row>
    <row r="10" spans="1:23" ht="33" hidden="1">
      <c r="A10" s="2" t="s">
        <v>43</v>
      </c>
      <c r="B10" s="1">
        <v>914</v>
      </c>
      <c r="C10" s="1" t="s">
        <v>14</v>
      </c>
      <c r="D10" s="1" t="s">
        <v>42</v>
      </c>
      <c r="E10" s="1" t="s">
        <v>72</v>
      </c>
      <c r="F10" s="1"/>
      <c r="G10" s="9">
        <f>G11+G13+G17+G15</f>
        <v>15342</v>
      </c>
      <c r="H10" s="9">
        <f t="shared" si="10"/>
        <v>0</v>
      </c>
      <c r="I10" s="23">
        <v>-15342</v>
      </c>
      <c r="J10" s="44"/>
      <c r="K10" s="11">
        <f t="shared" si="11"/>
        <v>0</v>
      </c>
      <c r="L10" s="32"/>
      <c r="M10" s="45"/>
      <c r="N10" s="44"/>
      <c r="O10" s="60">
        <f t="shared" si="7"/>
        <v>0</v>
      </c>
      <c r="P10" s="60">
        <f t="shared" si="8"/>
        <v>0</v>
      </c>
      <c r="Q10" s="70"/>
      <c r="R10" s="71"/>
      <c r="S10" s="60">
        <f t="shared" si="3"/>
        <v>0</v>
      </c>
      <c r="T10" s="60">
        <f t="shared" si="4"/>
        <v>0</v>
      </c>
      <c r="U10" s="79"/>
      <c r="V10" s="79"/>
      <c r="W10" s="79"/>
    </row>
    <row r="11" spans="1:23" ht="66" hidden="1">
      <c r="A11" s="12" t="s">
        <v>59</v>
      </c>
      <c r="B11" s="1">
        <v>914</v>
      </c>
      <c r="C11" s="1" t="s">
        <v>14</v>
      </c>
      <c r="D11" s="1" t="s">
        <v>42</v>
      </c>
      <c r="E11" s="1" t="s">
        <v>72</v>
      </c>
      <c r="F11" s="1" t="s">
        <v>29</v>
      </c>
      <c r="G11" s="9">
        <f t="shared" si="10"/>
        <v>10225</v>
      </c>
      <c r="H11" s="9">
        <f t="shared" si="10"/>
        <v>0</v>
      </c>
      <c r="I11" s="23">
        <f t="shared" si="2"/>
        <v>-10225</v>
      </c>
      <c r="J11" s="44"/>
      <c r="K11" s="11">
        <f t="shared" si="11"/>
        <v>0</v>
      </c>
      <c r="L11" s="32"/>
      <c r="M11" s="45"/>
      <c r="N11" s="44"/>
      <c r="O11" s="60">
        <f t="shared" si="7"/>
        <v>0</v>
      </c>
      <c r="P11" s="60">
        <f t="shared" si="8"/>
        <v>0</v>
      </c>
      <c r="Q11" s="70"/>
      <c r="R11" s="71"/>
      <c r="S11" s="60">
        <f t="shared" si="3"/>
        <v>0</v>
      </c>
      <c r="T11" s="60">
        <f t="shared" si="4"/>
        <v>0</v>
      </c>
      <c r="U11" s="79"/>
      <c r="V11" s="79"/>
      <c r="W11" s="79"/>
    </row>
    <row r="12" spans="1:23" hidden="1">
      <c r="A12" s="34" t="s">
        <v>31</v>
      </c>
      <c r="B12" s="1">
        <v>914</v>
      </c>
      <c r="C12" s="1" t="s">
        <v>14</v>
      </c>
      <c r="D12" s="1" t="s">
        <v>42</v>
      </c>
      <c r="E12" s="1" t="s">
        <v>72</v>
      </c>
      <c r="F12" s="1" t="s">
        <v>32</v>
      </c>
      <c r="G12" s="3">
        <f>7036+2795+394</f>
        <v>10225</v>
      </c>
      <c r="H12" s="3"/>
      <c r="I12" s="23">
        <v>-10225</v>
      </c>
      <c r="J12" s="44"/>
      <c r="K12" s="11">
        <f t="shared" si="11"/>
        <v>0</v>
      </c>
      <c r="L12" s="32"/>
      <c r="M12" s="45"/>
      <c r="N12" s="44"/>
      <c r="O12" s="60">
        <f t="shared" si="7"/>
        <v>0</v>
      </c>
      <c r="P12" s="60">
        <f t="shared" si="8"/>
        <v>0</v>
      </c>
      <c r="Q12" s="70"/>
      <c r="R12" s="71"/>
      <c r="S12" s="60">
        <f t="shared" si="3"/>
        <v>0</v>
      </c>
      <c r="T12" s="60">
        <f t="shared" si="4"/>
        <v>0</v>
      </c>
      <c r="U12" s="79"/>
      <c r="V12" s="79"/>
      <c r="W12" s="79"/>
    </row>
    <row r="13" spans="1:23" ht="33" hidden="1">
      <c r="A13" s="35" t="s">
        <v>53</v>
      </c>
      <c r="B13" s="1">
        <v>914</v>
      </c>
      <c r="C13" s="1" t="s">
        <v>14</v>
      </c>
      <c r="D13" s="1" t="s">
        <v>27</v>
      </c>
      <c r="E13" s="1" t="s">
        <v>72</v>
      </c>
      <c r="F13" s="1" t="s">
        <v>15</v>
      </c>
      <c r="G13" s="11">
        <f>G14</f>
        <v>4618</v>
      </c>
      <c r="H13" s="3"/>
      <c r="I13" s="23">
        <f>I14</f>
        <v>-4618</v>
      </c>
      <c r="J13" s="44"/>
      <c r="K13" s="11">
        <f t="shared" si="11"/>
        <v>0</v>
      </c>
      <c r="L13" s="32"/>
      <c r="M13" s="45"/>
      <c r="N13" s="44"/>
      <c r="O13" s="60">
        <f t="shared" si="7"/>
        <v>0</v>
      </c>
      <c r="P13" s="60">
        <f t="shared" si="8"/>
        <v>0</v>
      </c>
      <c r="Q13" s="70"/>
      <c r="R13" s="71"/>
      <c r="S13" s="60">
        <f t="shared" si="3"/>
        <v>0</v>
      </c>
      <c r="T13" s="60">
        <f t="shared" si="4"/>
        <v>0</v>
      </c>
      <c r="U13" s="79"/>
      <c r="V13" s="79"/>
      <c r="W13" s="79"/>
    </row>
    <row r="14" spans="1:23" ht="33" hidden="1">
      <c r="A14" s="36" t="s">
        <v>16</v>
      </c>
      <c r="B14" s="1">
        <v>914</v>
      </c>
      <c r="C14" s="1" t="s">
        <v>14</v>
      </c>
      <c r="D14" s="1" t="s">
        <v>27</v>
      </c>
      <c r="E14" s="1" t="s">
        <v>72</v>
      </c>
      <c r="F14" s="1" t="s">
        <v>17</v>
      </c>
      <c r="G14" s="11">
        <f>2355+2263</f>
        <v>4618</v>
      </c>
      <c r="H14" s="3"/>
      <c r="I14" s="23">
        <v>-4618</v>
      </c>
      <c r="J14" s="44"/>
      <c r="K14" s="11">
        <f t="shared" si="11"/>
        <v>0</v>
      </c>
      <c r="L14" s="32"/>
      <c r="M14" s="45"/>
      <c r="N14" s="44"/>
      <c r="O14" s="60">
        <f t="shared" si="7"/>
        <v>0</v>
      </c>
      <c r="P14" s="60">
        <f t="shared" si="8"/>
        <v>0</v>
      </c>
      <c r="Q14" s="70"/>
      <c r="R14" s="71"/>
      <c r="S14" s="60">
        <f t="shared" si="3"/>
        <v>0</v>
      </c>
      <c r="T14" s="60">
        <f t="shared" si="4"/>
        <v>0</v>
      </c>
      <c r="U14" s="79"/>
      <c r="V14" s="79"/>
      <c r="W14" s="79"/>
    </row>
    <row r="15" spans="1:23" ht="33" hidden="1">
      <c r="A15" s="37" t="s">
        <v>74</v>
      </c>
      <c r="B15" s="38" t="s">
        <v>60</v>
      </c>
      <c r="C15" s="38" t="s">
        <v>14</v>
      </c>
      <c r="D15" s="38" t="s">
        <v>27</v>
      </c>
      <c r="E15" s="39" t="s">
        <v>72</v>
      </c>
      <c r="F15" s="38" t="s">
        <v>30</v>
      </c>
      <c r="G15" s="40">
        <f>G16</f>
        <v>287</v>
      </c>
      <c r="H15" s="41"/>
      <c r="I15" s="23">
        <f>I16</f>
        <v>-287</v>
      </c>
      <c r="J15" s="44"/>
      <c r="K15" s="11">
        <f t="shared" si="11"/>
        <v>0</v>
      </c>
      <c r="L15" s="32"/>
      <c r="M15" s="45"/>
      <c r="N15" s="44"/>
      <c r="O15" s="60">
        <f t="shared" si="7"/>
        <v>0</v>
      </c>
      <c r="P15" s="60">
        <f t="shared" si="8"/>
        <v>0</v>
      </c>
      <c r="Q15" s="70"/>
      <c r="R15" s="71"/>
      <c r="S15" s="60">
        <f t="shared" si="3"/>
        <v>0</v>
      </c>
      <c r="T15" s="60">
        <f t="shared" si="4"/>
        <v>0</v>
      </c>
      <c r="U15" s="79"/>
      <c r="V15" s="79"/>
      <c r="W15" s="79"/>
    </row>
    <row r="16" spans="1:23" ht="46.5" hidden="1" customHeight="1">
      <c r="A16" s="37" t="s">
        <v>75</v>
      </c>
      <c r="B16" s="38" t="s">
        <v>60</v>
      </c>
      <c r="C16" s="38" t="s">
        <v>14</v>
      </c>
      <c r="D16" s="38" t="s">
        <v>27</v>
      </c>
      <c r="E16" s="39" t="s">
        <v>72</v>
      </c>
      <c r="F16" s="38" t="s">
        <v>39</v>
      </c>
      <c r="G16" s="40">
        <v>287</v>
      </c>
      <c r="H16" s="41"/>
      <c r="I16" s="23">
        <v>-287</v>
      </c>
      <c r="J16" s="44"/>
      <c r="K16" s="11">
        <f t="shared" si="11"/>
        <v>0</v>
      </c>
      <c r="L16" s="32"/>
      <c r="M16" s="45"/>
      <c r="N16" s="44"/>
      <c r="O16" s="60">
        <f t="shared" si="7"/>
        <v>0</v>
      </c>
      <c r="P16" s="60">
        <f t="shared" si="8"/>
        <v>0</v>
      </c>
      <c r="Q16" s="70"/>
      <c r="R16" s="71"/>
      <c r="S16" s="60">
        <f t="shared" si="3"/>
        <v>0</v>
      </c>
      <c r="T16" s="60">
        <f t="shared" si="4"/>
        <v>0</v>
      </c>
      <c r="U16" s="79"/>
      <c r="V16" s="79"/>
      <c r="W16" s="79"/>
    </row>
    <row r="17" spans="1:23" hidden="1">
      <c r="A17" s="34" t="s">
        <v>23</v>
      </c>
      <c r="B17" s="1">
        <v>914</v>
      </c>
      <c r="C17" s="1" t="s">
        <v>14</v>
      </c>
      <c r="D17" s="1" t="s">
        <v>27</v>
      </c>
      <c r="E17" s="1" t="s">
        <v>72</v>
      </c>
      <c r="F17" s="1" t="s">
        <v>24</v>
      </c>
      <c r="G17" s="11">
        <f>G18</f>
        <v>212</v>
      </c>
      <c r="H17" s="3"/>
      <c r="I17" s="23">
        <f>I18</f>
        <v>-212</v>
      </c>
      <c r="J17" s="44"/>
      <c r="K17" s="11">
        <f t="shared" si="11"/>
        <v>0</v>
      </c>
      <c r="L17" s="32"/>
      <c r="M17" s="45"/>
      <c r="N17" s="44"/>
      <c r="O17" s="60">
        <f t="shared" si="7"/>
        <v>0</v>
      </c>
      <c r="P17" s="60">
        <f t="shared" si="8"/>
        <v>0</v>
      </c>
      <c r="Q17" s="70"/>
      <c r="R17" s="71"/>
      <c r="S17" s="60">
        <f t="shared" si="3"/>
        <v>0</v>
      </c>
      <c r="T17" s="60">
        <f t="shared" si="4"/>
        <v>0</v>
      </c>
      <c r="U17" s="79"/>
      <c r="V17" s="79"/>
      <c r="W17" s="79"/>
    </row>
    <row r="18" spans="1:23" hidden="1">
      <c r="A18" s="12" t="s">
        <v>73</v>
      </c>
      <c r="B18" s="1">
        <v>914</v>
      </c>
      <c r="C18" s="1" t="s">
        <v>14</v>
      </c>
      <c r="D18" s="1" t="s">
        <v>27</v>
      </c>
      <c r="E18" s="1" t="s">
        <v>72</v>
      </c>
      <c r="F18" s="1" t="s">
        <v>25</v>
      </c>
      <c r="G18" s="11">
        <f>57+155</f>
        <v>212</v>
      </c>
      <c r="H18" s="3"/>
      <c r="I18" s="23">
        <v>-212</v>
      </c>
      <c r="J18" s="44"/>
      <c r="K18" s="11">
        <f t="shared" si="11"/>
        <v>0</v>
      </c>
      <c r="L18" s="32"/>
      <c r="M18" s="45"/>
      <c r="N18" s="44"/>
      <c r="O18" s="60">
        <f t="shared" si="7"/>
        <v>0</v>
      </c>
      <c r="P18" s="60">
        <f t="shared" si="8"/>
        <v>0</v>
      </c>
      <c r="Q18" s="70"/>
      <c r="R18" s="71"/>
      <c r="S18" s="60">
        <f t="shared" si="3"/>
        <v>0</v>
      </c>
      <c r="T18" s="60">
        <f t="shared" si="4"/>
        <v>0</v>
      </c>
      <c r="U18" s="79"/>
      <c r="V18" s="79"/>
      <c r="W18" s="79"/>
    </row>
    <row r="19" spans="1:23" ht="33">
      <c r="A19" s="35" t="s">
        <v>79</v>
      </c>
      <c r="B19" s="31">
        <v>914</v>
      </c>
      <c r="C19" s="31" t="s">
        <v>14</v>
      </c>
      <c r="D19" s="31" t="s">
        <v>42</v>
      </c>
      <c r="E19" s="31" t="s">
        <v>80</v>
      </c>
      <c r="F19" s="31"/>
      <c r="G19" s="11"/>
      <c r="H19" s="3"/>
      <c r="I19" s="23">
        <f>I20</f>
        <v>8129</v>
      </c>
      <c r="J19" s="44"/>
      <c r="K19" s="11">
        <f>K20</f>
        <v>8145</v>
      </c>
      <c r="L19" s="32"/>
      <c r="M19" s="45">
        <f>M20</f>
        <v>0</v>
      </c>
      <c r="N19" s="44"/>
      <c r="O19" s="60">
        <f t="shared" si="7"/>
        <v>8145</v>
      </c>
      <c r="P19" s="60">
        <f t="shared" si="8"/>
        <v>0</v>
      </c>
      <c r="Q19" s="70">
        <f>Q20</f>
        <v>0</v>
      </c>
      <c r="R19" s="71"/>
      <c r="S19" s="60">
        <f t="shared" si="3"/>
        <v>8145</v>
      </c>
      <c r="T19" s="60">
        <f t="shared" si="4"/>
        <v>0</v>
      </c>
      <c r="U19" s="79">
        <f>U20</f>
        <v>8285</v>
      </c>
      <c r="V19" s="79">
        <f t="shared" ref="V19:W19" si="12">V20</f>
        <v>8285</v>
      </c>
      <c r="W19" s="79">
        <f t="shared" si="12"/>
        <v>8285</v>
      </c>
    </row>
    <row r="20" spans="1:23" ht="33">
      <c r="A20" s="35" t="s">
        <v>43</v>
      </c>
      <c r="B20" s="31">
        <v>914</v>
      </c>
      <c r="C20" s="31" t="s">
        <v>14</v>
      </c>
      <c r="D20" s="31" t="s">
        <v>42</v>
      </c>
      <c r="E20" s="31" t="s">
        <v>81</v>
      </c>
      <c r="F20" s="31"/>
      <c r="G20" s="11"/>
      <c r="H20" s="3"/>
      <c r="I20" s="23">
        <f>I21</f>
        <v>8129</v>
      </c>
      <c r="J20" s="44"/>
      <c r="K20" s="11">
        <f>K21</f>
        <v>8145</v>
      </c>
      <c r="L20" s="32"/>
      <c r="M20" s="45">
        <f>M21</f>
        <v>0</v>
      </c>
      <c r="N20" s="44"/>
      <c r="O20" s="60">
        <f t="shared" si="7"/>
        <v>8145</v>
      </c>
      <c r="P20" s="60">
        <f t="shared" si="8"/>
        <v>0</v>
      </c>
      <c r="Q20" s="70">
        <f>Q21</f>
        <v>0</v>
      </c>
      <c r="R20" s="71"/>
      <c r="S20" s="60">
        <f t="shared" si="3"/>
        <v>8145</v>
      </c>
      <c r="T20" s="60">
        <f t="shared" si="4"/>
        <v>0</v>
      </c>
      <c r="U20" s="79">
        <f>U21</f>
        <v>8285</v>
      </c>
      <c r="V20" s="79">
        <f t="shared" ref="V20:W20" si="13">V21</f>
        <v>8285</v>
      </c>
      <c r="W20" s="79">
        <f t="shared" si="13"/>
        <v>8285</v>
      </c>
    </row>
    <row r="21" spans="1:23" ht="33">
      <c r="A21" s="35" t="s">
        <v>82</v>
      </c>
      <c r="B21" s="31">
        <v>914</v>
      </c>
      <c r="C21" s="31" t="s">
        <v>14</v>
      </c>
      <c r="D21" s="31" t="s">
        <v>42</v>
      </c>
      <c r="E21" s="31" t="s">
        <v>81</v>
      </c>
      <c r="F21" s="31" t="s">
        <v>83</v>
      </c>
      <c r="G21" s="11"/>
      <c r="H21" s="3"/>
      <c r="I21" s="23">
        <f>I22</f>
        <v>8129</v>
      </c>
      <c r="J21" s="44"/>
      <c r="K21" s="11">
        <f>K22</f>
        <v>8145</v>
      </c>
      <c r="L21" s="32"/>
      <c r="M21" s="45">
        <f>M22</f>
        <v>0</v>
      </c>
      <c r="N21" s="44"/>
      <c r="O21" s="60">
        <f t="shared" si="7"/>
        <v>8145</v>
      </c>
      <c r="P21" s="60">
        <f t="shared" si="8"/>
        <v>0</v>
      </c>
      <c r="Q21" s="70">
        <f>Q22</f>
        <v>0</v>
      </c>
      <c r="R21" s="71"/>
      <c r="S21" s="60">
        <f t="shared" si="3"/>
        <v>8145</v>
      </c>
      <c r="T21" s="60">
        <f t="shared" si="4"/>
        <v>0</v>
      </c>
      <c r="U21" s="79">
        <f>U22</f>
        <v>8285</v>
      </c>
      <c r="V21" s="79">
        <f t="shared" ref="V21:W21" si="14">V22</f>
        <v>8285</v>
      </c>
      <c r="W21" s="79">
        <f t="shared" si="14"/>
        <v>8285</v>
      </c>
    </row>
    <row r="22" spans="1:23" ht="20.25" customHeight="1">
      <c r="A22" s="35" t="s">
        <v>84</v>
      </c>
      <c r="B22" s="31">
        <v>914</v>
      </c>
      <c r="C22" s="31" t="s">
        <v>14</v>
      </c>
      <c r="D22" s="31" t="s">
        <v>42</v>
      </c>
      <c r="E22" s="31" t="s">
        <v>81</v>
      </c>
      <c r="F22" s="31" t="s">
        <v>85</v>
      </c>
      <c r="G22" s="11"/>
      <c r="H22" s="3"/>
      <c r="I22" s="23">
        <v>8129</v>
      </c>
      <c r="J22" s="44"/>
      <c r="K22" s="11">
        <f>G22+I22+16</f>
        <v>8145</v>
      </c>
      <c r="L22" s="32"/>
      <c r="M22" s="45"/>
      <c r="N22" s="44"/>
      <c r="O22" s="60">
        <f t="shared" si="7"/>
        <v>8145</v>
      </c>
      <c r="P22" s="60">
        <f t="shared" si="8"/>
        <v>0</v>
      </c>
      <c r="Q22" s="70"/>
      <c r="R22" s="71"/>
      <c r="S22" s="60">
        <f t="shared" si="3"/>
        <v>8145</v>
      </c>
      <c r="T22" s="60">
        <f t="shared" si="4"/>
        <v>0</v>
      </c>
      <c r="U22" s="79">
        <v>8285</v>
      </c>
      <c r="V22" s="79">
        <v>8285</v>
      </c>
      <c r="W22" s="79">
        <v>8285</v>
      </c>
    </row>
    <row r="23" spans="1:23">
      <c r="A23" s="2" t="s">
        <v>10</v>
      </c>
      <c r="B23" s="1">
        <v>914</v>
      </c>
      <c r="C23" s="1" t="s">
        <v>14</v>
      </c>
      <c r="D23" s="1" t="s">
        <v>27</v>
      </c>
      <c r="E23" s="1" t="s">
        <v>63</v>
      </c>
      <c r="F23" s="1"/>
      <c r="G23" s="11">
        <f>G24</f>
        <v>9176</v>
      </c>
      <c r="H23" s="11">
        <f>H24</f>
        <v>0</v>
      </c>
      <c r="I23" s="45">
        <f>I24+I27</f>
        <v>5392</v>
      </c>
      <c r="J23" s="44"/>
      <c r="K23" s="11">
        <f t="shared" si="11"/>
        <v>14568</v>
      </c>
      <c r="L23" s="32"/>
      <c r="M23" s="44"/>
      <c r="N23" s="44"/>
      <c r="O23" s="60">
        <f t="shared" si="7"/>
        <v>14568</v>
      </c>
      <c r="P23" s="60">
        <f t="shared" si="8"/>
        <v>0</v>
      </c>
      <c r="Q23" s="73">
        <f>Q24</f>
        <v>-2970</v>
      </c>
      <c r="R23" s="71"/>
      <c r="S23" s="60">
        <f t="shared" si="3"/>
        <v>11598</v>
      </c>
      <c r="T23" s="60">
        <f t="shared" si="4"/>
        <v>0</v>
      </c>
      <c r="U23" s="79">
        <f>U24+U27</f>
        <v>600</v>
      </c>
      <c r="V23" s="79">
        <f t="shared" ref="V23:W23" si="15">V24+V27</f>
        <v>11221</v>
      </c>
      <c r="W23" s="79">
        <f t="shared" si="15"/>
        <v>19581</v>
      </c>
    </row>
    <row r="24" spans="1:23">
      <c r="A24" s="2" t="s">
        <v>40</v>
      </c>
      <c r="B24" s="1">
        <v>914</v>
      </c>
      <c r="C24" s="1" t="s">
        <v>14</v>
      </c>
      <c r="D24" s="1" t="s">
        <v>42</v>
      </c>
      <c r="E24" s="1" t="s">
        <v>64</v>
      </c>
      <c r="F24" s="1"/>
      <c r="G24" s="11">
        <f t="shared" ref="G24:H25" si="16">G25</f>
        <v>9176</v>
      </c>
      <c r="H24" s="11">
        <f t="shared" si="16"/>
        <v>0</v>
      </c>
      <c r="I24" s="45">
        <f>I25</f>
        <v>3679</v>
      </c>
      <c r="J24" s="44"/>
      <c r="K24" s="11">
        <f t="shared" si="11"/>
        <v>12855</v>
      </c>
      <c r="L24" s="32"/>
      <c r="M24" s="44"/>
      <c r="N24" s="44"/>
      <c r="O24" s="60">
        <f t="shared" si="7"/>
        <v>12855</v>
      </c>
      <c r="P24" s="60">
        <f t="shared" si="8"/>
        <v>0</v>
      </c>
      <c r="Q24" s="73">
        <f>Q25</f>
        <v>-2970</v>
      </c>
      <c r="R24" s="71"/>
      <c r="S24" s="60">
        <f t="shared" si="3"/>
        <v>9885</v>
      </c>
      <c r="T24" s="60">
        <f t="shared" si="4"/>
        <v>0</v>
      </c>
      <c r="U24" s="79">
        <f>U25</f>
        <v>597</v>
      </c>
      <c r="V24" s="79">
        <f t="shared" ref="V24:W24" si="17">V25</f>
        <v>11221</v>
      </c>
      <c r="W24" s="79">
        <f t="shared" si="17"/>
        <v>19581</v>
      </c>
    </row>
    <row r="25" spans="1:23" ht="33">
      <c r="A25" s="2" t="s">
        <v>53</v>
      </c>
      <c r="B25" s="1">
        <v>914</v>
      </c>
      <c r="C25" s="1" t="s">
        <v>14</v>
      </c>
      <c r="D25" s="1" t="s">
        <v>42</v>
      </c>
      <c r="E25" s="1" t="s">
        <v>64</v>
      </c>
      <c r="F25" s="1" t="s">
        <v>15</v>
      </c>
      <c r="G25" s="9">
        <f t="shared" si="16"/>
        <v>9176</v>
      </c>
      <c r="H25" s="9">
        <f t="shared" si="16"/>
        <v>0</v>
      </c>
      <c r="I25" s="45">
        <f>I26</f>
        <v>3679</v>
      </c>
      <c r="J25" s="44"/>
      <c r="K25" s="11">
        <f t="shared" si="11"/>
        <v>12855</v>
      </c>
      <c r="L25" s="32"/>
      <c r="M25" s="44"/>
      <c r="N25" s="44"/>
      <c r="O25" s="60">
        <f t="shared" si="7"/>
        <v>12855</v>
      </c>
      <c r="P25" s="60">
        <f t="shared" si="8"/>
        <v>0</v>
      </c>
      <c r="Q25" s="73">
        <f>Q26</f>
        <v>-2970</v>
      </c>
      <c r="R25" s="71"/>
      <c r="S25" s="60">
        <f t="shared" si="3"/>
        <v>9885</v>
      </c>
      <c r="T25" s="60">
        <f t="shared" si="4"/>
        <v>0</v>
      </c>
      <c r="U25" s="79">
        <f>U26</f>
        <v>597</v>
      </c>
      <c r="V25" s="79">
        <f t="shared" ref="V25:W25" si="18">V26</f>
        <v>11221</v>
      </c>
      <c r="W25" s="79">
        <f t="shared" si="18"/>
        <v>19581</v>
      </c>
    </row>
    <row r="26" spans="1:23" ht="33">
      <c r="A26" s="2" t="s">
        <v>16</v>
      </c>
      <c r="B26" s="1">
        <v>914</v>
      </c>
      <c r="C26" s="1" t="s">
        <v>14</v>
      </c>
      <c r="D26" s="1" t="s">
        <v>42</v>
      </c>
      <c r="E26" s="1" t="s">
        <v>64</v>
      </c>
      <c r="F26" s="1" t="s">
        <v>17</v>
      </c>
      <c r="G26" s="3">
        <v>9176</v>
      </c>
      <c r="H26" s="3"/>
      <c r="I26" s="58">
        <v>3679</v>
      </c>
      <c r="J26" s="32"/>
      <c r="K26" s="11">
        <f>G26+I26</f>
        <v>12855</v>
      </c>
      <c r="L26" s="32"/>
      <c r="M26" s="32"/>
      <c r="N26" s="32"/>
      <c r="O26" s="60">
        <f t="shared" si="7"/>
        <v>12855</v>
      </c>
      <c r="P26" s="60">
        <f t="shared" si="8"/>
        <v>0</v>
      </c>
      <c r="Q26" s="78">
        <f>(-740-2230)</f>
        <v>-2970</v>
      </c>
      <c r="R26" s="32"/>
      <c r="S26" s="60">
        <f t="shared" si="3"/>
        <v>9885</v>
      </c>
      <c r="T26" s="60">
        <f t="shared" si="4"/>
        <v>0</v>
      </c>
      <c r="U26" s="79">
        <f>600-3</f>
        <v>597</v>
      </c>
      <c r="V26" s="79">
        <v>11221</v>
      </c>
      <c r="W26" s="79">
        <v>19581</v>
      </c>
    </row>
    <row r="27" spans="1:23" ht="33.75" customHeight="1">
      <c r="A27" s="35" t="s">
        <v>86</v>
      </c>
      <c r="B27" s="31">
        <v>914</v>
      </c>
      <c r="C27" s="31" t="s">
        <v>14</v>
      </c>
      <c r="D27" s="31" t="s">
        <v>42</v>
      </c>
      <c r="E27" s="31" t="s">
        <v>87</v>
      </c>
      <c r="F27" s="31"/>
      <c r="G27" s="3"/>
      <c r="H27" s="3"/>
      <c r="I27" s="45">
        <f>I28</f>
        <v>1713</v>
      </c>
      <c r="J27" s="44"/>
      <c r="K27" s="11">
        <f>K28</f>
        <v>1713</v>
      </c>
      <c r="L27" s="32"/>
      <c r="M27" s="44"/>
      <c r="N27" s="44"/>
      <c r="O27" s="60">
        <f t="shared" si="7"/>
        <v>1713</v>
      </c>
      <c r="P27" s="60">
        <f t="shared" si="8"/>
        <v>0</v>
      </c>
      <c r="Q27" s="71"/>
      <c r="R27" s="71"/>
      <c r="S27" s="60">
        <f t="shared" si="3"/>
        <v>1713</v>
      </c>
      <c r="T27" s="60">
        <f t="shared" si="4"/>
        <v>0</v>
      </c>
      <c r="U27" s="79">
        <f>U28</f>
        <v>3</v>
      </c>
      <c r="V27" s="79"/>
      <c r="W27" s="79"/>
    </row>
    <row r="28" spans="1:23" ht="40.5" customHeight="1">
      <c r="A28" s="35" t="s">
        <v>82</v>
      </c>
      <c r="B28" s="31">
        <v>914</v>
      </c>
      <c r="C28" s="31" t="s">
        <v>14</v>
      </c>
      <c r="D28" s="31" t="s">
        <v>42</v>
      </c>
      <c r="E28" s="31" t="s">
        <v>87</v>
      </c>
      <c r="F28" s="31" t="s">
        <v>83</v>
      </c>
      <c r="G28" s="3"/>
      <c r="H28" s="3"/>
      <c r="I28" s="45">
        <f>I29</f>
        <v>1713</v>
      </c>
      <c r="J28" s="44"/>
      <c r="K28" s="11">
        <f>K29</f>
        <v>1713</v>
      </c>
      <c r="L28" s="32"/>
      <c r="M28" s="44"/>
      <c r="N28" s="44"/>
      <c r="O28" s="60">
        <f t="shared" si="7"/>
        <v>1713</v>
      </c>
      <c r="P28" s="60">
        <f t="shared" si="8"/>
        <v>0</v>
      </c>
      <c r="Q28" s="71"/>
      <c r="R28" s="71"/>
      <c r="S28" s="60">
        <f t="shared" si="3"/>
        <v>1713</v>
      </c>
      <c r="T28" s="60">
        <f t="shared" si="4"/>
        <v>0</v>
      </c>
      <c r="U28" s="79">
        <f>U29</f>
        <v>3</v>
      </c>
      <c r="V28" s="79"/>
      <c r="W28" s="79"/>
    </row>
    <row r="29" spans="1:23" ht="25.5" customHeight="1">
      <c r="A29" s="35" t="s">
        <v>84</v>
      </c>
      <c r="B29" s="31">
        <v>914</v>
      </c>
      <c r="C29" s="31" t="s">
        <v>14</v>
      </c>
      <c r="D29" s="31" t="s">
        <v>42</v>
      </c>
      <c r="E29" s="31" t="s">
        <v>87</v>
      </c>
      <c r="F29" s="31" t="s">
        <v>85</v>
      </c>
      <c r="G29" s="3"/>
      <c r="H29" s="3"/>
      <c r="I29" s="45">
        <v>1713</v>
      </c>
      <c r="J29" s="44"/>
      <c r="K29" s="11">
        <f>I29</f>
        <v>1713</v>
      </c>
      <c r="L29" s="32"/>
      <c r="M29" s="44"/>
      <c r="N29" s="44"/>
      <c r="O29" s="60">
        <f t="shared" si="7"/>
        <v>1713</v>
      </c>
      <c r="P29" s="60">
        <f t="shared" si="8"/>
        <v>0</v>
      </c>
      <c r="Q29" s="71"/>
      <c r="R29" s="71"/>
      <c r="S29" s="60">
        <f t="shared" si="3"/>
        <v>1713</v>
      </c>
      <c r="T29" s="60">
        <f t="shared" si="4"/>
        <v>0</v>
      </c>
      <c r="U29" s="79">
        <v>3</v>
      </c>
      <c r="V29" s="79"/>
      <c r="W29" s="79"/>
    </row>
    <row r="30" spans="1:23">
      <c r="A30" s="2" t="s">
        <v>20</v>
      </c>
      <c r="B30" s="1">
        <v>914</v>
      </c>
      <c r="C30" s="1" t="s">
        <v>14</v>
      </c>
      <c r="D30" s="1" t="s">
        <v>27</v>
      </c>
      <c r="E30" s="1" t="s">
        <v>21</v>
      </c>
      <c r="F30" s="1"/>
      <c r="G30" s="9">
        <f t="shared" ref="G30:H33" si="19">G31</f>
        <v>1314</v>
      </c>
      <c r="H30" s="9">
        <f t="shared" si="19"/>
        <v>0</v>
      </c>
      <c r="I30" s="44"/>
      <c r="J30" s="44"/>
      <c r="K30" s="11">
        <f>K31</f>
        <v>1990</v>
      </c>
      <c r="L30" s="32"/>
      <c r="M30" s="45">
        <f>M31</f>
        <v>0</v>
      </c>
      <c r="N30" s="45"/>
      <c r="O30" s="60">
        <f>K30+M30-676</f>
        <v>1314</v>
      </c>
      <c r="P30" s="60">
        <f t="shared" si="8"/>
        <v>0</v>
      </c>
      <c r="Q30" s="70">
        <f>Q31</f>
        <v>0</v>
      </c>
      <c r="R30" s="70"/>
      <c r="S30" s="60">
        <f t="shared" si="3"/>
        <v>1314</v>
      </c>
      <c r="T30" s="60">
        <f t="shared" si="4"/>
        <v>0</v>
      </c>
      <c r="U30" s="79">
        <f>U31</f>
        <v>362</v>
      </c>
      <c r="V30" s="79">
        <f t="shared" ref="V30:W30" si="20">V31</f>
        <v>200</v>
      </c>
      <c r="W30" s="79">
        <f t="shared" si="20"/>
        <v>200</v>
      </c>
    </row>
    <row r="31" spans="1:23">
      <c r="A31" s="2" t="s">
        <v>10</v>
      </c>
      <c r="B31" s="1">
        <v>914</v>
      </c>
      <c r="C31" s="1" t="s">
        <v>14</v>
      </c>
      <c r="D31" s="1" t="s">
        <v>27</v>
      </c>
      <c r="E31" s="1" t="s">
        <v>22</v>
      </c>
      <c r="F31" s="1"/>
      <c r="G31" s="11">
        <f t="shared" si="19"/>
        <v>1314</v>
      </c>
      <c r="H31" s="11">
        <f t="shared" si="19"/>
        <v>0</v>
      </c>
      <c r="I31" s="44"/>
      <c r="J31" s="44"/>
      <c r="K31" s="11">
        <f>K32</f>
        <v>1990</v>
      </c>
      <c r="L31" s="32"/>
      <c r="M31" s="45">
        <f>M32</f>
        <v>0</v>
      </c>
      <c r="N31" s="45"/>
      <c r="O31" s="60">
        <f>K31+M31-676</f>
        <v>1314</v>
      </c>
      <c r="P31" s="60">
        <f t="shared" si="8"/>
        <v>0</v>
      </c>
      <c r="Q31" s="70">
        <f>Q32</f>
        <v>0</v>
      </c>
      <c r="R31" s="70"/>
      <c r="S31" s="60">
        <f t="shared" si="3"/>
        <v>1314</v>
      </c>
      <c r="T31" s="60">
        <f t="shared" si="4"/>
        <v>0</v>
      </c>
      <c r="U31" s="79">
        <f>U32</f>
        <v>362</v>
      </c>
      <c r="V31" s="79">
        <f t="shared" ref="V31:W31" si="21">V32</f>
        <v>200</v>
      </c>
      <c r="W31" s="79">
        <f t="shared" si="21"/>
        <v>200</v>
      </c>
    </row>
    <row r="32" spans="1:23" ht="30.75" customHeight="1">
      <c r="A32" s="2" t="s">
        <v>58</v>
      </c>
      <c r="B32" s="1" t="s">
        <v>60</v>
      </c>
      <c r="C32" s="1" t="s">
        <v>14</v>
      </c>
      <c r="D32" s="1" t="s">
        <v>27</v>
      </c>
      <c r="E32" s="1" t="s">
        <v>57</v>
      </c>
      <c r="F32" s="1"/>
      <c r="G32" s="9">
        <f t="shared" si="19"/>
        <v>1314</v>
      </c>
      <c r="H32" s="9">
        <f t="shared" si="19"/>
        <v>0</v>
      </c>
      <c r="I32" s="44"/>
      <c r="J32" s="44"/>
      <c r="K32" s="11">
        <f>K33</f>
        <v>1990</v>
      </c>
      <c r="L32" s="32"/>
      <c r="M32" s="45">
        <f>M33</f>
        <v>0</v>
      </c>
      <c r="N32" s="45"/>
      <c r="O32" s="60">
        <f>K32+M32-676</f>
        <v>1314</v>
      </c>
      <c r="P32" s="60">
        <f t="shared" si="8"/>
        <v>0</v>
      </c>
      <c r="Q32" s="70">
        <f>Q33</f>
        <v>0</v>
      </c>
      <c r="R32" s="70"/>
      <c r="S32" s="60">
        <f t="shared" si="3"/>
        <v>1314</v>
      </c>
      <c r="T32" s="60">
        <f t="shared" si="4"/>
        <v>0</v>
      </c>
      <c r="U32" s="79">
        <f>U33</f>
        <v>362</v>
      </c>
      <c r="V32" s="79">
        <f t="shared" ref="V32:W32" si="22">V33</f>
        <v>200</v>
      </c>
      <c r="W32" s="79">
        <f t="shared" si="22"/>
        <v>200</v>
      </c>
    </row>
    <row r="33" spans="1:23" ht="33">
      <c r="A33" s="2" t="s">
        <v>53</v>
      </c>
      <c r="B33" s="1" t="s">
        <v>60</v>
      </c>
      <c r="C33" s="1" t="s">
        <v>14</v>
      </c>
      <c r="D33" s="1" t="s">
        <v>27</v>
      </c>
      <c r="E33" s="1" t="s">
        <v>57</v>
      </c>
      <c r="F33" s="1" t="s">
        <v>15</v>
      </c>
      <c r="G33" s="9">
        <f t="shared" si="19"/>
        <v>1314</v>
      </c>
      <c r="H33" s="9">
        <f t="shared" si="19"/>
        <v>0</v>
      </c>
      <c r="I33" s="44"/>
      <c r="J33" s="44"/>
      <c r="K33" s="11">
        <f>K34</f>
        <v>1990</v>
      </c>
      <c r="L33" s="32"/>
      <c r="M33" s="45">
        <f>M34</f>
        <v>0</v>
      </c>
      <c r="N33" s="45"/>
      <c r="O33" s="60">
        <f>K33+M33-676</f>
        <v>1314</v>
      </c>
      <c r="P33" s="60">
        <f t="shared" si="8"/>
        <v>0</v>
      </c>
      <c r="Q33" s="70">
        <f>Q34</f>
        <v>0</v>
      </c>
      <c r="R33" s="70"/>
      <c r="S33" s="60">
        <f t="shared" si="3"/>
        <v>1314</v>
      </c>
      <c r="T33" s="60">
        <f t="shared" si="4"/>
        <v>0</v>
      </c>
      <c r="U33" s="79">
        <f>U34</f>
        <v>362</v>
      </c>
      <c r="V33" s="79">
        <f t="shared" ref="V33:W33" si="23">V34</f>
        <v>200</v>
      </c>
      <c r="W33" s="79">
        <f t="shared" si="23"/>
        <v>200</v>
      </c>
    </row>
    <row r="34" spans="1:23" ht="33">
      <c r="A34" s="2" t="s">
        <v>41</v>
      </c>
      <c r="B34" s="1" t="s">
        <v>60</v>
      </c>
      <c r="C34" s="1" t="s">
        <v>14</v>
      </c>
      <c r="D34" s="1" t="s">
        <v>27</v>
      </c>
      <c r="E34" s="1" t="s">
        <v>57</v>
      </c>
      <c r="F34" s="1" t="s">
        <v>17</v>
      </c>
      <c r="G34" s="3">
        <v>1314</v>
      </c>
      <c r="H34" s="3"/>
      <c r="I34" s="44"/>
      <c r="J34" s="44"/>
      <c r="K34" s="11">
        <f>G34+I34+676</f>
        <v>1990</v>
      </c>
      <c r="L34" s="32"/>
      <c r="M34" s="45"/>
      <c r="N34" s="45"/>
      <c r="O34" s="60">
        <f>K34+M34-676</f>
        <v>1314</v>
      </c>
      <c r="P34" s="60">
        <f t="shared" si="8"/>
        <v>0</v>
      </c>
      <c r="Q34" s="70"/>
      <c r="R34" s="70"/>
      <c r="S34" s="60">
        <f t="shared" si="3"/>
        <v>1314</v>
      </c>
      <c r="T34" s="60">
        <f t="shared" si="4"/>
        <v>0</v>
      </c>
      <c r="U34" s="79">
        <v>362</v>
      </c>
      <c r="V34" s="79">
        <v>200</v>
      </c>
      <c r="W34" s="79">
        <v>200</v>
      </c>
    </row>
    <row r="35" spans="1:23" ht="18.75">
      <c r="A35" s="6" t="s">
        <v>35</v>
      </c>
      <c r="B35" s="7">
        <v>914</v>
      </c>
      <c r="C35" s="7" t="s">
        <v>34</v>
      </c>
      <c r="D35" s="7" t="s">
        <v>13</v>
      </c>
      <c r="E35" s="7"/>
      <c r="F35" s="7"/>
      <c r="G35" s="48">
        <f t="shared" ref="G35:H39" si="24">G36</f>
        <v>9943</v>
      </c>
      <c r="H35" s="48">
        <f t="shared" si="24"/>
        <v>0</v>
      </c>
      <c r="I35" s="44"/>
      <c r="J35" s="44"/>
      <c r="K35" s="30">
        <f t="shared" si="11"/>
        <v>9943</v>
      </c>
      <c r="L35" s="32"/>
      <c r="M35" s="45"/>
      <c r="N35" s="45"/>
      <c r="O35" s="59">
        <f t="shared" si="7"/>
        <v>9943</v>
      </c>
      <c r="P35" s="60">
        <f t="shared" si="8"/>
        <v>0</v>
      </c>
      <c r="Q35" s="70"/>
      <c r="R35" s="70"/>
      <c r="S35" s="59">
        <f t="shared" si="3"/>
        <v>9943</v>
      </c>
      <c r="T35" s="60">
        <f t="shared" si="4"/>
        <v>0</v>
      </c>
      <c r="U35" s="81">
        <f t="shared" ref="U35:V39" si="25">U36</f>
        <v>9568</v>
      </c>
      <c r="V35" s="81">
        <f t="shared" si="25"/>
        <v>9568</v>
      </c>
      <c r="W35" s="81"/>
    </row>
    <row r="36" spans="1:23">
      <c r="A36" s="2" t="s">
        <v>20</v>
      </c>
      <c r="B36" s="1">
        <v>914</v>
      </c>
      <c r="C36" s="1" t="s">
        <v>34</v>
      </c>
      <c r="D36" s="1" t="s">
        <v>13</v>
      </c>
      <c r="E36" s="1" t="s">
        <v>21</v>
      </c>
      <c r="F36" s="1"/>
      <c r="G36" s="11">
        <f t="shared" si="24"/>
        <v>9943</v>
      </c>
      <c r="H36" s="11">
        <f t="shared" si="24"/>
        <v>0</v>
      </c>
      <c r="I36" s="44"/>
      <c r="J36" s="44"/>
      <c r="K36" s="11">
        <f t="shared" si="11"/>
        <v>9943</v>
      </c>
      <c r="L36" s="32"/>
      <c r="M36" s="45"/>
      <c r="N36" s="45"/>
      <c r="O36" s="60">
        <f t="shared" si="7"/>
        <v>9943</v>
      </c>
      <c r="P36" s="60">
        <f t="shared" si="8"/>
        <v>0</v>
      </c>
      <c r="Q36" s="70"/>
      <c r="R36" s="70"/>
      <c r="S36" s="60">
        <f t="shared" si="3"/>
        <v>9943</v>
      </c>
      <c r="T36" s="60">
        <f t="shared" si="4"/>
        <v>0</v>
      </c>
      <c r="U36" s="79">
        <f t="shared" si="25"/>
        <v>9568</v>
      </c>
      <c r="V36" s="79">
        <f t="shared" si="25"/>
        <v>9568</v>
      </c>
      <c r="W36" s="79"/>
    </row>
    <row r="37" spans="1:23">
      <c r="A37" s="2" t="s">
        <v>10</v>
      </c>
      <c r="B37" s="1">
        <f>B36</f>
        <v>914</v>
      </c>
      <c r="C37" s="1" t="s">
        <v>34</v>
      </c>
      <c r="D37" s="1" t="s">
        <v>13</v>
      </c>
      <c r="E37" s="1" t="s">
        <v>22</v>
      </c>
      <c r="F37" s="1"/>
      <c r="G37" s="11">
        <f t="shared" si="24"/>
        <v>9943</v>
      </c>
      <c r="H37" s="11">
        <f t="shared" si="24"/>
        <v>0</v>
      </c>
      <c r="I37" s="44"/>
      <c r="J37" s="44"/>
      <c r="K37" s="11">
        <f t="shared" si="11"/>
        <v>9943</v>
      </c>
      <c r="L37" s="32"/>
      <c r="M37" s="45"/>
      <c r="N37" s="45"/>
      <c r="O37" s="60">
        <f t="shared" si="7"/>
        <v>9943</v>
      </c>
      <c r="P37" s="60">
        <f t="shared" si="8"/>
        <v>0</v>
      </c>
      <c r="Q37" s="70"/>
      <c r="R37" s="70"/>
      <c r="S37" s="60">
        <f t="shared" si="3"/>
        <v>9943</v>
      </c>
      <c r="T37" s="60">
        <f t="shared" si="4"/>
        <v>0</v>
      </c>
      <c r="U37" s="79">
        <f t="shared" si="25"/>
        <v>9568</v>
      </c>
      <c r="V37" s="79">
        <f t="shared" si="25"/>
        <v>9568</v>
      </c>
      <c r="W37" s="79"/>
    </row>
    <row r="38" spans="1:23">
      <c r="A38" s="2" t="s">
        <v>36</v>
      </c>
      <c r="B38" s="1">
        <f>B37</f>
        <v>914</v>
      </c>
      <c r="C38" s="1" t="s">
        <v>34</v>
      </c>
      <c r="D38" s="1" t="s">
        <v>13</v>
      </c>
      <c r="E38" s="1" t="s">
        <v>48</v>
      </c>
      <c r="F38" s="1"/>
      <c r="G38" s="11">
        <f t="shared" si="24"/>
        <v>9943</v>
      </c>
      <c r="H38" s="11">
        <f t="shared" si="24"/>
        <v>0</v>
      </c>
      <c r="I38" s="44"/>
      <c r="J38" s="44"/>
      <c r="K38" s="11">
        <f t="shared" si="11"/>
        <v>9943</v>
      </c>
      <c r="L38" s="32"/>
      <c r="M38" s="45"/>
      <c r="N38" s="45"/>
      <c r="O38" s="60">
        <f t="shared" si="7"/>
        <v>9943</v>
      </c>
      <c r="P38" s="60">
        <f t="shared" si="8"/>
        <v>0</v>
      </c>
      <c r="Q38" s="70"/>
      <c r="R38" s="70"/>
      <c r="S38" s="60">
        <f t="shared" si="3"/>
        <v>9943</v>
      </c>
      <c r="T38" s="60">
        <f t="shared" si="4"/>
        <v>0</v>
      </c>
      <c r="U38" s="79">
        <f t="shared" si="25"/>
        <v>9568</v>
      </c>
      <c r="V38" s="79">
        <f t="shared" si="25"/>
        <v>9568</v>
      </c>
      <c r="W38" s="79"/>
    </row>
    <row r="39" spans="1:23" ht="33">
      <c r="A39" s="2" t="s">
        <v>53</v>
      </c>
      <c r="B39" s="1">
        <f>B38</f>
        <v>914</v>
      </c>
      <c r="C39" s="1" t="s">
        <v>34</v>
      </c>
      <c r="D39" s="1" t="s">
        <v>13</v>
      </c>
      <c r="E39" s="1" t="s">
        <v>48</v>
      </c>
      <c r="F39" s="1" t="s">
        <v>15</v>
      </c>
      <c r="G39" s="11">
        <f t="shared" si="24"/>
        <v>9943</v>
      </c>
      <c r="H39" s="11">
        <f t="shared" si="24"/>
        <v>0</v>
      </c>
      <c r="I39" s="44"/>
      <c r="J39" s="44"/>
      <c r="K39" s="11">
        <f t="shared" si="11"/>
        <v>9943</v>
      </c>
      <c r="L39" s="32"/>
      <c r="M39" s="45"/>
      <c r="N39" s="45"/>
      <c r="O39" s="60">
        <f t="shared" si="7"/>
        <v>9943</v>
      </c>
      <c r="P39" s="60">
        <f t="shared" si="8"/>
        <v>0</v>
      </c>
      <c r="Q39" s="70"/>
      <c r="R39" s="70"/>
      <c r="S39" s="60">
        <f t="shared" si="3"/>
        <v>9943</v>
      </c>
      <c r="T39" s="60">
        <f t="shared" si="4"/>
        <v>0</v>
      </c>
      <c r="U39" s="79">
        <f t="shared" si="25"/>
        <v>9568</v>
      </c>
      <c r="V39" s="79">
        <f t="shared" si="25"/>
        <v>9568</v>
      </c>
      <c r="W39" s="79"/>
    </row>
    <row r="40" spans="1:23" ht="33">
      <c r="A40" s="2" t="s">
        <v>41</v>
      </c>
      <c r="B40" s="1">
        <f>B39</f>
        <v>914</v>
      </c>
      <c r="C40" s="1" t="s">
        <v>34</v>
      </c>
      <c r="D40" s="1" t="s">
        <v>13</v>
      </c>
      <c r="E40" s="1" t="s">
        <v>48</v>
      </c>
      <c r="F40" s="1" t="s">
        <v>17</v>
      </c>
      <c r="G40" s="3">
        <v>9943</v>
      </c>
      <c r="H40" s="3"/>
      <c r="I40" s="44"/>
      <c r="J40" s="44"/>
      <c r="K40" s="11">
        <f t="shared" si="11"/>
        <v>9943</v>
      </c>
      <c r="L40" s="32"/>
      <c r="M40" s="45"/>
      <c r="N40" s="45"/>
      <c r="O40" s="60">
        <f t="shared" si="7"/>
        <v>9943</v>
      </c>
      <c r="P40" s="60">
        <f t="shared" si="8"/>
        <v>0</v>
      </c>
      <c r="Q40" s="70"/>
      <c r="R40" s="70"/>
      <c r="S40" s="60">
        <f t="shared" si="3"/>
        <v>9943</v>
      </c>
      <c r="T40" s="60">
        <f t="shared" si="4"/>
        <v>0</v>
      </c>
      <c r="U40" s="79">
        <v>9568</v>
      </c>
      <c r="V40" s="79">
        <v>9568</v>
      </c>
      <c r="W40" s="79"/>
    </row>
    <row r="41" spans="1:23" ht="18.75">
      <c r="A41" s="13" t="s">
        <v>37</v>
      </c>
      <c r="B41" s="7">
        <v>914</v>
      </c>
      <c r="C41" s="7" t="s">
        <v>34</v>
      </c>
      <c r="D41" s="7" t="s">
        <v>28</v>
      </c>
      <c r="E41" s="7"/>
      <c r="F41" s="7"/>
      <c r="G41" s="48">
        <f>G53+G42</f>
        <v>11683</v>
      </c>
      <c r="H41" s="48">
        <f>H53+H42</f>
        <v>0</v>
      </c>
      <c r="I41" s="22">
        <f>I42</f>
        <v>21053</v>
      </c>
      <c r="J41" s="22">
        <f>J42</f>
        <v>20000</v>
      </c>
      <c r="K41" s="30">
        <f>K42+K53</f>
        <v>68054</v>
      </c>
      <c r="L41" s="30">
        <f>L42</f>
        <v>55318</v>
      </c>
      <c r="M41" s="49">
        <f>N41</f>
        <v>0</v>
      </c>
      <c r="N41" s="49">
        <f>N42</f>
        <v>0</v>
      </c>
      <c r="O41" s="59">
        <f t="shared" si="7"/>
        <v>68054</v>
      </c>
      <c r="P41" s="59">
        <f t="shared" si="8"/>
        <v>55318</v>
      </c>
      <c r="Q41" s="69">
        <f>R41</f>
        <v>0</v>
      </c>
      <c r="R41" s="69">
        <f>R42</f>
        <v>0</v>
      </c>
      <c r="S41" s="59">
        <f t="shared" si="3"/>
        <v>68054</v>
      </c>
      <c r="T41" s="59">
        <f t="shared" si="4"/>
        <v>55318</v>
      </c>
      <c r="U41" s="81">
        <f>U42</f>
        <v>39095</v>
      </c>
      <c r="V41" s="81"/>
      <c r="W41" s="81"/>
    </row>
    <row r="42" spans="1:23" ht="33.75">
      <c r="A42" s="2" t="s">
        <v>54</v>
      </c>
      <c r="B42" s="1">
        <v>914</v>
      </c>
      <c r="C42" s="1" t="s">
        <v>34</v>
      </c>
      <c r="D42" s="1" t="s">
        <v>28</v>
      </c>
      <c r="E42" s="1" t="s">
        <v>55</v>
      </c>
      <c r="F42" s="7"/>
      <c r="G42" s="3">
        <f>G50</f>
        <v>8704</v>
      </c>
      <c r="H42" s="3">
        <f>H50</f>
        <v>0</v>
      </c>
      <c r="I42" s="23">
        <f>I47+I50+I43</f>
        <v>21053</v>
      </c>
      <c r="J42" s="23">
        <f>J43+J47</f>
        <v>20000</v>
      </c>
      <c r="K42" s="60">
        <f>K47</f>
        <v>65075</v>
      </c>
      <c r="L42" s="11">
        <f>L47</f>
        <v>55318</v>
      </c>
      <c r="M42" s="45">
        <f>N42</f>
        <v>0</v>
      </c>
      <c r="N42" s="45">
        <f>N47</f>
        <v>0</v>
      </c>
      <c r="O42" s="60">
        <f t="shared" si="7"/>
        <v>65075</v>
      </c>
      <c r="P42" s="60">
        <f t="shared" si="8"/>
        <v>55318</v>
      </c>
      <c r="Q42" s="70">
        <f>R42</f>
        <v>0</v>
      </c>
      <c r="R42" s="70">
        <f>R47</f>
        <v>0</v>
      </c>
      <c r="S42" s="60">
        <f t="shared" si="3"/>
        <v>65075</v>
      </c>
      <c r="T42" s="60">
        <f t="shared" si="4"/>
        <v>55318</v>
      </c>
      <c r="U42" s="79">
        <f>U47</f>
        <v>39095</v>
      </c>
      <c r="V42" s="79"/>
      <c r="W42" s="79"/>
    </row>
    <row r="43" spans="1:23" s="56" customFormat="1" ht="18.75" hidden="1">
      <c r="A43" s="50" t="s">
        <v>10</v>
      </c>
      <c r="B43" s="51">
        <v>914</v>
      </c>
      <c r="C43" s="51" t="s">
        <v>34</v>
      </c>
      <c r="D43" s="51" t="s">
        <v>28</v>
      </c>
      <c r="E43" s="51" t="s">
        <v>88</v>
      </c>
      <c r="F43" s="52"/>
      <c r="G43" s="53"/>
      <c r="H43" s="53"/>
      <c r="I43" s="54">
        <f>I44</f>
        <v>0</v>
      </c>
      <c r="J43" s="55"/>
      <c r="K43" s="67">
        <f t="shared" si="11"/>
        <v>0</v>
      </c>
      <c r="L43" s="55"/>
      <c r="M43" s="45"/>
      <c r="N43" s="45"/>
      <c r="O43" s="60">
        <f t="shared" si="7"/>
        <v>0</v>
      </c>
      <c r="P43" s="60">
        <f t="shared" si="8"/>
        <v>0</v>
      </c>
      <c r="Q43" s="70"/>
      <c r="R43" s="70"/>
      <c r="S43" s="60">
        <f t="shared" si="3"/>
        <v>0</v>
      </c>
      <c r="T43" s="60">
        <f t="shared" si="4"/>
        <v>0</v>
      </c>
      <c r="U43" s="80"/>
      <c r="V43" s="80"/>
      <c r="W43" s="80"/>
    </row>
    <row r="44" spans="1:23" s="56" customFormat="1" ht="18.75" hidden="1">
      <c r="A44" s="50" t="s">
        <v>38</v>
      </c>
      <c r="B44" s="51">
        <v>914</v>
      </c>
      <c r="C44" s="51" t="s">
        <v>34</v>
      </c>
      <c r="D44" s="51" t="s">
        <v>28</v>
      </c>
      <c r="E44" s="51" t="s">
        <v>89</v>
      </c>
      <c r="F44" s="52"/>
      <c r="G44" s="53"/>
      <c r="H44" s="53"/>
      <c r="I44" s="54">
        <f>I45</f>
        <v>0</v>
      </c>
      <c r="J44" s="55"/>
      <c r="K44" s="67">
        <f t="shared" si="11"/>
        <v>0</v>
      </c>
      <c r="L44" s="55"/>
      <c r="M44" s="45"/>
      <c r="N44" s="45"/>
      <c r="O44" s="60">
        <f t="shared" si="7"/>
        <v>0</v>
      </c>
      <c r="P44" s="60">
        <f t="shared" si="8"/>
        <v>0</v>
      </c>
      <c r="Q44" s="70"/>
      <c r="R44" s="70"/>
      <c r="S44" s="60">
        <f t="shared" si="3"/>
        <v>0</v>
      </c>
      <c r="T44" s="60">
        <f t="shared" si="4"/>
        <v>0</v>
      </c>
      <c r="U44" s="80"/>
      <c r="V44" s="80"/>
      <c r="W44" s="80"/>
    </row>
    <row r="45" spans="1:23" s="56" customFormat="1" ht="33" hidden="1">
      <c r="A45" s="50" t="s">
        <v>45</v>
      </c>
      <c r="B45" s="51">
        <v>914</v>
      </c>
      <c r="C45" s="51" t="s">
        <v>34</v>
      </c>
      <c r="D45" s="51" t="s">
        <v>28</v>
      </c>
      <c r="E45" s="51" t="s">
        <v>89</v>
      </c>
      <c r="F45" s="51" t="s">
        <v>46</v>
      </c>
      <c r="G45" s="53"/>
      <c r="H45" s="53"/>
      <c r="I45" s="54">
        <f>I46</f>
        <v>0</v>
      </c>
      <c r="J45" s="55"/>
      <c r="K45" s="67">
        <f t="shared" si="11"/>
        <v>0</v>
      </c>
      <c r="L45" s="55"/>
      <c r="M45" s="45"/>
      <c r="N45" s="45"/>
      <c r="O45" s="60">
        <f t="shared" si="7"/>
        <v>0</v>
      </c>
      <c r="P45" s="60">
        <f t="shared" si="8"/>
        <v>0</v>
      </c>
      <c r="Q45" s="70"/>
      <c r="R45" s="70"/>
      <c r="S45" s="60">
        <f t="shared" si="3"/>
        <v>0</v>
      </c>
      <c r="T45" s="60">
        <f t="shared" si="4"/>
        <v>0</v>
      </c>
      <c r="U45" s="80"/>
      <c r="V45" s="80"/>
      <c r="W45" s="80"/>
    </row>
    <row r="46" spans="1:23" s="56" customFormat="1" hidden="1">
      <c r="A46" s="50" t="s">
        <v>38</v>
      </c>
      <c r="B46" s="51">
        <v>914</v>
      </c>
      <c r="C46" s="51" t="s">
        <v>34</v>
      </c>
      <c r="D46" s="51" t="s">
        <v>28</v>
      </c>
      <c r="E46" s="51" t="s">
        <v>89</v>
      </c>
      <c r="F46" s="51" t="s">
        <v>47</v>
      </c>
      <c r="G46" s="53"/>
      <c r="H46" s="53"/>
      <c r="I46" s="54">
        <f>5019-5019</f>
        <v>0</v>
      </c>
      <c r="J46" s="55"/>
      <c r="K46" s="67">
        <f t="shared" si="11"/>
        <v>0</v>
      </c>
      <c r="L46" s="55"/>
      <c r="M46" s="45"/>
      <c r="N46" s="45"/>
      <c r="O46" s="60">
        <f t="shared" si="7"/>
        <v>0</v>
      </c>
      <c r="P46" s="60">
        <f t="shared" si="8"/>
        <v>0</v>
      </c>
      <c r="Q46" s="70"/>
      <c r="R46" s="70"/>
      <c r="S46" s="60">
        <f t="shared" si="3"/>
        <v>0</v>
      </c>
      <c r="T46" s="60">
        <f t="shared" si="4"/>
        <v>0</v>
      </c>
      <c r="U46" s="80"/>
      <c r="V46" s="80"/>
      <c r="W46" s="80"/>
    </row>
    <row r="47" spans="1:23" ht="74.25" customHeight="1">
      <c r="A47" s="61" t="s">
        <v>77</v>
      </c>
      <c r="B47" s="62" t="s">
        <v>60</v>
      </c>
      <c r="C47" s="62" t="s">
        <v>34</v>
      </c>
      <c r="D47" s="62" t="s">
        <v>28</v>
      </c>
      <c r="E47" s="31" t="s">
        <v>78</v>
      </c>
      <c r="F47" s="63"/>
      <c r="G47" s="3"/>
      <c r="H47" s="3"/>
      <c r="I47" s="58">
        <f t="shared" ref="I47:K48" si="26">I48</f>
        <v>29757</v>
      </c>
      <c r="J47" s="58">
        <f t="shared" si="26"/>
        <v>20000</v>
      </c>
      <c r="K47" s="60">
        <f t="shared" si="26"/>
        <v>65075</v>
      </c>
      <c r="L47" s="60">
        <f t="shared" ref="L47:N48" si="27">L48</f>
        <v>55318</v>
      </c>
      <c r="M47" s="45">
        <f t="shared" si="27"/>
        <v>0</v>
      </c>
      <c r="N47" s="45">
        <f t="shared" si="27"/>
        <v>0</v>
      </c>
      <c r="O47" s="60">
        <f t="shared" si="7"/>
        <v>65075</v>
      </c>
      <c r="P47" s="60">
        <f t="shared" si="8"/>
        <v>55318</v>
      </c>
      <c r="Q47" s="70">
        <f t="shared" ref="Q47:R48" si="28">Q48</f>
        <v>0</v>
      </c>
      <c r="R47" s="70">
        <f t="shared" si="28"/>
        <v>0</v>
      </c>
      <c r="S47" s="60">
        <f t="shared" si="3"/>
        <v>65075</v>
      </c>
      <c r="T47" s="60">
        <f t="shared" si="4"/>
        <v>55318</v>
      </c>
      <c r="U47" s="79">
        <f>U48</f>
        <v>39095</v>
      </c>
      <c r="V47" s="79"/>
      <c r="W47" s="79"/>
    </row>
    <row r="48" spans="1:23" ht="33">
      <c r="A48" s="2" t="s">
        <v>45</v>
      </c>
      <c r="B48" s="64" t="s">
        <v>60</v>
      </c>
      <c r="C48" s="64" t="s">
        <v>34</v>
      </c>
      <c r="D48" s="64" t="s">
        <v>28</v>
      </c>
      <c r="E48" s="31" t="s">
        <v>78</v>
      </c>
      <c r="F48" s="64" t="s">
        <v>46</v>
      </c>
      <c r="G48" s="3"/>
      <c r="H48" s="3"/>
      <c r="I48" s="58">
        <f t="shared" si="26"/>
        <v>29757</v>
      </c>
      <c r="J48" s="58">
        <f t="shared" si="26"/>
        <v>20000</v>
      </c>
      <c r="K48" s="11">
        <f t="shared" si="26"/>
        <v>65075</v>
      </c>
      <c r="L48" s="60">
        <f t="shared" si="27"/>
        <v>55318</v>
      </c>
      <c r="M48" s="45">
        <f t="shared" si="27"/>
        <v>0</v>
      </c>
      <c r="N48" s="45">
        <f t="shared" si="27"/>
        <v>0</v>
      </c>
      <c r="O48" s="60">
        <f t="shared" si="7"/>
        <v>65075</v>
      </c>
      <c r="P48" s="60">
        <f t="shared" si="8"/>
        <v>55318</v>
      </c>
      <c r="Q48" s="70">
        <f t="shared" si="28"/>
        <v>0</v>
      </c>
      <c r="R48" s="70">
        <f t="shared" si="28"/>
        <v>0</v>
      </c>
      <c r="S48" s="60">
        <f t="shared" si="3"/>
        <v>65075</v>
      </c>
      <c r="T48" s="60">
        <f t="shared" si="4"/>
        <v>55318</v>
      </c>
      <c r="U48" s="79">
        <f>U49</f>
        <v>39095</v>
      </c>
      <c r="V48" s="79"/>
      <c r="W48" s="79"/>
    </row>
    <row r="49" spans="1:23">
      <c r="A49" s="2" t="s">
        <v>38</v>
      </c>
      <c r="B49" s="64" t="s">
        <v>60</v>
      </c>
      <c r="C49" s="64" t="s">
        <v>34</v>
      </c>
      <c r="D49" s="64" t="s">
        <v>28</v>
      </c>
      <c r="E49" s="31" t="s">
        <v>78</v>
      </c>
      <c r="F49" s="64" t="s">
        <v>47</v>
      </c>
      <c r="G49" s="3"/>
      <c r="H49" s="3"/>
      <c r="I49" s="58">
        <f>8704+1053+20000</f>
        <v>29757</v>
      </c>
      <c r="J49" s="58">
        <v>20000</v>
      </c>
      <c r="K49" s="11">
        <f>G49+I49+35318</f>
        <v>65075</v>
      </c>
      <c r="L49" s="60">
        <f>H49+J49+35318</f>
        <v>55318</v>
      </c>
      <c r="M49" s="45"/>
      <c r="N49" s="45"/>
      <c r="O49" s="60">
        <f t="shared" si="7"/>
        <v>65075</v>
      </c>
      <c r="P49" s="60">
        <f t="shared" si="8"/>
        <v>55318</v>
      </c>
      <c r="Q49" s="70"/>
      <c r="R49" s="70"/>
      <c r="S49" s="60">
        <f t="shared" si="3"/>
        <v>65075</v>
      </c>
      <c r="T49" s="60">
        <f t="shared" si="4"/>
        <v>55318</v>
      </c>
      <c r="U49" s="79">
        <v>39095</v>
      </c>
      <c r="V49" s="79"/>
      <c r="W49" s="79"/>
    </row>
    <row r="50" spans="1:23" ht="49.5" hidden="1">
      <c r="A50" s="2" t="s">
        <v>69</v>
      </c>
      <c r="B50" s="1">
        <v>914</v>
      </c>
      <c r="C50" s="1" t="s">
        <v>34</v>
      </c>
      <c r="D50" s="1" t="s">
        <v>28</v>
      </c>
      <c r="E50" s="1" t="s">
        <v>70</v>
      </c>
      <c r="F50" s="1"/>
      <c r="G50" s="3">
        <f t="shared" ref="G50:H51" si="29">G51</f>
        <v>8704</v>
      </c>
      <c r="H50" s="3">
        <f t="shared" si="29"/>
        <v>0</v>
      </c>
      <c r="I50" s="45">
        <f>I51</f>
        <v>-8704</v>
      </c>
      <c r="J50" s="44"/>
      <c r="K50" s="11">
        <f t="shared" si="11"/>
        <v>0</v>
      </c>
      <c r="L50" s="32"/>
      <c r="M50" s="45"/>
      <c r="N50" s="45"/>
      <c r="O50" s="60">
        <f t="shared" si="7"/>
        <v>0</v>
      </c>
      <c r="P50" s="60">
        <f t="shared" si="8"/>
        <v>0</v>
      </c>
      <c r="Q50" s="70"/>
      <c r="R50" s="70"/>
      <c r="S50" s="60">
        <f t="shared" si="3"/>
        <v>0</v>
      </c>
      <c r="T50" s="60">
        <f t="shared" si="4"/>
        <v>0</v>
      </c>
      <c r="U50" s="79"/>
      <c r="V50" s="79"/>
      <c r="W50" s="79"/>
    </row>
    <row r="51" spans="1:23" ht="33" hidden="1">
      <c r="A51" s="2" t="s">
        <v>45</v>
      </c>
      <c r="B51" s="1">
        <v>914</v>
      </c>
      <c r="C51" s="1" t="s">
        <v>34</v>
      </c>
      <c r="D51" s="1" t="s">
        <v>28</v>
      </c>
      <c r="E51" s="1" t="s">
        <v>70</v>
      </c>
      <c r="F51" s="1" t="s">
        <v>46</v>
      </c>
      <c r="G51" s="3">
        <f t="shared" si="29"/>
        <v>8704</v>
      </c>
      <c r="H51" s="3">
        <f t="shared" si="29"/>
        <v>0</v>
      </c>
      <c r="I51" s="45">
        <f>I52</f>
        <v>-8704</v>
      </c>
      <c r="J51" s="44"/>
      <c r="K51" s="11">
        <f t="shared" si="11"/>
        <v>0</v>
      </c>
      <c r="L51" s="32"/>
      <c r="M51" s="45"/>
      <c r="N51" s="45"/>
      <c r="O51" s="60">
        <f t="shared" si="7"/>
        <v>0</v>
      </c>
      <c r="P51" s="60">
        <f t="shared" si="8"/>
        <v>0</v>
      </c>
      <c r="Q51" s="70"/>
      <c r="R51" s="70"/>
      <c r="S51" s="60">
        <f t="shared" si="3"/>
        <v>0</v>
      </c>
      <c r="T51" s="60">
        <f t="shared" si="4"/>
        <v>0</v>
      </c>
      <c r="U51" s="79"/>
      <c r="V51" s="79"/>
      <c r="W51" s="79"/>
    </row>
    <row r="52" spans="1:23" hidden="1">
      <c r="A52" s="2" t="s">
        <v>38</v>
      </c>
      <c r="B52" s="1">
        <v>914</v>
      </c>
      <c r="C52" s="1" t="s">
        <v>34</v>
      </c>
      <c r="D52" s="1" t="s">
        <v>28</v>
      </c>
      <c r="E52" s="1" t="s">
        <v>70</v>
      </c>
      <c r="F52" s="1" t="s">
        <v>47</v>
      </c>
      <c r="G52" s="3">
        <v>8704</v>
      </c>
      <c r="H52" s="3"/>
      <c r="I52" s="45">
        <v>-8704</v>
      </c>
      <c r="J52" s="44"/>
      <c r="K52" s="11">
        <f t="shared" si="11"/>
        <v>0</v>
      </c>
      <c r="L52" s="32"/>
      <c r="M52" s="45"/>
      <c r="N52" s="45"/>
      <c r="O52" s="60">
        <f t="shared" si="7"/>
        <v>0</v>
      </c>
      <c r="P52" s="60">
        <f t="shared" si="8"/>
        <v>0</v>
      </c>
      <c r="Q52" s="70"/>
      <c r="R52" s="70"/>
      <c r="S52" s="60">
        <f t="shared" si="3"/>
        <v>0</v>
      </c>
      <c r="T52" s="60">
        <f t="shared" si="4"/>
        <v>0</v>
      </c>
      <c r="U52" s="79"/>
      <c r="V52" s="79"/>
      <c r="W52" s="79"/>
    </row>
    <row r="53" spans="1:23" hidden="1">
      <c r="A53" s="2" t="s">
        <v>20</v>
      </c>
      <c r="B53" s="1">
        <v>914</v>
      </c>
      <c r="C53" s="1" t="s">
        <v>34</v>
      </c>
      <c r="D53" s="1" t="s">
        <v>28</v>
      </c>
      <c r="E53" s="1" t="s">
        <v>21</v>
      </c>
      <c r="F53" s="1"/>
      <c r="G53" s="11">
        <f t="shared" ref="G53:H56" si="30">G54</f>
        <v>2979</v>
      </c>
      <c r="H53" s="11">
        <f t="shared" si="30"/>
        <v>0</v>
      </c>
      <c r="I53" s="44"/>
      <c r="J53" s="44"/>
      <c r="K53" s="11">
        <f t="shared" si="11"/>
        <v>2979</v>
      </c>
      <c r="L53" s="32"/>
      <c r="M53" s="45"/>
      <c r="N53" s="45"/>
      <c r="O53" s="60">
        <f t="shared" si="7"/>
        <v>2979</v>
      </c>
      <c r="P53" s="60">
        <f t="shared" si="8"/>
        <v>0</v>
      </c>
      <c r="Q53" s="70"/>
      <c r="R53" s="70"/>
      <c r="S53" s="60">
        <f t="shared" si="3"/>
        <v>2979</v>
      </c>
      <c r="T53" s="60">
        <f t="shared" si="4"/>
        <v>0</v>
      </c>
      <c r="U53" s="79"/>
      <c r="V53" s="79"/>
      <c r="W53" s="79"/>
    </row>
    <row r="54" spans="1:23" hidden="1">
      <c r="A54" s="2" t="s">
        <v>10</v>
      </c>
      <c r="B54" s="1">
        <v>914</v>
      </c>
      <c r="C54" s="1" t="s">
        <v>34</v>
      </c>
      <c r="D54" s="1" t="s">
        <v>28</v>
      </c>
      <c r="E54" s="1" t="s">
        <v>22</v>
      </c>
      <c r="F54" s="1"/>
      <c r="G54" s="11">
        <f t="shared" si="30"/>
        <v>2979</v>
      </c>
      <c r="H54" s="11">
        <f t="shared" si="30"/>
        <v>0</v>
      </c>
      <c r="I54" s="44"/>
      <c r="J54" s="44"/>
      <c r="K54" s="11">
        <f t="shared" si="11"/>
        <v>2979</v>
      </c>
      <c r="L54" s="32"/>
      <c r="M54" s="45"/>
      <c r="N54" s="45"/>
      <c r="O54" s="60">
        <f t="shared" si="7"/>
        <v>2979</v>
      </c>
      <c r="P54" s="60">
        <f t="shared" si="8"/>
        <v>0</v>
      </c>
      <c r="Q54" s="70"/>
      <c r="R54" s="70"/>
      <c r="S54" s="60">
        <f t="shared" si="3"/>
        <v>2979</v>
      </c>
      <c r="T54" s="60">
        <f t="shared" si="4"/>
        <v>0</v>
      </c>
      <c r="U54" s="79"/>
      <c r="V54" s="79"/>
      <c r="W54" s="79"/>
    </row>
    <row r="55" spans="1:23" hidden="1">
      <c r="A55" s="2" t="s">
        <v>38</v>
      </c>
      <c r="B55" s="1">
        <v>914</v>
      </c>
      <c r="C55" s="1" t="s">
        <v>34</v>
      </c>
      <c r="D55" s="1" t="s">
        <v>28</v>
      </c>
      <c r="E55" s="1" t="s">
        <v>44</v>
      </c>
      <c r="F55" s="1"/>
      <c r="G55" s="11">
        <f t="shared" si="30"/>
        <v>2979</v>
      </c>
      <c r="H55" s="11">
        <f t="shared" si="30"/>
        <v>0</v>
      </c>
      <c r="I55" s="44"/>
      <c r="J55" s="44"/>
      <c r="K55" s="11">
        <f t="shared" si="11"/>
        <v>2979</v>
      </c>
      <c r="L55" s="32"/>
      <c r="M55" s="45"/>
      <c r="N55" s="45"/>
      <c r="O55" s="60">
        <f t="shared" si="7"/>
        <v>2979</v>
      </c>
      <c r="P55" s="60">
        <f t="shared" si="8"/>
        <v>0</v>
      </c>
      <c r="Q55" s="70"/>
      <c r="R55" s="70"/>
      <c r="S55" s="60">
        <f t="shared" si="3"/>
        <v>2979</v>
      </c>
      <c r="T55" s="60">
        <f t="shared" si="4"/>
        <v>0</v>
      </c>
      <c r="U55" s="79"/>
      <c r="V55" s="79"/>
      <c r="W55" s="79"/>
    </row>
    <row r="56" spans="1:23" ht="33" hidden="1">
      <c r="A56" s="2" t="s">
        <v>45</v>
      </c>
      <c r="B56" s="1">
        <v>914</v>
      </c>
      <c r="C56" s="1" t="s">
        <v>34</v>
      </c>
      <c r="D56" s="1" t="s">
        <v>28</v>
      </c>
      <c r="E56" s="1" t="s">
        <v>44</v>
      </c>
      <c r="F56" s="1" t="s">
        <v>46</v>
      </c>
      <c r="G56" s="11">
        <f t="shared" si="30"/>
        <v>2979</v>
      </c>
      <c r="H56" s="11">
        <f t="shared" si="30"/>
        <v>0</v>
      </c>
      <c r="I56" s="44"/>
      <c r="J56" s="44"/>
      <c r="K56" s="11">
        <f t="shared" si="11"/>
        <v>2979</v>
      </c>
      <c r="L56" s="32"/>
      <c r="M56" s="45"/>
      <c r="N56" s="45"/>
      <c r="O56" s="60">
        <f t="shared" si="7"/>
        <v>2979</v>
      </c>
      <c r="P56" s="60">
        <f t="shared" si="8"/>
        <v>0</v>
      </c>
      <c r="Q56" s="70"/>
      <c r="R56" s="70"/>
      <c r="S56" s="60">
        <f t="shared" si="3"/>
        <v>2979</v>
      </c>
      <c r="T56" s="60">
        <f t="shared" si="4"/>
        <v>0</v>
      </c>
      <c r="U56" s="79"/>
      <c r="V56" s="79"/>
      <c r="W56" s="79"/>
    </row>
    <row r="57" spans="1:23" hidden="1">
      <c r="A57" s="2" t="s">
        <v>38</v>
      </c>
      <c r="B57" s="1">
        <v>914</v>
      </c>
      <c r="C57" s="1" t="s">
        <v>34</v>
      </c>
      <c r="D57" s="1" t="s">
        <v>28</v>
      </c>
      <c r="E57" s="1" t="s">
        <v>44</v>
      </c>
      <c r="F57" s="1" t="s">
        <v>47</v>
      </c>
      <c r="G57" s="3">
        <v>2979</v>
      </c>
      <c r="H57" s="3"/>
      <c r="I57" s="44"/>
      <c r="J57" s="44"/>
      <c r="K57" s="11">
        <f t="shared" si="11"/>
        <v>2979</v>
      </c>
      <c r="L57" s="32"/>
      <c r="M57" s="45"/>
      <c r="N57" s="45"/>
      <c r="O57" s="60">
        <f t="shared" si="7"/>
        <v>2979</v>
      </c>
      <c r="P57" s="60">
        <f t="shared" si="8"/>
        <v>0</v>
      </c>
      <c r="Q57" s="70"/>
      <c r="R57" s="70"/>
      <c r="S57" s="60">
        <f t="shared" si="3"/>
        <v>2979</v>
      </c>
      <c r="T57" s="60">
        <f t="shared" si="4"/>
        <v>0</v>
      </c>
      <c r="U57" s="79"/>
      <c r="V57" s="79"/>
      <c r="W57" s="79"/>
    </row>
    <row r="58" spans="1:23" ht="18.75" hidden="1">
      <c r="A58" s="6" t="s">
        <v>49</v>
      </c>
      <c r="B58" s="16" t="s">
        <v>60</v>
      </c>
      <c r="C58" s="16" t="s">
        <v>7</v>
      </c>
      <c r="D58" s="16" t="s">
        <v>13</v>
      </c>
      <c r="E58" s="10"/>
      <c r="F58" s="10"/>
      <c r="G58" s="47">
        <f t="shared" ref="G58" si="31">G59</f>
        <v>6083</v>
      </c>
      <c r="H58" s="47">
        <f t="shared" ref="H58" si="32">H59</f>
        <v>0</v>
      </c>
      <c r="I58" s="23">
        <f t="shared" ref="I58:J64" si="33">I59</f>
        <v>85664</v>
      </c>
      <c r="J58" s="23">
        <f t="shared" si="33"/>
        <v>85664</v>
      </c>
      <c r="K58" s="30">
        <f t="shared" si="11"/>
        <v>91747</v>
      </c>
      <c r="L58" s="30">
        <f>L59</f>
        <v>85664</v>
      </c>
      <c r="M58" s="49">
        <f>M59+M66</f>
        <v>3729</v>
      </c>
      <c r="N58" s="49">
        <f>N59</f>
        <v>3357</v>
      </c>
      <c r="O58" s="59">
        <f>O59</f>
        <v>276029</v>
      </c>
      <c r="P58" s="59">
        <f>P59</f>
        <v>259279</v>
      </c>
      <c r="Q58" s="68">
        <f>Q59</f>
        <v>21966</v>
      </c>
      <c r="R58" s="69">
        <f>R59</f>
        <v>20511</v>
      </c>
      <c r="S58" s="59">
        <f>O58+Q58</f>
        <v>297995</v>
      </c>
      <c r="T58" s="59">
        <f t="shared" si="4"/>
        <v>279790</v>
      </c>
      <c r="U58" s="79"/>
      <c r="V58" s="79"/>
      <c r="W58" s="79"/>
    </row>
    <row r="59" spans="1:23" ht="40.5" hidden="1" customHeight="1">
      <c r="A59" s="12" t="s">
        <v>65</v>
      </c>
      <c r="B59" s="1" t="s">
        <v>60</v>
      </c>
      <c r="C59" s="1" t="s">
        <v>7</v>
      </c>
      <c r="D59" s="1" t="s">
        <v>13</v>
      </c>
      <c r="E59" s="1" t="s">
        <v>50</v>
      </c>
      <c r="F59" s="1"/>
      <c r="G59" s="3">
        <f>G63</f>
        <v>6083</v>
      </c>
      <c r="H59" s="3"/>
      <c r="I59" s="45">
        <f>I63</f>
        <v>85664</v>
      </c>
      <c r="J59" s="45">
        <f>J63</f>
        <v>85664</v>
      </c>
      <c r="K59" s="11">
        <f t="shared" si="11"/>
        <v>91747</v>
      </c>
      <c r="L59" s="11">
        <f>H59+J59</f>
        <v>85664</v>
      </c>
      <c r="M59" s="45">
        <f>M63</f>
        <v>3596</v>
      </c>
      <c r="N59" s="45">
        <f>N63</f>
        <v>3357</v>
      </c>
      <c r="O59" s="60">
        <f>O60+O63+O66</f>
        <v>276029</v>
      </c>
      <c r="P59" s="60">
        <f>L59+N59+P60</f>
        <v>259279</v>
      </c>
      <c r="Q59" s="72">
        <f>Q63</f>
        <v>21966</v>
      </c>
      <c r="R59" s="72">
        <f>R63</f>
        <v>20511</v>
      </c>
      <c r="S59" s="60">
        <f t="shared" ref="S59:S95" si="34">O59+Q59</f>
        <v>297995</v>
      </c>
      <c r="T59" s="60">
        <f t="shared" si="4"/>
        <v>279790</v>
      </c>
      <c r="U59" s="79"/>
      <c r="V59" s="79"/>
      <c r="W59" s="79"/>
    </row>
    <row r="60" spans="1:23" ht="66" hidden="1" customHeight="1">
      <c r="A60" s="2" t="s">
        <v>91</v>
      </c>
      <c r="B60" s="1" t="s">
        <v>60</v>
      </c>
      <c r="C60" s="1" t="s">
        <v>7</v>
      </c>
      <c r="D60" s="1" t="s">
        <v>13</v>
      </c>
      <c r="E60" s="1" t="s">
        <v>90</v>
      </c>
      <c r="F60" s="1"/>
      <c r="G60" s="3"/>
      <c r="H60" s="3"/>
      <c r="I60" s="58"/>
      <c r="J60" s="58"/>
      <c r="K60" s="11"/>
      <c r="L60" s="11"/>
      <c r="M60" s="58"/>
      <c r="N60" s="58"/>
      <c r="O60" s="60">
        <f>O61</f>
        <v>179219</v>
      </c>
      <c r="P60" s="60">
        <f>P61</f>
        <v>170258</v>
      </c>
      <c r="Q60" s="72"/>
      <c r="R60" s="70"/>
      <c r="S60" s="60">
        <f t="shared" si="34"/>
        <v>179219</v>
      </c>
      <c r="T60" s="60">
        <f t="shared" si="4"/>
        <v>170258</v>
      </c>
      <c r="U60" s="79"/>
      <c r="V60" s="79"/>
      <c r="W60" s="79"/>
    </row>
    <row r="61" spans="1:23" ht="36" hidden="1" customHeight="1">
      <c r="A61" s="2" t="s">
        <v>45</v>
      </c>
      <c r="B61" s="1" t="s">
        <v>60</v>
      </c>
      <c r="C61" s="1" t="s">
        <v>7</v>
      </c>
      <c r="D61" s="1" t="s">
        <v>13</v>
      </c>
      <c r="E61" s="1" t="s">
        <v>90</v>
      </c>
      <c r="F61" s="1" t="s">
        <v>46</v>
      </c>
      <c r="G61" s="3"/>
      <c r="H61" s="3"/>
      <c r="I61" s="58"/>
      <c r="J61" s="58"/>
      <c r="K61" s="11"/>
      <c r="L61" s="11"/>
      <c r="M61" s="58"/>
      <c r="N61" s="58"/>
      <c r="O61" s="60">
        <f>O62</f>
        <v>179219</v>
      </c>
      <c r="P61" s="60">
        <f>P62</f>
        <v>170258</v>
      </c>
      <c r="Q61" s="72"/>
      <c r="R61" s="70"/>
      <c r="S61" s="60">
        <f t="shared" si="34"/>
        <v>179219</v>
      </c>
      <c r="T61" s="60">
        <f t="shared" si="4"/>
        <v>170258</v>
      </c>
      <c r="U61" s="79"/>
      <c r="V61" s="79"/>
      <c r="W61" s="79"/>
    </row>
    <row r="62" spans="1:23" ht="24.75" hidden="1" customHeight="1">
      <c r="A62" s="2" t="s">
        <v>38</v>
      </c>
      <c r="B62" s="1" t="s">
        <v>60</v>
      </c>
      <c r="C62" s="1" t="s">
        <v>7</v>
      </c>
      <c r="D62" s="1" t="s">
        <v>13</v>
      </c>
      <c r="E62" s="1" t="s">
        <v>90</v>
      </c>
      <c r="F62" s="1" t="s">
        <v>47</v>
      </c>
      <c r="G62" s="3"/>
      <c r="H62" s="3"/>
      <c r="I62" s="58"/>
      <c r="J62" s="58"/>
      <c r="K62" s="11"/>
      <c r="L62" s="11"/>
      <c r="M62" s="58"/>
      <c r="N62" s="58"/>
      <c r="O62" s="60">
        <v>179219</v>
      </c>
      <c r="P62" s="60">
        <v>170258</v>
      </c>
      <c r="Q62" s="72"/>
      <c r="R62" s="70"/>
      <c r="S62" s="60">
        <f t="shared" si="34"/>
        <v>179219</v>
      </c>
      <c r="T62" s="60">
        <f t="shared" si="4"/>
        <v>170258</v>
      </c>
      <c r="U62" s="79"/>
      <c r="V62" s="79"/>
      <c r="W62" s="79"/>
    </row>
    <row r="63" spans="1:23" hidden="1">
      <c r="A63" s="2" t="s">
        <v>92</v>
      </c>
      <c r="B63" s="1" t="s">
        <v>60</v>
      </c>
      <c r="C63" s="1" t="s">
        <v>7</v>
      </c>
      <c r="D63" s="1" t="s">
        <v>13</v>
      </c>
      <c r="E63" s="1" t="s">
        <v>67</v>
      </c>
      <c r="F63" s="1"/>
      <c r="G63" s="3">
        <f t="shared" ref="G63:H64" si="35">G64</f>
        <v>6083</v>
      </c>
      <c r="H63" s="3">
        <f t="shared" si="35"/>
        <v>0</v>
      </c>
      <c r="I63" s="58">
        <f t="shared" si="33"/>
        <v>85664</v>
      </c>
      <c r="J63" s="58">
        <f t="shared" si="33"/>
        <v>85664</v>
      </c>
      <c r="K63" s="11">
        <f t="shared" si="11"/>
        <v>91747</v>
      </c>
      <c r="L63" s="11">
        <f>H63+J63</f>
        <v>85664</v>
      </c>
      <c r="M63" s="58">
        <f t="shared" ref="M63:N64" si="36">M64</f>
        <v>3596</v>
      </c>
      <c r="N63" s="58">
        <f t="shared" si="36"/>
        <v>3357</v>
      </c>
      <c r="O63" s="60">
        <f t="shared" si="7"/>
        <v>95343</v>
      </c>
      <c r="P63" s="60">
        <f t="shared" si="8"/>
        <v>89021</v>
      </c>
      <c r="Q63" s="70">
        <f t="shared" ref="Q63:R64" si="37">Q64</f>
        <v>21966</v>
      </c>
      <c r="R63" s="70">
        <f t="shared" si="37"/>
        <v>20511</v>
      </c>
      <c r="S63" s="60">
        <f t="shared" si="34"/>
        <v>117309</v>
      </c>
      <c r="T63" s="60">
        <f t="shared" si="4"/>
        <v>109532</v>
      </c>
      <c r="U63" s="79"/>
      <c r="V63" s="79"/>
      <c r="W63" s="79"/>
    </row>
    <row r="64" spans="1:23" ht="33" hidden="1">
      <c r="A64" s="2" t="s">
        <v>45</v>
      </c>
      <c r="B64" s="1" t="s">
        <v>60</v>
      </c>
      <c r="C64" s="1" t="s">
        <v>7</v>
      </c>
      <c r="D64" s="1" t="s">
        <v>13</v>
      </c>
      <c r="E64" s="1" t="s">
        <v>67</v>
      </c>
      <c r="F64" s="1" t="s">
        <v>46</v>
      </c>
      <c r="G64" s="3">
        <f t="shared" si="35"/>
        <v>6083</v>
      </c>
      <c r="H64" s="3">
        <f t="shared" si="35"/>
        <v>0</v>
      </c>
      <c r="I64" s="58">
        <f t="shared" si="33"/>
        <v>85664</v>
      </c>
      <c r="J64" s="58">
        <f t="shared" si="33"/>
        <v>85664</v>
      </c>
      <c r="K64" s="11">
        <f t="shared" si="11"/>
        <v>91747</v>
      </c>
      <c r="L64" s="11">
        <f>H64+J64</f>
        <v>85664</v>
      </c>
      <c r="M64" s="58">
        <f t="shared" si="36"/>
        <v>3596</v>
      </c>
      <c r="N64" s="58">
        <f t="shared" si="36"/>
        <v>3357</v>
      </c>
      <c r="O64" s="60">
        <f t="shared" si="7"/>
        <v>95343</v>
      </c>
      <c r="P64" s="60">
        <f t="shared" si="8"/>
        <v>89021</v>
      </c>
      <c r="Q64" s="70">
        <f t="shared" si="37"/>
        <v>21966</v>
      </c>
      <c r="R64" s="70">
        <f t="shared" si="37"/>
        <v>20511</v>
      </c>
      <c r="S64" s="60">
        <f t="shared" si="34"/>
        <v>117309</v>
      </c>
      <c r="T64" s="60">
        <f t="shared" si="4"/>
        <v>109532</v>
      </c>
      <c r="U64" s="79"/>
      <c r="V64" s="79"/>
      <c r="W64" s="79"/>
    </row>
    <row r="65" spans="1:23" ht="22.5" hidden="1" customHeight="1">
      <c r="A65" s="2" t="s">
        <v>38</v>
      </c>
      <c r="B65" s="1" t="s">
        <v>60</v>
      </c>
      <c r="C65" s="1" t="s">
        <v>7</v>
      </c>
      <c r="D65" s="1" t="s">
        <v>13</v>
      </c>
      <c r="E65" s="1" t="s">
        <v>67</v>
      </c>
      <c r="F65" s="1" t="s">
        <v>47</v>
      </c>
      <c r="G65" s="3">
        <v>6083</v>
      </c>
      <c r="H65" s="3"/>
      <c r="I65" s="58">
        <v>85664</v>
      </c>
      <c r="J65" s="58">
        <v>85664</v>
      </c>
      <c r="K65" s="11">
        <f t="shared" si="11"/>
        <v>91747</v>
      </c>
      <c r="L65" s="11">
        <f>H65+J65</f>
        <v>85664</v>
      </c>
      <c r="M65" s="58">
        <f>239+N65</f>
        <v>3596</v>
      </c>
      <c r="N65" s="58">
        <v>3357</v>
      </c>
      <c r="O65" s="60">
        <f t="shared" si="7"/>
        <v>95343</v>
      </c>
      <c r="P65" s="60">
        <f t="shared" si="8"/>
        <v>89021</v>
      </c>
      <c r="Q65" s="70">
        <v>21966</v>
      </c>
      <c r="R65" s="70">
        <v>20511</v>
      </c>
      <c r="S65" s="60">
        <f t="shared" si="34"/>
        <v>117309</v>
      </c>
      <c r="T65" s="60">
        <f t="shared" si="4"/>
        <v>109532</v>
      </c>
      <c r="U65" s="79"/>
      <c r="V65" s="79"/>
      <c r="W65" s="79"/>
    </row>
    <row r="66" spans="1:23" ht="20.25" hidden="1" customHeight="1">
      <c r="A66" s="2" t="s">
        <v>10</v>
      </c>
      <c r="B66" s="1">
        <v>914</v>
      </c>
      <c r="C66" s="1" t="s">
        <v>7</v>
      </c>
      <c r="D66" s="1" t="s">
        <v>13</v>
      </c>
      <c r="E66" s="1" t="s">
        <v>51</v>
      </c>
      <c r="F66" s="1"/>
      <c r="G66" s="3"/>
      <c r="H66" s="3"/>
      <c r="I66" s="58"/>
      <c r="J66" s="58"/>
      <c r="K66" s="11"/>
      <c r="L66" s="11"/>
      <c r="M66" s="58">
        <f>M67</f>
        <v>133</v>
      </c>
      <c r="N66" s="58"/>
      <c r="O66" s="60">
        <f>K66+M66+1334</f>
        <v>1467</v>
      </c>
      <c r="P66" s="60"/>
      <c r="Q66" s="72"/>
      <c r="R66" s="70"/>
      <c r="S66" s="60">
        <f t="shared" si="34"/>
        <v>1467</v>
      </c>
      <c r="T66" s="60"/>
      <c r="U66" s="79"/>
      <c r="V66" s="79"/>
      <c r="W66" s="79"/>
    </row>
    <row r="67" spans="1:23" hidden="1">
      <c r="A67" s="2" t="s">
        <v>38</v>
      </c>
      <c r="B67" s="1">
        <v>914</v>
      </c>
      <c r="C67" s="1" t="s">
        <v>7</v>
      </c>
      <c r="D67" s="1" t="s">
        <v>13</v>
      </c>
      <c r="E67" s="1" t="s">
        <v>52</v>
      </c>
      <c r="F67" s="1"/>
      <c r="G67" s="3"/>
      <c r="H67" s="3"/>
      <c r="I67" s="58"/>
      <c r="J67" s="58"/>
      <c r="K67" s="11"/>
      <c r="L67" s="11"/>
      <c r="M67" s="58">
        <f>M68</f>
        <v>133</v>
      </c>
      <c r="N67" s="58"/>
      <c r="O67" s="60">
        <f>K67+M67+1334</f>
        <v>1467</v>
      </c>
      <c r="P67" s="60"/>
      <c r="Q67" s="72"/>
      <c r="R67" s="70"/>
      <c r="S67" s="60">
        <f t="shared" si="34"/>
        <v>1467</v>
      </c>
      <c r="T67" s="60"/>
      <c r="U67" s="79"/>
      <c r="V67" s="79"/>
      <c r="W67" s="79"/>
    </row>
    <row r="68" spans="1:23" ht="33" hidden="1">
      <c r="A68" s="2" t="s">
        <v>45</v>
      </c>
      <c r="B68" s="1">
        <v>914</v>
      </c>
      <c r="C68" s="1" t="s">
        <v>7</v>
      </c>
      <c r="D68" s="1" t="s">
        <v>13</v>
      </c>
      <c r="E68" s="1" t="s">
        <v>52</v>
      </c>
      <c r="F68" s="1" t="s">
        <v>46</v>
      </c>
      <c r="G68" s="3"/>
      <c r="H68" s="3"/>
      <c r="I68" s="58"/>
      <c r="J68" s="58"/>
      <c r="K68" s="11"/>
      <c r="L68" s="11"/>
      <c r="M68" s="58">
        <f>M69</f>
        <v>133</v>
      </c>
      <c r="N68" s="58"/>
      <c r="O68" s="60">
        <f>K68+M68+1334</f>
        <v>1467</v>
      </c>
      <c r="P68" s="60"/>
      <c r="Q68" s="72"/>
      <c r="R68" s="70"/>
      <c r="S68" s="60">
        <f t="shared" si="34"/>
        <v>1467</v>
      </c>
      <c r="T68" s="60"/>
      <c r="U68" s="79"/>
      <c r="V68" s="79"/>
      <c r="W68" s="79"/>
    </row>
    <row r="69" spans="1:23" hidden="1">
      <c r="A69" s="2" t="s">
        <v>38</v>
      </c>
      <c r="B69" s="1">
        <v>914</v>
      </c>
      <c r="C69" s="1" t="s">
        <v>7</v>
      </c>
      <c r="D69" s="1" t="s">
        <v>13</v>
      </c>
      <c r="E69" s="1" t="s">
        <v>52</v>
      </c>
      <c r="F69" s="1" t="s">
        <v>47</v>
      </c>
      <c r="G69" s="3"/>
      <c r="H69" s="3"/>
      <c r="I69" s="45"/>
      <c r="J69" s="45"/>
      <c r="K69" s="11"/>
      <c r="L69" s="11"/>
      <c r="M69" s="45">
        <v>133</v>
      </c>
      <c r="N69" s="45"/>
      <c r="O69" s="60">
        <f>K69+M69+1334</f>
        <v>1467</v>
      </c>
      <c r="P69" s="60"/>
      <c r="Q69" s="72"/>
      <c r="R69" s="70"/>
      <c r="S69" s="60">
        <f t="shared" si="34"/>
        <v>1467</v>
      </c>
      <c r="T69" s="60"/>
      <c r="U69" s="79"/>
      <c r="V69" s="79"/>
      <c r="W69" s="79"/>
    </row>
    <row r="70" spans="1:23" ht="18.75">
      <c r="A70" s="6" t="s">
        <v>6</v>
      </c>
      <c r="B70" s="7">
        <v>914</v>
      </c>
      <c r="C70" s="7" t="s">
        <v>7</v>
      </c>
      <c r="D70" s="7" t="s">
        <v>8</v>
      </c>
      <c r="E70" s="7"/>
      <c r="F70" s="7"/>
      <c r="G70" s="47">
        <f t="shared" ref="G70:H70" si="38">G71</f>
        <v>6154</v>
      </c>
      <c r="H70" s="47">
        <f t="shared" si="38"/>
        <v>0</v>
      </c>
      <c r="I70" s="49">
        <f>I71</f>
        <v>0</v>
      </c>
      <c r="J70" s="44"/>
      <c r="K70" s="30">
        <f>K71</f>
        <v>4608</v>
      </c>
      <c r="L70" s="32"/>
      <c r="M70" s="49">
        <f>M71</f>
        <v>-372</v>
      </c>
      <c r="N70" s="45"/>
      <c r="O70" s="59">
        <f t="shared" ref="O70:O78" si="39">K70+M70+2803</f>
        <v>7039</v>
      </c>
      <c r="P70" s="60">
        <f t="shared" si="8"/>
        <v>0</v>
      </c>
      <c r="Q70" s="69">
        <f>Q71</f>
        <v>0</v>
      </c>
      <c r="R70" s="70"/>
      <c r="S70" s="59">
        <f t="shared" si="34"/>
        <v>7039</v>
      </c>
      <c r="T70" s="59">
        <f t="shared" ref="T70" si="40">P70+R70</f>
        <v>0</v>
      </c>
      <c r="U70" s="59"/>
      <c r="V70" s="59">
        <f>V71</f>
        <v>14919</v>
      </c>
      <c r="W70" s="59">
        <f>W71+W79</f>
        <v>38440</v>
      </c>
    </row>
    <row r="71" spans="1:23" ht="43.5" customHeight="1">
      <c r="A71" s="12" t="s">
        <v>65</v>
      </c>
      <c r="B71" s="1">
        <v>914</v>
      </c>
      <c r="C71" s="1" t="s">
        <v>7</v>
      </c>
      <c r="D71" s="1" t="s">
        <v>8</v>
      </c>
      <c r="E71" s="1" t="s">
        <v>50</v>
      </c>
      <c r="F71" s="1"/>
      <c r="G71" s="11">
        <f>G75</f>
        <v>6154</v>
      </c>
      <c r="H71" s="11">
        <f>H75</f>
        <v>0</v>
      </c>
      <c r="I71" s="45">
        <f>I75</f>
        <v>0</v>
      </c>
      <c r="J71" s="44"/>
      <c r="K71" s="11">
        <f>K75</f>
        <v>4608</v>
      </c>
      <c r="L71" s="32"/>
      <c r="M71" s="45">
        <f>M75</f>
        <v>-372</v>
      </c>
      <c r="N71" s="45"/>
      <c r="O71" s="60">
        <f t="shared" si="39"/>
        <v>7039</v>
      </c>
      <c r="P71" s="60">
        <f t="shared" si="8"/>
        <v>0</v>
      </c>
      <c r="Q71" s="70">
        <f>Q75</f>
        <v>0</v>
      </c>
      <c r="R71" s="70"/>
      <c r="S71" s="60">
        <f t="shared" si="34"/>
        <v>7039</v>
      </c>
      <c r="T71" s="60">
        <f t="shared" ref="T71:T95" si="41">P71+R71</f>
        <v>0</v>
      </c>
      <c r="U71" s="79"/>
      <c r="V71" s="79">
        <f>V75</f>
        <v>14919</v>
      </c>
      <c r="W71" s="79"/>
    </row>
    <row r="72" spans="1:23" hidden="1">
      <c r="A72" s="50" t="s">
        <v>94</v>
      </c>
      <c r="B72" s="1">
        <v>914</v>
      </c>
      <c r="C72" s="1" t="s">
        <v>7</v>
      </c>
      <c r="D72" s="1" t="s">
        <v>8</v>
      </c>
      <c r="E72" s="1" t="s">
        <v>67</v>
      </c>
      <c r="F72" s="1"/>
      <c r="G72" s="11"/>
      <c r="H72" s="11"/>
      <c r="I72" s="45"/>
      <c r="J72" s="44"/>
      <c r="K72" s="11"/>
      <c r="L72" s="32"/>
      <c r="M72" s="45"/>
      <c r="N72" s="45"/>
      <c r="O72" s="60"/>
      <c r="P72" s="60"/>
      <c r="Q72" s="70"/>
      <c r="R72" s="70"/>
      <c r="S72" s="60"/>
      <c r="T72" s="60"/>
      <c r="U72" s="79"/>
      <c r="V72" s="79">
        <f>V73</f>
        <v>0</v>
      </c>
      <c r="W72" s="79"/>
    </row>
    <row r="73" spans="1:23" ht="33" hidden="1">
      <c r="A73" s="2" t="s">
        <v>45</v>
      </c>
      <c r="B73" s="1">
        <v>914</v>
      </c>
      <c r="C73" s="1" t="s">
        <v>7</v>
      </c>
      <c r="D73" s="1" t="s">
        <v>8</v>
      </c>
      <c r="E73" s="1" t="s">
        <v>67</v>
      </c>
      <c r="F73" s="1" t="s">
        <v>46</v>
      </c>
      <c r="G73" s="11"/>
      <c r="H73" s="11"/>
      <c r="I73" s="45"/>
      <c r="J73" s="44"/>
      <c r="K73" s="11"/>
      <c r="L73" s="32"/>
      <c r="M73" s="45"/>
      <c r="N73" s="45"/>
      <c r="O73" s="60"/>
      <c r="P73" s="60"/>
      <c r="Q73" s="70"/>
      <c r="R73" s="70"/>
      <c r="S73" s="60"/>
      <c r="T73" s="60"/>
      <c r="U73" s="79"/>
      <c r="V73" s="79">
        <f>V74</f>
        <v>0</v>
      </c>
      <c r="W73" s="79"/>
    </row>
    <row r="74" spans="1:23" hidden="1">
      <c r="A74" s="2" t="s">
        <v>38</v>
      </c>
      <c r="B74" s="1">
        <v>914</v>
      </c>
      <c r="C74" s="1" t="s">
        <v>7</v>
      </c>
      <c r="D74" s="1" t="s">
        <v>8</v>
      </c>
      <c r="E74" s="1" t="s">
        <v>67</v>
      </c>
      <c r="F74" s="1" t="s">
        <v>47</v>
      </c>
      <c r="G74" s="11"/>
      <c r="H74" s="11"/>
      <c r="I74" s="45"/>
      <c r="J74" s="44"/>
      <c r="K74" s="11"/>
      <c r="L74" s="32"/>
      <c r="M74" s="45"/>
      <c r="N74" s="45"/>
      <c r="O74" s="60"/>
      <c r="P74" s="60"/>
      <c r="Q74" s="70"/>
      <c r="R74" s="70"/>
      <c r="S74" s="60"/>
      <c r="T74" s="60"/>
      <c r="U74" s="79"/>
      <c r="V74" s="79"/>
      <c r="W74" s="79"/>
    </row>
    <row r="75" spans="1:23">
      <c r="A75" s="2" t="s">
        <v>10</v>
      </c>
      <c r="B75" s="1">
        <v>914</v>
      </c>
      <c r="C75" s="1" t="s">
        <v>7</v>
      </c>
      <c r="D75" s="1" t="s">
        <v>8</v>
      </c>
      <c r="E75" s="1" t="s">
        <v>51</v>
      </c>
      <c r="F75" s="1"/>
      <c r="G75" s="11">
        <f t="shared" ref="G75:H77" si="42">G76</f>
        <v>6154</v>
      </c>
      <c r="H75" s="11">
        <f t="shared" si="42"/>
        <v>0</v>
      </c>
      <c r="I75" s="45">
        <f>I76</f>
        <v>0</v>
      </c>
      <c r="J75" s="44"/>
      <c r="K75" s="11">
        <f>K76</f>
        <v>4608</v>
      </c>
      <c r="L75" s="32"/>
      <c r="M75" s="45">
        <f>M76</f>
        <v>-372</v>
      </c>
      <c r="N75" s="45"/>
      <c r="O75" s="60">
        <f t="shared" si="39"/>
        <v>7039</v>
      </c>
      <c r="P75" s="60">
        <f t="shared" si="8"/>
        <v>0</v>
      </c>
      <c r="Q75" s="70">
        <f>Q76</f>
        <v>0</v>
      </c>
      <c r="R75" s="70"/>
      <c r="S75" s="60">
        <f t="shared" si="34"/>
        <v>7039</v>
      </c>
      <c r="T75" s="60">
        <f t="shared" si="41"/>
        <v>0</v>
      </c>
      <c r="U75" s="79"/>
      <c r="V75" s="79">
        <f>V76</f>
        <v>14919</v>
      </c>
      <c r="W75" s="79"/>
    </row>
    <row r="76" spans="1:23">
      <c r="A76" s="2" t="s">
        <v>38</v>
      </c>
      <c r="B76" s="1">
        <v>914</v>
      </c>
      <c r="C76" s="1" t="s">
        <v>7</v>
      </c>
      <c r="D76" s="1" t="s">
        <v>8</v>
      </c>
      <c r="E76" s="1" t="s">
        <v>52</v>
      </c>
      <c r="F76" s="1"/>
      <c r="G76" s="11">
        <f t="shared" si="42"/>
        <v>6154</v>
      </c>
      <c r="H76" s="11">
        <f t="shared" si="42"/>
        <v>0</v>
      </c>
      <c r="I76" s="45">
        <f>I77</f>
        <v>0</v>
      </c>
      <c r="J76" s="44"/>
      <c r="K76" s="11">
        <f>K77</f>
        <v>4608</v>
      </c>
      <c r="L76" s="32"/>
      <c r="M76" s="45">
        <f>M77</f>
        <v>-372</v>
      </c>
      <c r="N76" s="45"/>
      <c r="O76" s="60">
        <f t="shared" si="39"/>
        <v>7039</v>
      </c>
      <c r="P76" s="60">
        <f t="shared" si="8"/>
        <v>0</v>
      </c>
      <c r="Q76" s="70">
        <f>Q77</f>
        <v>0</v>
      </c>
      <c r="R76" s="70"/>
      <c r="S76" s="60">
        <f t="shared" si="34"/>
        <v>7039</v>
      </c>
      <c r="T76" s="60">
        <f t="shared" si="41"/>
        <v>0</v>
      </c>
      <c r="U76" s="79"/>
      <c r="V76" s="79">
        <f>V77</f>
        <v>14919</v>
      </c>
      <c r="W76" s="79"/>
    </row>
    <row r="77" spans="1:23" ht="33">
      <c r="A77" s="2" t="s">
        <v>45</v>
      </c>
      <c r="B77" s="1">
        <v>914</v>
      </c>
      <c r="C77" s="1" t="s">
        <v>7</v>
      </c>
      <c r="D77" s="1" t="s">
        <v>8</v>
      </c>
      <c r="E77" s="1" t="s">
        <v>52</v>
      </c>
      <c r="F77" s="1" t="s">
        <v>46</v>
      </c>
      <c r="G77" s="9">
        <f t="shared" si="42"/>
        <v>6154</v>
      </c>
      <c r="H77" s="9">
        <f t="shared" si="42"/>
        <v>0</v>
      </c>
      <c r="I77" s="45">
        <f>I78</f>
        <v>0</v>
      </c>
      <c r="J77" s="44"/>
      <c r="K77" s="11">
        <f>K78</f>
        <v>4608</v>
      </c>
      <c r="L77" s="32"/>
      <c r="M77" s="45">
        <f>M78</f>
        <v>-372</v>
      </c>
      <c r="N77" s="45"/>
      <c r="O77" s="60">
        <f t="shared" si="39"/>
        <v>7039</v>
      </c>
      <c r="P77" s="60">
        <f t="shared" si="8"/>
        <v>0</v>
      </c>
      <c r="Q77" s="70">
        <f>Q78</f>
        <v>0</v>
      </c>
      <c r="R77" s="70"/>
      <c r="S77" s="60">
        <f t="shared" si="34"/>
        <v>7039</v>
      </c>
      <c r="T77" s="60">
        <f t="shared" si="41"/>
        <v>0</v>
      </c>
      <c r="U77" s="79"/>
      <c r="V77" s="79">
        <f>V78</f>
        <v>14919</v>
      </c>
      <c r="W77" s="79"/>
    </row>
    <row r="78" spans="1:23">
      <c r="A78" s="2" t="s">
        <v>38</v>
      </c>
      <c r="B78" s="1">
        <v>914</v>
      </c>
      <c r="C78" s="1" t="s">
        <v>7</v>
      </c>
      <c r="D78" s="1" t="s">
        <v>8</v>
      </c>
      <c r="E78" s="1" t="s">
        <v>52</v>
      </c>
      <c r="F78" s="1" t="s">
        <v>47</v>
      </c>
      <c r="G78" s="3">
        <f>7029-875</f>
        <v>6154</v>
      </c>
      <c r="H78" s="3"/>
      <c r="I78" s="45"/>
      <c r="J78" s="44"/>
      <c r="K78" s="11">
        <f>G78+I78-1546</f>
        <v>4608</v>
      </c>
      <c r="L78" s="32"/>
      <c r="M78" s="45">
        <v>-372</v>
      </c>
      <c r="N78" s="45"/>
      <c r="O78" s="60">
        <f t="shared" si="39"/>
        <v>7039</v>
      </c>
      <c r="P78" s="60">
        <f t="shared" si="8"/>
        <v>0</v>
      </c>
      <c r="Q78" s="70"/>
      <c r="R78" s="70"/>
      <c r="S78" s="60">
        <f t="shared" si="34"/>
        <v>7039</v>
      </c>
      <c r="T78" s="60">
        <f t="shared" si="41"/>
        <v>0</v>
      </c>
      <c r="U78" s="79"/>
      <c r="V78" s="79">
        <v>14919</v>
      </c>
      <c r="W78" s="79"/>
    </row>
    <row r="79" spans="1:23" ht="18.75">
      <c r="A79" s="85" t="s">
        <v>20</v>
      </c>
      <c r="B79" s="88" t="s">
        <v>60</v>
      </c>
      <c r="C79" s="1" t="s">
        <v>7</v>
      </c>
      <c r="D79" s="1" t="s">
        <v>8</v>
      </c>
      <c r="E79" s="89" t="s">
        <v>21</v>
      </c>
      <c r="F79" s="88"/>
      <c r="G79" s="3"/>
      <c r="H79" s="3"/>
      <c r="I79" s="45"/>
      <c r="J79" s="44"/>
      <c r="K79" s="11"/>
      <c r="L79" s="32"/>
      <c r="M79" s="45"/>
      <c r="N79" s="45"/>
      <c r="O79" s="60"/>
      <c r="P79" s="60"/>
      <c r="Q79" s="70"/>
      <c r="R79" s="70"/>
      <c r="S79" s="60"/>
      <c r="T79" s="60"/>
      <c r="U79" s="79"/>
      <c r="V79" s="79"/>
      <c r="W79" s="79">
        <f>W80</f>
        <v>38440</v>
      </c>
    </row>
    <row r="80" spans="1:23" ht="18.75">
      <c r="A80" s="85" t="s">
        <v>10</v>
      </c>
      <c r="B80" s="88" t="s">
        <v>60</v>
      </c>
      <c r="C80" s="1" t="s">
        <v>7</v>
      </c>
      <c r="D80" s="1" t="s">
        <v>8</v>
      </c>
      <c r="E80" s="89" t="s">
        <v>22</v>
      </c>
      <c r="F80" s="88"/>
      <c r="G80" s="3"/>
      <c r="H80" s="3"/>
      <c r="I80" s="45"/>
      <c r="J80" s="44"/>
      <c r="K80" s="11"/>
      <c r="L80" s="32"/>
      <c r="M80" s="45"/>
      <c r="N80" s="45"/>
      <c r="O80" s="60"/>
      <c r="P80" s="60"/>
      <c r="Q80" s="70"/>
      <c r="R80" s="70"/>
      <c r="S80" s="60"/>
      <c r="T80" s="60"/>
      <c r="U80" s="79"/>
      <c r="V80" s="79"/>
      <c r="W80" s="79">
        <f>W81</f>
        <v>38440</v>
      </c>
    </row>
    <row r="81" spans="1:23" ht="18.75">
      <c r="A81" s="85" t="s">
        <v>38</v>
      </c>
      <c r="B81" s="88" t="s">
        <v>60</v>
      </c>
      <c r="C81" s="1" t="s">
        <v>7</v>
      </c>
      <c r="D81" s="1" t="s">
        <v>8</v>
      </c>
      <c r="E81" s="89" t="s">
        <v>44</v>
      </c>
      <c r="F81" s="88"/>
      <c r="G81" s="3"/>
      <c r="H81" s="3"/>
      <c r="I81" s="45"/>
      <c r="J81" s="44"/>
      <c r="K81" s="11"/>
      <c r="L81" s="32"/>
      <c r="M81" s="45"/>
      <c r="N81" s="45"/>
      <c r="O81" s="60"/>
      <c r="P81" s="60"/>
      <c r="Q81" s="70"/>
      <c r="R81" s="70"/>
      <c r="S81" s="60"/>
      <c r="T81" s="60"/>
      <c r="U81" s="79"/>
      <c r="V81" s="79"/>
      <c r="W81" s="79">
        <f>W82</f>
        <v>38440</v>
      </c>
    </row>
    <row r="82" spans="1:23" ht="37.5">
      <c r="A82" s="85" t="s">
        <v>45</v>
      </c>
      <c r="B82" s="88" t="s">
        <v>60</v>
      </c>
      <c r="C82" s="1" t="s">
        <v>7</v>
      </c>
      <c r="D82" s="1" t="s">
        <v>8</v>
      </c>
      <c r="E82" s="89" t="s">
        <v>44</v>
      </c>
      <c r="F82" s="88" t="s">
        <v>46</v>
      </c>
      <c r="G82" s="3"/>
      <c r="H82" s="3"/>
      <c r="I82" s="45"/>
      <c r="J82" s="44"/>
      <c r="K82" s="11"/>
      <c r="L82" s="32"/>
      <c r="M82" s="45"/>
      <c r="N82" s="45"/>
      <c r="O82" s="60"/>
      <c r="P82" s="60"/>
      <c r="Q82" s="70"/>
      <c r="R82" s="70"/>
      <c r="S82" s="60"/>
      <c r="T82" s="60"/>
      <c r="U82" s="79"/>
      <c r="V82" s="79"/>
      <c r="W82" s="79">
        <f>W83</f>
        <v>38440</v>
      </c>
    </row>
    <row r="83" spans="1:23" ht="18.75">
      <c r="A83" s="85" t="s">
        <v>38</v>
      </c>
      <c r="B83" s="88" t="s">
        <v>60</v>
      </c>
      <c r="C83" s="1" t="s">
        <v>7</v>
      </c>
      <c r="D83" s="1" t="s">
        <v>8</v>
      </c>
      <c r="E83" s="89" t="s">
        <v>44</v>
      </c>
      <c r="F83" s="88" t="s">
        <v>47</v>
      </c>
      <c r="G83" s="3"/>
      <c r="H83" s="3"/>
      <c r="I83" s="45"/>
      <c r="J83" s="44"/>
      <c r="K83" s="11"/>
      <c r="L83" s="32"/>
      <c r="M83" s="45"/>
      <c r="N83" s="45"/>
      <c r="O83" s="60"/>
      <c r="P83" s="60"/>
      <c r="Q83" s="70"/>
      <c r="R83" s="70"/>
      <c r="S83" s="60"/>
      <c r="T83" s="60"/>
      <c r="U83" s="79"/>
      <c r="V83" s="79"/>
      <c r="W83" s="79">
        <v>38440</v>
      </c>
    </row>
    <row r="84" spans="1:23" ht="18.75">
      <c r="A84" s="82" t="s">
        <v>95</v>
      </c>
      <c r="B84" s="83">
        <v>914</v>
      </c>
      <c r="C84" s="83" t="s">
        <v>7</v>
      </c>
      <c r="D84" s="83" t="s">
        <v>28</v>
      </c>
      <c r="E84" s="84"/>
      <c r="F84" s="83"/>
      <c r="G84" s="3"/>
      <c r="H84" s="3"/>
      <c r="I84" s="58"/>
      <c r="J84" s="32"/>
      <c r="K84" s="11"/>
      <c r="L84" s="32"/>
      <c r="M84" s="58"/>
      <c r="N84" s="58"/>
      <c r="O84" s="60"/>
      <c r="P84" s="60"/>
      <c r="Q84" s="58"/>
      <c r="R84" s="58"/>
      <c r="S84" s="59"/>
      <c r="T84" s="59"/>
      <c r="U84" s="81"/>
      <c r="V84" s="81">
        <f t="shared" ref="V84:W88" si="43">V85</f>
        <v>2608</v>
      </c>
      <c r="W84" s="81">
        <f t="shared" si="43"/>
        <v>2714</v>
      </c>
    </row>
    <row r="85" spans="1:23" ht="56.25">
      <c r="A85" s="85" t="s">
        <v>96</v>
      </c>
      <c r="B85" s="86" t="s">
        <v>60</v>
      </c>
      <c r="C85" s="86" t="s">
        <v>7</v>
      </c>
      <c r="D85" s="86" t="s">
        <v>28</v>
      </c>
      <c r="E85" s="87" t="s">
        <v>97</v>
      </c>
      <c r="F85" s="58"/>
      <c r="G85" s="3"/>
      <c r="H85" s="3"/>
      <c r="I85" s="58"/>
      <c r="J85" s="32"/>
      <c r="K85" s="11"/>
      <c r="L85" s="32"/>
      <c r="M85" s="58"/>
      <c r="N85" s="58"/>
      <c r="O85" s="60"/>
      <c r="P85" s="60"/>
      <c r="Q85" s="58"/>
      <c r="R85" s="58"/>
      <c r="S85" s="60"/>
      <c r="T85" s="60"/>
      <c r="U85" s="79"/>
      <c r="V85" s="79">
        <f t="shared" si="43"/>
        <v>2608</v>
      </c>
      <c r="W85" s="79">
        <f t="shared" si="43"/>
        <v>2714</v>
      </c>
    </row>
    <row r="86" spans="1:23" ht="18.75">
      <c r="A86" s="2" t="s">
        <v>10</v>
      </c>
      <c r="B86" s="86" t="s">
        <v>60</v>
      </c>
      <c r="C86" s="86" t="s">
        <v>7</v>
      </c>
      <c r="D86" s="86" t="s">
        <v>28</v>
      </c>
      <c r="E86" s="87" t="s">
        <v>98</v>
      </c>
      <c r="F86" s="58"/>
      <c r="G86" s="3"/>
      <c r="H86" s="3"/>
      <c r="I86" s="58"/>
      <c r="J86" s="32"/>
      <c r="K86" s="11"/>
      <c r="L86" s="32"/>
      <c r="M86" s="58"/>
      <c r="N86" s="58"/>
      <c r="O86" s="60"/>
      <c r="P86" s="60"/>
      <c r="Q86" s="58"/>
      <c r="R86" s="58"/>
      <c r="S86" s="60"/>
      <c r="T86" s="60"/>
      <c r="U86" s="79"/>
      <c r="V86" s="79">
        <f>V88</f>
        <v>2608</v>
      </c>
      <c r="W86" s="79">
        <f>W88</f>
        <v>2714</v>
      </c>
    </row>
    <row r="87" spans="1:23" ht="18.75">
      <c r="A87" s="2" t="s">
        <v>38</v>
      </c>
      <c r="B87" s="86" t="s">
        <v>60</v>
      </c>
      <c r="C87" s="86" t="s">
        <v>7</v>
      </c>
      <c r="D87" s="86" t="s">
        <v>28</v>
      </c>
      <c r="E87" s="87" t="s">
        <v>99</v>
      </c>
      <c r="F87" s="58"/>
      <c r="G87" s="3"/>
      <c r="H87" s="3"/>
      <c r="I87" s="58"/>
      <c r="J87" s="32"/>
      <c r="K87" s="11"/>
      <c r="L87" s="32"/>
      <c r="M87" s="58"/>
      <c r="N87" s="58"/>
      <c r="O87" s="60"/>
      <c r="P87" s="60"/>
      <c r="Q87" s="58"/>
      <c r="R87" s="58"/>
      <c r="S87" s="60"/>
      <c r="T87" s="60"/>
      <c r="U87" s="79"/>
      <c r="V87" s="79"/>
      <c r="W87" s="79"/>
    </row>
    <row r="88" spans="1:23" ht="37.5">
      <c r="A88" s="85" t="s">
        <v>45</v>
      </c>
      <c r="B88" s="86" t="s">
        <v>60</v>
      </c>
      <c r="C88" s="86" t="s">
        <v>7</v>
      </c>
      <c r="D88" s="86" t="s">
        <v>28</v>
      </c>
      <c r="E88" s="87" t="s">
        <v>99</v>
      </c>
      <c r="F88" s="58">
        <v>400</v>
      </c>
      <c r="G88" s="3"/>
      <c r="H88" s="3"/>
      <c r="I88" s="58"/>
      <c r="J88" s="32"/>
      <c r="K88" s="11"/>
      <c r="L88" s="32"/>
      <c r="M88" s="58"/>
      <c r="N88" s="58"/>
      <c r="O88" s="60"/>
      <c r="P88" s="60"/>
      <c r="Q88" s="58"/>
      <c r="R88" s="58"/>
      <c r="S88" s="60"/>
      <c r="T88" s="60"/>
      <c r="U88" s="79"/>
      <c r="V88" s="79">
        <f t="shared" si="43"/>
        <v>2608</v>
      </c>
      <c r="W88" s="79">
        <f t="shared" si="43"/>
        <v>2714</v>
      </c>
    </row>
    <row r="89" spans="1:23" ht="18.75">
      <c r="A89" s="85" t="s">
        <v>38</v>
      </c>
      <c r="B89" s="86" t="s">
        <v>60</v>
      </c>
      <c r="C89" s="86" t="s">
        <v>7</v>
      </c>
      <c r="D89" s="86" t="s">
        <v>28</v>
      </c>
      <c r="E89" s="87" t="s">
        <v>99</v>
      </c>
      <c r="F89" s="58">
        <v>410</v>
      </c>
      <c r="G89" s="3"/>
      <c r="H89" s="3"/>
      <c r="I89" s="58"/>
      <c r="J89" s="32"/>
      <c r="K89" s="11"/>
      <c r="L89" s="32"/>
      <c r="M89" s="58"/>
      <c r="N89" s="58"/>
      <c r="O89" s="60"/>
      <c r="P89" s="60"/>
      <c r="Q89" s="58"/>
      <c r="R89" s="58"/>
      <c r="S89" s="60"/>
      <c r="T89" s="60"/>
      <c r="U89" s="79"/>
      <c r="V89" s="79">
        <v>2608</v>
      </c>
      <c r="W89" s="79">
        <v>2714</v>
      </c>
    </row>
    <row r="90" spans="1:23" ht="18.75" hidden="1">
      <c r="A90" s="6" t="s">
        <v>11</v>
      </c>
      <c r="B90" s="7" t="s">
        <v>60</v>
      </c>
      <c r="C90" s="7" t="s">
        <v>12</v>
      </c>
      <c r="D90" s="7" t="s">
        <v>13</v>
      </c>
      <c r="E90" s="7"/>
      <c r="F90" s="7"/>
      <c r="G90" s="30">
        <f t="shared" ref="G90:H90" si="44">G91</f>
        <v>7980</v>
      </c>
      <c r="H90" s="30">
        <f t="shared" si="44"/>
        <v>0</v>
      </c>
      <c r="I90" s="44"/>
      <c r="J90" s="44"/>
      <c r="K90" s="30">
        <f>K91</f>
        <v>29711</v>
      </c>
      <c r="L90" s="32"/>
      <c r="M90" s="49">
        <f>M91</f>
        <v>0</v>
      </c>
      <c r="N90" s="45"/>
      <c r="O90" s="59">
        <f t="shared" si="7"/>
        <v>29711</v>
      </c>
      <c r="P90" s="60">
        <f t="shared" si="8"/>
        <v>0</v>
      </c>
      <c r="Q90" s="69">
        <f>Q91</f>
        <v>0</v>
      </c>
      <c r="R90" s="70"/>
      <c r="S90" s="59">
        <f t="shared" si="34"/>
        <v>29711</v>
      </c>
      <c r="T90" s="60">
        <f t="shared" si="41"/>
        <v>0</v>
      </c>
      <c r="U90" s="79"/>
      <c r="V90" s="79"/>
      <c r="W90" s="79"/>
    </row>
    <row r="91" spans="1:23" ht="33" hidden="1">
      <c r="A91" s="2" t="s">
        <v>9</v>
      </c>
      <c r="B91" s="1" t="s">
        <v>60</v>
      </c>
      <c r="C91" s="1" t="s">
        <v>12</v>
      </c>
      <c r="D91" s="1" t="s">
        <v>13</v>
      </c>
      <c r="E91" s="1" t="s">
        <v>18</v>
      </c>
      <c r="F91" s="1"/>
      <c r="G91" s="3">
        <f>G92</f>
        <v>7980</v>
      </c>
      <c r="H91" s="3">
        <f>H92</f>
        <v>0</v>
      </c>
      <c r="I91" s="44"/>
      <c r="J91" s="44"/>
      <c r="K91" s="11">
        <f>K92</f>
        <v>29711</v>
      </c>
      <c r="L91" s="32"/>
      <c r="M91" s="45">
        <f>M92</f>
        <v>0</v>
      </c>
      <c r="N91" s="45"/>
      <c r="O91" s="60">
        <f t="shared" si="7"/>
        <v>29711</v>
      </c>
      <c r="P91" s="60">
        <f t="shared" si="8"/>
        <v>0</v>
      </c>
      <c r="Q91" s="70">
        <f>Q92</f>
        <v>0</v>
      </c>
      <c r="R91" s="70"/>
      <c r="S91" s="60">
        <f t="shared" si="34"/>
        <v>29711</v>
      </c>
      <c r="T91" s="60">
        <f t="shared" si="41"/>
        <v>0</v>
      </c>
      <c r="U91" s="79"/>
      <c r="V91" s="79"/>
      <c r="W91" s="79"/>
    </row>
    <row r="92" spans="1:23" hidden="1">
      <c r="A92" s="2" t="s">
        <v>10</v>
      </c>
      <c r="B92" s="1" t="s">
        <v>60</v>
      </c>
      <c r="C92" s="1" t="s">
        <v>12</v>
      </c>
      <c r="D92" s="1" t="s">
        <v>13</v>
      </c>
      <c r="E92" s="1" t="s">
        <v>19</v>
      </c>
      <c r="F92" s="1"/>
      <c r="G92" s="3">
        <f t="shared" ref="G92:H94" si="45">G93</f>
        <v>7980</v>
      </c>
      <c r="H92" s="3">
        <f t="shared" si="45"/>
        <v>0</v>
      </c>
      <c r="I92" s="44"/>
      <c r="J92" s="44"/>
      <c r="K92" s="11">
        <f>K93</f>
        <v>29711</v>
      </c>
      <c r="L92" s="32"/>
      <c r="M92" s="45">
        <f>M93</f>
        <v>0</v>
      </c>
      <c r="N92" s="45"/>
      <c r="O92" s="60">
        <f t="shared" ref="O92:O95" si="46">K92+M92</f>
        <v>29711</v>
      </c>
      <c r="P92" s="60">
        <f t="shared" ref="P92:P95" si="47">L92+N92</f>
        <v>0</v>
      </c>
      <c r="Q92" s="70">
        <f>Q93</f>
        <v>0</v>
      </c>
      <c r="R92" s="70"/>
      <c r="S92" s="60">
        <f t="shared" si="34"/>
        <v>29711</v>
      </c>
      <c r="T92" s="60">
        <f t="shared" si="41"/>
        <v>0</v>
      </c>
      <c r="U92" s="79"/>
      <c r="V92" s="79"/>
      <c r="W92" s="79"/>
    </row>
    <row r="93" spans="1:23" hidden="1">
      <c r="A93" s="2" t="s">
        <v>38</v>
      </c>
      <c r="B93" s="1" t="s">
        <v>60</v>
      </c>
      <c r="C93" s="1" t="s">
        <v>12</v>
      </c>
      <c r="D93" s="1" t="s">
        <v>13</v>
      </c>
      <c r="E93" s="1" t="s">
        <v>66</v>
      </c>
      <c r="F93" s="1"/>
      <c r="G93" s="3">
        <f t="shared" si="45"/>
        <v>7980</v>
      </c>
      <c r="H93" s="3">
        <f t="shared" si="45"/>
        <v>0</v>
      </c>
      <c r="I93" s="44"/>
      <c r="J93" s="44"/>
      <c r="K93" s="11">
        <f>K94</f>
        <v>29711</v>
      </c>
      <c r="L93" s="32"/>
      <c r="M93" s="45">
        <f>M94</f>
        <v>0</v>
      </c>
      <c r="N93" s="45"/>
      <c r="O93" s="60">
        <f t="shared" si="46"/>
        <v>29711</v>
      </c>
      <c r="P93" s="60">
        <f t="shared" si="47"/>
        <v>0</v>
      </c>
      <c r="Q93" s="70">
        <f>Q94</f>
        <v>0</v>
      </c>
      <c r="R93" s="70"/>
      <c r="S93" s="60">
        <f t="shared" si="34"/>
        <v>29711</v>
      </c>
      <c r="T93" s="60">
        <f t="shared" si="41"/>
        <v>0</v>
      </c>
      <c r="U93" s="79"/>
      <c r="V93" s="79"/>
      <c r="W93" s="79"/>
    </row>
    <row r="94" spans="1:23" ht="33" hidden="1">
      <c r="A94" s="2" t="s">
        <v>45</v>
      </c>
      <c r="B94" s="1" t="s">
        <v>60</v>
      </c>
      <c r="C94" s="1" t="s">
        <v>12</v>
      </c>
      <c r="D94" s="1" t="s">
        <v>13</v>
      </c>
      <c r="E94" s="1" t="s">
        <v>66</v>
      </c>
      <c r="F94" s="1" t="s">
        <v>46</v>
      </c>
      <c r="G94" s="3">
        <f t="shared" si="45"/>
        <v>7980</v>
      </c>
      <c r="H94" s="3">
        <f t="shared" si="45"/>
        <v>0</v>
      </c>
      <c r="I94" s="44"/>
      <c r="J94" s="44"/>
      <c r="K94" s="11">
        <f>K95</f>
        <v>29711</v>
      </c>
      <c r="L94" s="32"/>
      <c r="M94" s="45">
        <f>M95</f>
        <v>0</v>
      </c>
      <c r="N94" s="45"/>
      <c r="O94" s="60">
        <f t="shared" si="46"/>
        <v>29711</v>
      </c>
      <c r="P94" s="60">
        <f t="shared" si="47"/>
        <v>0</v>
      </c>
      <c r="Q94" s="70">
        <f>Q95</f>
        <v>0</v>
      </c>
      <c r="R94" s="70"/>
      <c r="S94" s="60">
        <f t="shared" si="34"/>
        <v>29711</v>
      </c>
      <c r="T94" s="60">
        <f t="shared" si="41"/>
        <v>0</v>
      </c>
      <c r="U94" s="79"/>
      <c r="V94" s="79"/>
      <c r="W94" s="79"/>
    </row>
    <row r="95" spans="1:23" hidden="1">
      <c r="A95" s="2" t="s">
        <v>38</v>
      </c>
      <c r="B95" s="1" t="s">
        <v>60</v>
      </c>
      <c r="C95" s="1" t="s">
        <v>12</v>
      </c>
      <c r="D95" s="1" t="s">
        <v>13</v>
      </c>
      <c r="E95" s="1" t="s">
        <v>66</v>
      </c>
      <c r="F95" s="1" t="s">
        <v>47</v>
      </c>
      <c r="G95" s="3">
        <v>7980</v>
      </c>
      <c r="H95" s="3"/>
      <c r="I95" s="44"/>
      <c r="J95" s="44"/>
      <c r="K95" s="11">
        <f>29711</f>
        <v>29711</v>
      </c>
      <c r="L95" s="32"/>
      <c r="M95" s="45"/>
      <c r="N95" s="45"/>
      <c r="O95" s="60">
        <f t="shared" si="46"/>
        <v>29711</v>
      </c>
      <c r="P95" s="60">
        <f t="shared" si="47"/>
        <v>0</v>
      </c>
      <c r="Q95" s="70"/>
      <c r="R95" s="70"/>
      <c r="S95" s="60">
        <f t="shared" si="34"/>
        <v>29711</v>
      </c>
      <c r="T95" s="60">
        <f t="shared" si="41"/>
        <v>0</v>
      </c>
      <c r="U95" s="79"/>
      <c r="V95" s="79"/>
      <c r="W95" s="79"/>
    </row>
    <row r="96" spans="1:23">
      <c r="H96" s="20"/>
    </row>
    <row r="97" spans="1:16">
      <c r="E97" s="19"/>
      <c r="G97" s="20"/>
      <c r="K97" s="20"/>
    </row>
    <row r="98" spans="1:16">
      <c r="G98" s="20"/>
    </row>
    <row r="99" spans="1:16" s="28" customFormat="1" ht="18.75">
      <c r="A99" s="24"/>
      <c r="B99" s="25"/>
      <c r="C99" s="26"/>
      <c r="D99" s="26"/>
      <c r="E99" s="25"/>
      <c r="F99" s="26"/>
      <c r="G99" s="27"/>
      <c r="I99" s="29"/>
      <c r="J99" s="46"/>
      <c r="L99" s="42"/>
      <c r="M99" s="42"/>
      <c r="O99" s="26"/>
      <c r="P99" s="65"/>
    </row>
    <row r="101" spans="1:16">
      <c r="G101" s="20"/>
    </row>
  </sheetData>
  <autoFilter ref="A5:F97"/>
  <mergeCells count="15">
    <mergeCell ref="A2:W2"/>
    <mergeCell ref="M5:N5"/>
    <mergeCell ref="O5:P5"/>
    <mergeCell ref="G5:H5"/>
    <mergeCell ref="A1:H1"/>
    <mergeCell ref="I5:J5"/>
    <mergeCell ref="K5:L5"/>
    <mergeCell ref="Q5:R5"/>
    <mergeCell ref="U4:W4"/>
    <mergeCell ref="A4:A5"/>
    <mergeCell ref="B4:B5"/>
    <mergeCell ref="C4:C5"/>
    <mergeCell ref="D4:D5"/>
    <mergeCell ref="E4:E5"/>
    <mergeCell ref="F4:F5"/>
  </mergeCells>
  <phoneticPr fontId="4" type="noConversion"/>
  <printOptions horizontalCentered="1"/>
  <pageMargins left="0.39370078740157483" right="0.23622047244094491" top="0.35433070866141736" bottom="0.31496062992125984" header="0.19685039370078741" footer="0"/>
  <pageSetup paperSize="9" scale="67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panova</cp:lastModifiedBy>
  <cp:lastPrinted>2018-09-10T12:44:54Z</cp:lastPrinted>
  <dcterms:created xsi:type="dcterms:W3CDTF">2015-05-28T09:44:52Z</dcterms:created>
  <dcterms:modified xsi:type="dcterms:W3CDTF">2018-09-12T08:57:31Z</dcterms:modified>
</cp:coreProperties>
</file>