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05" yWindow="-105" windowWidth="23250" windowHeight="12570"/>
  </bookViews>
  <sheets>
    <sheet name="2022" sheetId="3" r:id="rId1"/>
  </sheets>
  <definedNames>
    <definedName name="_xlnm._FilterDatabase" localSheetId="0" hidden="1">'2022'!$A$3:$H$82</definedName>
    <definedName name="_xlnm.Print_Titles" localSheetId="0">'2022'!$3:$4</definedName>
    <definedName name="_xlnm.Print_Area" localSheetId="0">'2022'!$A$1:$M$86</definedName>
  </definedNames>
  <calcPr calcId="125725"/>
</workbook>
</file>

<file path=xl/calcChain.xml><?xml version="1.0" encoding="utf-8"?>
<calcChain xmlns="http://schemas.openxmlformats.org/spreadsheetml/2006/main">
  <c r="K5" i="3"/>
  <c r="L75"/>
  <c r="M75"/>
  <c r="M74" s="1"/>
  <c r="K75"/>
  <c r="L50"/>
  <c r="L9"/>
  <c r="L8" s="1"/>
  <c r="L7" s="1"/>
  <c r="L6" s="1"/>
  <c r="G10"/>
  <c r="G9" s="1"/>
  <c r="G8" s="1"/>
  <c r="G7" s="1"/>
  <c r="G6" s="1"/>
  <c r="H10"/>
  <c r="H9" s="1"/>
  <c r="H8" s="1"/>
  <c r="H7" s="1"/>
  <c r="H6" s="1"/>
  <c r="I10"/>
  <c r="I9" s="1"/>
  <c r="I8" s="1"/>
  <c r="I7" s="1"/>
  <c r="I6" s="1"/>
  <c r="K10"/>
  <c r="K9" s="1"/>
  <c r="K8" s="1"/>
  <c r="K7" s="1"/>
  <c r="K6" s="1"/>
  <c r="H15"/>
  <c r="H17"/>
  <c r="I17"/>
  <c r="I16" s="1"/>
  <c r="I15" s="1"/>
  <c r="G18"/>
  <c r="G17" s="1"/>
  <c r="G16" s="1"/>
  <c r="G15" s="1"/>
  <c r="K18"/>
  <c r="K17" s="1"/>
  <c r="K16" s="1"/>
  <c r="K15" s="1"/>
  <c r="K14" s="1"/>
  <c r="K66"/>
  <c r="K65" s="1"/>
  <c r="K64" s="1"/>
  <c r="K63" s="1"/>
  <c r="K62" s="1"/>
  <c r="K61"/>
  <c r="K60" s="1"/>
  <c r="K59" s="1"/>
  <c r="K58" s="1"/>
  <c r="K57" s="1"/>
  <c r="L78"/>
  <c r="L77" s="1"/>
  <c r="L76" s="1"/>
  <c r="K79"/>
  <c r="K78" s="1"/>
  <c r="K77" s="1"/>
  <c r="K76" s="1"/>
  <c r="K54"/>
  <c r="K53" s="1"/>
  <c r="K52" s="1"/>
  <c r="K51" s="1"/>
  <c r="L84"/>
  <c r="L83" s="1"/>
  <c r="L82" s="1"/>
  <c r="L81" s="1"/>
  <c r="L80" s="1"/>
  <c r="I81"/>
  <c r="I80" s="1"/>
  <c r="H78"/>
  <c r="H77" s="1"/>
  <c r="H76" s="1"/>
  <c r="G78"/>
  <c r="G77" s="1"/>
  <c r="G76" s="1"/>
  <c r="M73"/>
  <c r="L73"/>
  <c r="I73"/>
  <c r="G73"/>
  <c r="G72" s="1"/>
  <c r="G71" s="1"/>
  <c r="G70" s="1"/>
  <c r="M72"/>
  <c r="M71" s="1"/>
  <c r="M70" s="1"/>
  <c r="M69" s="1"/>
  <c r="M68" s="1"/>
  <c r="L72"/>
  <c r="L71" s="1"/>
  <c r="L70" s="1"/>
  <c r="L69" s="1"/>
  <c r="L68" s="1"/>
  <c r="I72"/>
  <c r="I71" s="1"/>
  <c r="I70" s="1"/>
  <c r="I69" s="1"/>
  <c r="I68" s="1"/>
  <c r="H72"/>
  <c r="H71" s="1"/>
  <c r="H70" s="1"/>
  <c r="K68"/>
  <c r="L59"/>
  <c r="L58"/>
  <c r="I57"/>
  <c r="I56" s="1"/>
  <c r="G57"/>
  <c r="G56" s="1"/>
  <c r="J57"/>
  <c r="J56" s="1"/>
  <c r="H57"/>
  <c r="H56" s="1"/>
  <c r="I50"/>
  <c r="G49"/>
  <c r="G48" s="1"/>
  <c r="G47" s="1"/>
  <c r="G46" s="1"/>
  <c r="G45" s="1"/>
  <c r="G44" s="1"/>
  <c r="K48"/>
  <c r="K47" s="1"/>
  <c r="K46" s="1"/>
  <c r="K45" s="1"/>
  <c r="K44" s="1"/>
  <c r="I48"/>
  <c r="I47" s="1"/>
  <c r="I46" s="1"/>
  <c r="I45" s="1"/>
  <c r="I44" s="1"/>
  <c r="H48"/>
  <c r="H47" s="1"/>
  <c r="B47"/>
  <c r="B48" s="1"/>
  <c r="B49" s="1"/>
  <c r="M42"/>
  <c r="M41" s="1"/>
  <c r="M40" s="1"/>
  <c r="L42"/>
  <c r="L41" s="1"/>
  <c r="L40" s="1"/>
  <c r="M38"/>
  <c r="M37" s="1"/>
  <c r="L38"/>
  <c r="L37" s="1"/>
  <c r="K36"/>
  <c r="K35" s="1"/>
  <c r="K34" s="1"/>
  <c r="K33" s="1"/>
  <c r="K32" s="1"/>
  <c r="G36"/>
  <c r="G35" s="1"/>
  <c r="G34" s="1"/>
  <c r="G33" s="1"/>
  <c r="G32" s="1"/>
  <c r="M35"/>
  <c r="M34" s="1"/>
  <c r="M33" s="1"/>
  <c r="M32" s="1"/>
  <c r="L35"/>
  <c r="L34" s="1"/>
  <c r="L33" s="1"/>
  <c r="L32" s="1"/>
  <c r="I35"/>
  <c r="I34" s="1"/>
  <c r="I33" s="1"/>
  <c r="I32" s="1"/>
  <c r="H35"/>
  <c r="H34" s="1"/>
  <c r="H33" s="1"/>
  <c r="H32" s="1"/>
  <c r="K30"/>
  <c r="K29" s="1"/>
  <c r="H30"/>
  <c r="H29" s="1"/>
  <c r="L29" s="1"/>
  <c r="G30"/>
  <c r="G29" s="1"/>
  <c r="K28"/>
  <c r="K27" s="1"/>
  <c r="K26" s="1"/>
  <c r="I28"/>
  <c r="I27" s="1"/>
  <c r="I26" s="1"/>
  <c r="I25" s="1"/>
  <c r="G28"/>
  <c r="G27" s="1"/>
  <c r="G26" s="1"/>
  <c r="M27"/>
  <c r="M26" s="1"/>
  <c r="M25" s="1"/>
  <c r="L27"/>
  <c r="L26" s="1"/>
  <c r="H27"/>
  <c r="H26" s="1"/>
  <c r="G24"/>
  <c r="G23" s="1"/>
  <c r="G22" s="1"/>
  <c r="G21" s="1"/>
  <c r="M23"/>
  <c r="M22" s="1"/>
  <c r="M21" s="1"/>
  <c r="L23"/>
  <c r="L22" s="1"/>
  <c r="L21" s="1"/>
  <c r="K23"/>
  <c r="K22" s="1"/>
  <c r="K21" s="1"/>
  <c r="I23"/>
  <c r="I22" s="1"/>
  <c r="I21" s="1"/>
  <c r="H23"/>
  <c r="H22" s="1"/>
  <c r="H21" s="1"/>
  <c r="J14" l="1"/>
  <c r="J13" s="1"/>
  <c r="J12" s="1"/>
  <c r="J5" s="1"/>
  <c r="I14"/>
  <c r="I13" s="1"/>
  <c r="I12" s="1"/>
  <c r="K13"/>
  <c r="K12" s="1"/>
  <c r="G14"/>
  <c r="G13" s="1"/>
  <c r="G12" s="1"/>
  <c r="H14"/>
  <c r="H13" s="1"/>
  <c r="H12" s="1"/>
  <c r="K25"/>
  <c r="K20" s="1"/>
  <c r="K19" s="1"/>
  <c r="M20"/>
  <c r="M19" s="1"/>
  <c r="M5" s="1"/>
  <c r="H25"/>
  <c r="H20" s="1"/>
  <c r="H19" s="1"/>
  <c r="G25"/>
  <c r="G20" s="1"/>
  <c r="G19" s="1"/>
  <c r="H69"/>
  <c r="H68" s="1"/>
  <c r="L74"/>
  <c r="L25"/>
  <c r="L20" s="1"/>
  <c r="L19" s="1"/>
  <c r="G69"/>
  <c r="G68" s="1"/>
  <c r="G81"/>
  <c r="G80" s="1"/>
  <c r="H81"/>
  <c r="H80" s="1"/>
  <c r="H75"/>
  <c r="H74" s="1"/>
  <c r="K74"/>
  <c r="K56"/>
  <c r="K50"/>
  <c r="I20"/>
  <c r="I19" s="1"/>
  <c r="H46"/>
  <c r="L47"/>
  <c r="L5" l="1"/>
  <c r="H50"/>
  <c r="I5"/>
  <c r="L46"/>
  <c r="H45"/>
  <c r="H5" l="1"/>
  <c r="G75"/>
  <c r="G74" s="1"/>
  <c r="L45"/>
  <c r="H44"/>
  <c r="L44" s="1"/>
  <c r="G50" l="1"/>
  <c r="G5" s="1"/>
</calcChain>
</file>

<file path=xl/sharedStrings.xml><?xml version="1.0" encoding="utf-8"?>
<sst xmlns="http://schemas.openxmlformats.org/spreadsheetml/2006/main" count="378" uniqueCount="99">
  <si>
    <t>Наименование главного распорядителя средств бюджета, раздела, подраздела, целевой статьи, вида расходов бюджета городского округа</t>
  </si>
  <si>
    <t>Код</t>
  </si>
  <si>
    <t xml:space="preserve">Рз </t>
  </si>
  <si>
    <t>ПР</t>
  </si>
  <si>
    <t>ЦСР</t>
  </si>
  <si>
    <t>ВР</t>
  </si>
  <si>
    <t>Общее образование</t>
  </si>
  <si>
    <t>07</t>
  </si>
  <si>
    <t>02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</si>
  <si>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</si>
  <si>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</si>
  <si>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</si>
  <si>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Мероприятия в установленной сфере деятельности</t>
  </si>
  <si>
    <t>06</t>
  </si>
  <si>
    <t>01</t>
  </si>
  <si>
    <t>04</t>
  </si>
  <si>
    <t>200</t>
  </si>
  <si>
    <t>610</t>
  </si>
  <si>
    <t>Иные закупки товаров, работ и услуг для обеспечения государственных (муниципальных) нужд</t>
  </si>
  <si>
    <t>240</t>
  </si>
  <si>
    <t>Всего</t>
  </si>
  <si>
    <t>Другие общегосударственные вопросы</t>
  </si>
  <si>
    <t>13</t>
  </si>
  <si>
    <t>Мероприятия в сфере общегосударственного управления</t>
  </si>
  <si>
    <t>Непрограммное направление расходов</t>
  </si>
  <si>
    <t>990 00 00000</t>
  </si>
  <si>
    <t>990 00 04000</t>
  </si>
  <si>
    <t>990 00 04040</t>
  </si>
  <si>
    <t>Иные бюджетные ассигнования</t>
  </si>
  <si>
    <t>800</t>
  </si>
  <si>
    <t>850</t>
  </si>
  <si>
    <t>Другие вопросы в области национальной экономики</t>
  </si>
  <si>
    <t>12</t>
  </si>
  <si>
    <t>Финансовое обеспечение деятельности бюджетных и автономных учреждений</t>
  </si>
  <si>
    <t>09</t>
  </si>
  <si>
    <t>05</t>
  </si>
  <si>
    <t>11</t>
  </si>
  <si>
    <t>Жилищное хозяйство</t>
  </si>
  <si>
    <t>Бюджетные инвестиции</t>
  </si>
  <si>
    <t>150 00 00000</t>
  </si>
  <si>
    <t>152 00 00000</t>
  </si>
  <si>
    <t>152 00 04000</t>
  </si>
  <si>
    <t>Мероприятия в области застройки территорий</t>
  </si>
  <si>
    <t xml:space="preserve">12 </t>
  </si>
  <si>
    <t>Учреждения, осуществляющие деятельность в сфере градостроительной деятельности</t>
  </si>
  <si>
    <t>Капитальные вложения в объекты государственной (муниципальной) собственности</t>
  </si>
  <si>
    <t>400</t>
  </si>
  <si>
    <t>410</t>
  </si>
  <si>
    <t>Дошкольное образование</t>
  </si>
  <si>
    <t>070 00 00000</t>
  </si>
  <si>
    <t>070 00 04000</t>
  </si>
  <si>
    <t>070 00 04100</t>
  </si>
  <si>
    <t>020 00 00000</t>
  </si>
  <si>
    <t>020 00 04000</t>
  </si>
  <si>
    <t>Массовый спорт</t>
  </si>
  <si>
    <t>Закупка товаров, работ и услуг для обеспечения государственных (муниципальных) нужд</t>
  </si>
  <si>
    <t>Дорожное хозяйство (дорожные фонды)</t>
  </si>
  <si>
    <t>Коммунальное хозяйство</t>
  </si>
  <si>
    <t>Сбор, удаление отходов и очистка сточных вод</t>
  </si>
  <si>
    <t xml:space="preserve">04 </t>
  </si>
  <si>
    <t>240 00 00000</t>
  </si>
  <si>
    <t>240 00 04000</t>
  </si>
  <si>
    <t>152 00 04100</t>
  </si>
  <si>
    <t xml:space="preserve">990 00 00000 </t>
  </si>
  <si>
    <t>Сумма (тыс.руб.)</t>
  </si>
  <si>
    <t>990 00 04610</t>
  </si>
  <si>
    <t>Мероприятия в сфере градостроительства</t>
  </si>
  <si>
    <t xml:space="preserve">Муниципальная программа «Развитие инфраструктуры градостроительной деятельности городского округа Тольятти на 2017-2022 годы» </t>
  </si>
  <si>
    <t>100 00 00000</t>
  </si>
  <si>
    <t>100 00 04000</t>
  </si>
  <si>
    <t>100 00 04310</t>
  </si>
  <si>
    <t xml:space="preserve">В том числе средства выше-стоящих бюджетов </t>
  </si>
  <si>
    <t>Департамент градостроительной деятельности администрации городского округа Тольятти</t>
  </si>
  <si>
    <t>100 00 02000</t>
  </si>
  <si>
    <t>100 00 02320</t>
  </si>
  <si>
    <t>100 00 04320</t>
  </si>
  <si>
    <t>Мероприятия в организациях, осуществляющих обеспечение градостроительной деятельности</t>
  </si>
  <si>
    <t>990 00 04310</t>
  </si>
  <si>
    <t>914</t>
  </si>
  <si>
    <t>Муниципальная программа «Развитие системы образования городского округа Тольятти на 2021-2027 годы»</t>
  </si>
  <si>
    <t xml:space="preserve">Муниципальная программа «Развитие транспортной системы и дорожного хозяйства городского округа Тольятти на 2021-2025гг.» </t>
  </si>
  <si>
    <t xml:space="preserve">Подпрограмма «Модернизация и развитие автомобильных дорог общего пользования местного значения городского округа Тольятти на 2021-2025 годы»  </t>
  </si>
  <si>
    <t>Изменения</t>
  </si>
  <si>
    <t>240 00 04100</t>
  </si>
  <si>
    <t xml:space="preserve">Уплата налогов, сборов и иных платежей      </t>
  </si>
  <si>
    <t>2022 год</t>
  </si>
  <si>
    <t>2023 год</t>
  </si>
  <si>
    <t>2024 год</t>
  </si>
  <si>
    <t>Расшифровка бюджетных ассигнований по главному распорядителю бюджетных средств-                                                                        департаменту градостроительной деятельности на 2022-2024 годы</t>
  </si>
  <si>
    <t xml:space="preserve">  </t>
  </si>
  <si>
    <t>990 00 02000</t>
  </si>
  <si>
    <t>990 00 02320</t>
  </si>
  <si>
    <t>100 00 04610</t>
  </si>
  <si>
    <t>020 00 04100</t>
  </si>
  <si>
    <t xml:space="preserve">Другие вопросы в области охраны окружающей среды
</t>
  </si>
  <si>
    <t>240 00 04610</t>
  </si>
  <si>
    <t>Муниципальная программа «Охрана окружающей среды на территории городского округа Тольятти 2022-2026»</t>
  </si>
  <si>
    <t>Муниципальная программа «Развитие физической культуры и спорта в городском округе Тольятти на 2022-2026 годы»</t>
  </si>
  <si>
    <t>Проект бюджета (тыс. руб.)</t>
  </si>
</sst>
</file>

<file path=xl/styles.xml><?xml version="1.0" encoding="utf-8"?>
<styleSheet xmlns="http://schemas.openxmlformats.org/spreadsheetml/2006/main">
  <numFmts count="1">
    <numFmt numFmtId="164" formatCode="_-* #,##0_р_._-;\-* #,##0_р_._-;_-* &quot;-&quot;_р_._-;_-@_-"/>
  </numFmts>
  <fonts count="16">
    <font>
      <sz val="10"/>
      <name val="Arial Cyr"/>
      <charset val="204"/>
    </font>
    <font>
      <sz val="10"/>
      <name val="Arial Cyr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0"/>
      <name val="Arial Cyr"/>
      <charset val="204"/>
    </font>
    <font>
      <b/>
      <sz val="16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4"/>
      <color rgb="FF0000FF"/>
      <name val="Times New Roman"/>
      <family val="1"/>
      <charset val="204"/>
    </font>
    <font>
      <sz val="13"/>
      <color rgb="FF0000FF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0" fontId="4" fillId="0" borderId="0"/>
    <xf numFmtId="0" fontId="1" fillId="0" borderId="0"/>
    <xf numFmtId="0" fontId="1" fillId="0" borderId="0"/>
    <xf numFmtId="0" fontId="6" fillId="0" borderId="0"/>
    <xf numFmtId="0" fontId="6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74">
    <xf numFmtId="0" fontId="0" fillId="0" borderId="0" xfId="0"/>
    <xf numFmtId="0" fontId="2" fillId="0" borderId="0" xfId="0" applyFont="1" applyFill="1" applyAlignment="1">
      <alignment horizontal="left" vertical="center" wrapText="1"/>
    </xf>
    <xf numFmtId="49" fontId="2" fillId="0" borderId="0" xfId="0" applyNumberFormat="1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NumberFormat="1" applyFont="1" applyFill="1" applyAlignment="1">
      <alignment horizontal="center" vertical="center"/>
    </xf>
    <xf numFmtId="0" fontId="9" fillId="0" borderId="0" xfId="0" applyFont="1" applyFill="1"/>
    <xf numFmtId="0" fontId="3" fillId="0" borderId="0" xfId="0" applyFont="1" applyFill="1"/>
    <xf numFmtId="0" fontId="2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3" fontId="3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3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2" fillId="0" borderId="0" xfId="0" applyFont="1" applyFill="1"/>
    <xf numFmtId="3" fontId="9" fillId="0" borderId="0" xfId="0" applyNumberFormat="1" applyFont="1" applyFill="1"/>
    <xf numFmtId="0" fontId="7" fillId="0" borderId="0" xfId="0" applyFont="1" applyFill="1"/>
    <xf numFmtId="0" fontId="2" fillId="2" borderId="0" xfId="0" applyFont="1" applyFill="1"/>
    <xf numFmtId="0" fontId="7" fillId="2" borderId="1" xfId="0" applyFont="1" applyFill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3" fontId="7" fillId="2" borderId="1" xfId="0" applyNumberFormat="1" applyFont="1" applyFill="1" applyBorder="1" applyAlignment="1">
      <alignment horizontal="center" vertical="center" wrapText="1"/>
    </xf>
    <xf numFmtId="1" fontId="7" fillId="2" borderId="1" xfId="0" applyNumberFormat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3" fontId="14" fillId="2" borderId="1" xfId="0" applyNumberFormat="1" applyFont="1" applyFill="1" applyBorder="1" applyAlignment="1">
      <alignment horizontal="center" vertical="center"/>
    </xf>
    <xf numFmtId="3" fontId="7" fillId="2" borderId="1" xfId="0" applyNumberFormat="1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 wrapText="1"/>
    </xf>
    <xf numFmtId="0" fontId="5" fillId="0" borderId="1" xfId="7" applyNumberFormat="1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 wrapText="1"/>
    </xf>
    <xf numFmtId="3" fontId="5" fillId="0" borderId="1" xfId="0" applyNumberFormat="1" applyFont="1" applyFill="1" applyBorder="1" applyAlignment="1">
      <alignment horizontal="center" vertical="center" wrapText="1"/>
    </xf>
    <xf numFmtId="3" fontId="15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3" fontId="14" fillId="0" borderId="1" xfId="0" applyNumberFormat="1" applyFont="1" applyFill="1" applyBorder="1" applyAlignment="1">
      <alignment horizontal="center" vertical="center"/>
    </xf>
    <xf numFmtId="3" fontId="12" fillId="0" borderId="1" xfId="0" applyNumberFormat="1" applyFont="1" applyFill="1" applyBorder="1" applyAlignment="1">
      <alignment horizontal="center" vertical="center"/>
    </xf>
    <xf numFmtId="3" fontId="2" fillId="0" borderId="1" xfId="0" applyNumberFormat="1" applyFont="1" applyFill="1" applyBorder="1" applyAlignment="1">
      <alignment horizontal="center" vertical="center"/>
    </xf>
    <xf numFmtId="0" fontId="2" fillId="0" borderId="1" xfId="1" applyFont="1" applyFill="1" applyBorder="1" applyAlignment="1">
      <alignment horizontal="center" vertical="center" wrapText="1"/>
    </xf>
    <xf numFmtId="0" fontId="2" fillId="0" borderId="1" xfId="1" applyNumberFormat="1" applyFont="1" applyFill="1" applyBorder="1" applyAlignment="1">
      <alignment horizontal="center" vertical="center" wrapText="1"/>
    </xf>
    <xf numFmtId="49" fontId="2" fillId="0" borderId="1" xfId="1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3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3" fontId="10" fillId="0" borderId="1" xfId="0" applyNumberFormat="1" applyFont="1" applyFill="1" applyBorder="1" applyAlignment="1">
      <alignment horizontal="center" vertical="center"/>
    </xf>
    <xf numFmtId="3" fontId="13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3" fontId="3" fillId="0" borderId="1" xfId="0" applyNumberFormat="1" applyFont="1" applyFill="1" applyBorder="1" applyAlignment="1">
      <alignment horizontal="center" vertical="center" wrapText="1"/>
    </xf>
    <xf numFmtId="3" fontId="7" fillId="0" borderId="1" xfId="0" applyNumberFormat="1" applyFont="1" applyFill="1" applyBorder="1" applyAlignment="1">
      <alignment horizontal="center" vertical="center"/>
    </xf>
    <xf numFmtId="0" fontId="2" fillId="2" borderId="1" xfId="0" applyNumberFormat="1" applyFont="1" applyFill="1" applyBorder="1" applyAlignment="1">
      <alignment horizontal="center" vertical="center" wrapText="1"/>
    </xf>
    <xf numFmtId="0" fontId="7" fillId="0" borderId="1" xfId="7" applyNumberFormat="1" applyFont="1" applyFill="1" applyBorder="1" applyAlignment="1">
      <alignment horizontal="center" vertical="center"/>
    </xf>
    <xf numFmtId="3" fontId="7" fillId="0" borderId="1" xfId="7" applyNumberFormat="1" applyFont="1" applyFill="1" applyBorder="1" applyAlignment="1">
      <alignment horizontal="center" vertical="center"/>
    </xf>
    <xf numFmtId="3" fontId="2" fillId="0" borderId="1" xfId="7" applyNumberFormat="1" applyFont="1" applyFill="1" applyBorder="1" applyAlignment="1">
      <alignment horizontal="center" vertical="center"/>
    </xf>
    <xf numFmtId="0" fontId="7" fillId="2" borderId="1" xfId="0" applyNumberFormat="1" applyFont="1" applyFill="1" applyBorder="1" applyAlignment="1">
      <alignment horizontal="center" vertical="center" wrapText="1"/>
    </xf>
    <xf numFmtId="3" fontId="2" fillId="2" borderId="1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/>
    </xf>
    <xf numFmtId="3" fontId="2" fillId="2" borderId="1" xfId="0" applyNumberFormat="1" applyFont="1" applyFill="1" applyBorder="1" applyAlignment="1">
      <alignment horizontal="center" vertical="center"/>
    </xf>
    <xf numFmtId="3" fontId="3" fillId="0" borderId="1" xfId="0" applyNumberFormat="1" applyFont="1" applyFill="1" applyBorder="1" applyAlignment="1">
      <alignment horizontal="center" vertical="center"/>
    </xf>
    <xf numFmtId="49" fontId="8" fillId="2" borderId="1" xfId="0" applyNumberFormat="1" applyFont="1" applyFill="1" applyBorder="1" applyAlignment="1">
      <alignment horizontal="center" vertical="center" wrapText="1"/>
    </xf>
    <xf numFmtId="1" fontId="2" fillId="2" borderId="1" xfId="0" applyNumberFormat="1" applyFont="1" applyFill="1" applyBorder="1" applyAlignment="1">
      <alignment horizontal="center" vertical="center"/>
    </xf>
    <xf numFmtId="3" fontId="10" fillId="2" borderId="1" xfId="0" applyNumberFormat="1" applyFont="1" applyFill="1" applyBorder="1" applyAlignment="1">
      <alignment horizontal="center" vertical="center"/>
    </xf>
    <xf numFmtId="3" fontId="9" fillId="0" borderId="1" xfId="0" applyNumberFormat="1" applyFont="1" applyFill="1" applyBorder="1" applyAlignment="1">
      <alignment horizontal="center" vertical="center"/>
    </xf>
    <xf numFmtId="0" fontId="7" fillId="0" borderId="1" xfId="1" applyFont="1" applyFill="1" applyBorder="1" applyAlignment="1">
      <alignment horizontal="center" vertical="center" wrapText="1"/>
    </xf>
    <xf numFmtId="0" fontId="7" fillId="0" borderId="1" xfId="1" applyNumberFormat="1" applyFont="1" applyFill="1" applyBorder="1" applyAlignment="1">
      <alignment horizontal="center" vertical="center" wrapText="1"/>
    </xf>
    <xf numFmtId="49" fontId="7" fillId="0" borderId="1" xfId="1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3" fontId="7" fillId="0" borderId="1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  <xf numFmtId="49" fontId="7" fillId="0" borderId="1" xfId="6" applyNumberFormat="1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</cellXfs>
  <cellStyles count="9">
    <cellStyle name="Обычный" xfId="0" builtinId="0"/>
    <cellStyle name="Обычный 2" xfId="1"/>
    <cellStyle name="Обычный 2 2" xfId="2"/>
    <cellStyle name="Обычный 3" xfId="3"/>
    <cellStyle name="Обычный 4" xfId="4"/>
    <cellStyle name="Обычный 8" xfId="5"/>
    <cellStyle name="Процентный" xfId="6" builtinId="5"/>
    <cellStyle name="Финансовый [0]" xfId="7" builtinId="6"/>
    <cellStyle name="Финансовый [0] 2" xfId="8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85"/>
  <sheetViews>
    <sheetView showZeros="0" tabSelected="1" topLeftCell="A61" zoomScale="75" zoomScaleNormal="75" zoomScaleSheetLayoutView="100" workbookViewId="0">
      <selection activeCell="S74" sqref="S74"/>
    </sheetView>
  </sheetViews>
  <sheetFormatPr defaultColWidth="9.140625" defaultRowHeight="16.5"/>
  <cols>
    <col min="1" max="1" width="56.85546875" style="1" customWidth="1"/>
    <col min="2" max="2" width="6" style="4" customWidth="1"/>
    <col min="3" max="4" width="5.85546875" style="3" customWidth="1"/>
    <col min="5" max="5" width="15.7109375" style="2" customWidth="1"/>
    <col min="6" max="6" width="7.5703125" style="3" customWidth="1"/>
    <col min="7" max="7" width="16.7109375" style="5" hidden="1" customWidth="1"/>
    <col min="8" max="8" width="17.5703125" style="5" hidden="1" customWidth="1"/>
    <col min="9" max="9" width="13.42578125" style="5" hidden="1" customWidth="1"/>
    <col min="10" max="10" width="13.140625" style="5" hidden="1" customWidth="1"/>
    <col min="11" max="13" width="15" style="5" customWidth="1"/>
    <col min="14" max="14" width="14.140625" style="5" customWidth="1"/>
    <col min="15" max="16384" width="9.140625" style="5"/>
  </cols>
  <sheetData>
    <row r="1" spans="1:21" ht="46.9" customHeight="1">
      <c r="A1" s="68" t="s">
        <v>88</v>
      </c>
      <c r="B1" s="68"/>
      <c r="C1" s="68"/>
      <c r="D1" s="68"/>
      <c r="E1" s="68"/>
      <c r="F1" s="68"/>
      <c r="G1" s="68"/>
      <c r="H1" s="68"/>
      <c r="I1" s="68"/>
      <c r="J1" s="68"/>
      <c r="K1" s="68"/>
      <c r="L1" s="68"/>
      <c r="M1" s="68"/>
    </row>
    <row r="2" spans="1:21" ht="22.5">
      <c r="A2" s="69"/>
      <c r="B2" s="69"/>
      <c r="C2" s="69"/>
      <c r="D2" s="69"/>
      <c r="E2" s="69"/>
      <c r="F2" s="69"/>
      <c r="G2" s="69"/>
      <c r="H2" s="69"/>
      <c r="I2" s="69"/>
      <c r="J2" s="69"/>
      <c r="K2" s="69"/>
      <c r="L2" s="69"/>
      <c r="M2" s="69"/>
    </row>
    <row r="3" spans="1:21" ht="44.25" customHeight="1">
      <c r="A3" s="70" t="s">
        <v>0</v>
      </c>
      <c r="B3" s="71" t="s">
        <v>1</v>
      </c>
      <c r="C3" s="72" t="s">
        <v>2</v>
      </c>
      <c r="D3" s="72" t="s">
        <v>3</v>
      </c>
      <c r="E3" s="72" t="s">
        <v>4</v>
      </c>
      <c r="F3" s="72" t="s">
        <v>5</v>
      </c>
      <c r="G3" s="67" t="s">
        <v>64</v>
      </c>
      <c r="H3" s="67"/>
      <c r="I3" s="73" t="s">
        <v>82</v>
      </c>
      <c r="J3" s="73"/>
      <c r="K3" s="67" t="s">
        <v>98</v>
      </c>
      <c r="L3" s="67"/>
      <c r="M3" s="67"/>
    </row>
    <row r="4" spans="1:21" ht="56.25" customHeight="1">
      <c r="A4" s="70"/>
      <c r="B4" s="71"/>
      <c r="C4" s="72"/>
      <c r="D4" s="72"/>
      <c r="E4" s="72"/>
      <c r="F4" s="72"/>
      <c r="G4" s="14" t="s">
        <v>20</v>
      </c>
      <c r="H4" s="14" t="s">
        <v>71</v>
      </c>
      <c r="I4" s="14" t="s">
        <v>20</v>
      </c>
      <c r="J4" s="14" t="s">
        <v>71</v>
      </c>
      <c r="K4" s="14" t="s">
        <v>85</v>
      </c>
      <c r="L4" s="14" t="s">
        <v>86</v>
      </c>
      <c r="M4" s="14" t="s">
        <v>87</v>
      </c>
    </row>
    <row r="5" spans="1:21" ht="78" customHeight="1">
      <c r="A5" s="16" t="s">
        <v>72</v>
      </c>
      <c r="B5" s="29">
        <v>914</v>
      </c>
      <c r="C5" s="30"/>
      <c r="D5" s="30"/>
      <c r="E5" s="30"/>
      <c r="F5" s="30"/>
      <c r="G5" s="31" t="e">
        <f>G6+G12+G19+G50+#REF!+G68+G74+#REF!+G80+G56</f>
        <v>#REF!</v>
      </c>
      <c r="H5" s="31" t="e">
        <f>H6+H12+H19+H50+#REF!+H68+H74+#REF!+H80+H56</f>
        <v>#REF!</v>
      </c>
      <c r="I5" s="31" t="e">
        <f>I6+I12+I19+I50+#REF!+I68+I74+#REF!+I80+I56</f>
        <v>#REF!</v>
      </c>
      <c r="J5" s="31" t="e">
        <f>J6+J12+J19+J50+#REF!+J68+J74+#REF!+J80+J56</f>
        <v>#REF!</v>
      </c>
      <c r="K5" s="32">
        <f>K6+K12+K19+K56+K68+K74+K80+K44+K50+K62</f>
        <v>67545</v>
      </c>
      <c r="L5" s="32">
        <f>L6+L12+L19+L56+L68+L74+L80</f>
        <v>63118</v>
      </c>
      <c r="M5" s="32">
        <f>M6+M12+M19+M56+M68+M74+M80</f>
        <v>48142</v>
      </c>
      <c r="N5" s="18"/>
    </row>
    <row r="6" spans="1:21" ht="29.25" customHeight="1">
      <c r="A6" s="33" t="s">
        <v>21</v>
      </c>
      <c r="B6" s="34">
        <v>914</v>
      </c>
      <c r="C6" s="28" t="s">
        <v>14</v>
      </c>
      <c r="D6" s="28" t="s">
        <v>22</v>
      </c>
      <c r="E6" s="28"/>
      <c r="F6" s="30"/>
      <c r="G6" s="14" t="e">
        <f t="shared" ref="G6:H9" si="0">G7</f>
        <v>#REF!</v>
      </c>
      <c r="H6" s="14" t="e">
        <f t="shared" si="0"/>
        <v>#REF!</v>
      </c>
      <c r="I6" s="15" t="e">
        <f>I7</f>
        <v>#REF!</v>
      </c>
      <c r="J6" s="35"/>
      <c r="K6" s="36">
        <f t="shared" ref="K6:L9" si="1">K7</f>
        <v>100</v>
      </c>
      <c r="L6" s="37">
        <f t="shared" si="1"/>
        <v>0</v>
      </c>
      <c r="M6" s="38"/>
    </row>
    <row r="7" spans="1:21" s="17" customFormat="1" ht="24.75" customHeight="1">
      <c r="A7" s="39" t="s">
        <v>24</v>
      </c>
      <c r="B7" s="40">
        <v>914</v>
      </c>
      <c r="C7" s="41" t="s">
        <v>14</v>
      </c>
      <c r="D7" s="41" t="s">
        <v>22</v>
      </c>
      <c r="E7" s="41" t="s">
        <v>63</v>
      </c>
      <c r="F7" s="42"/>
      <c r="G7" s="43" t="e">
        <f t="shared" si="0"/>
        <v>#REF!</v>
      </c>
      <c r="H7" s="43" t="e">
        <f t="shared" si="0"/>
        <v>#REF!</v>
      </c>
      <c r="I7" s="44" t="e">
        <f>I8</f>
        <v>#REF!</v>
      </c>
      <c r="J7" s="44"/>
      <c r="K7" s="45">
        <f t="shared" si="1"/>
        <v>100</v>
      </c>
      <c r="L7" s="46">
        <f t="shared" si="1"/>
        <v>0</v>
      </c>
      <c r="M7" s="38"/>
      <c r="P7" s="6"/>
    </row>
    <row r="8" spans="1:21" s="17" customFormat="1" ht="26.25" customHeight="1">
      <c r="A8" s="7" t="s">
        <v>12</v>
      </c>
      <c r="B8" s="40">
        <v>914</v>
      </c>
      <c r="C8" s="41" t="s">
        <v>14</v>
      </c>
      <c r="D8" s="41" t="s">
        <v>22</v>
      </c>
      <c r="E8" s="41" t="s">
        <v>26</v>
      </c>
      <c r="F8" s="42"/>
      <c r="G8" s="43" t="e">
        <f t="shared" si="0"/>
        <v>#REF!</v>
      </c>
      <c r="H8" s="43" t="e">
        <f t="shared" si="0"/>
        <v>#REF!</v>
      </c>
      <c r="I8" s="44" t="e">
        <f>I9</f>
        <v>#REF!</v>
      </c>
      <c r="J8" s="44"/>
      <c r="K8" s="45">
        <f t="shared" si="1"/>
        <v>100</v>
      </c>
      <c r="L8" s="46">
        <f t="shared" si="1"/>
        <v>0</v>
      </c>
      <c r="M8" s="38"/>
    </row>
    <row r="9" spans="1:21" s="17" customFormat="1" ht="36.75" customHeight="1">
      <c r="A9" s="7" t="s">
        <v>23</v>
      </c>
      <c r="B9" s="40">
        <v>914</v>
      </c>
      <c r="C9" s="47" t="s">
        <v>14</v>
      </c>
      <c r="D9" s="47" t="s">
        <v>22</v>
      </c>
      <c r="E9" s="47" t="s">
        <v>27</v>
      </c>
      <c r="F9" s="42"/>
      <c r="G9" s="43" t="e">
        <f>G10+G11</f>
        <v>#REF!</v>
      </c>
      <c r="H9" s="43" t="e">
        <f t="shared" si="0"/>
        <v>#REF!</v>
      </c>
      <c r="I9" s="44" t="e">
        <f>I10</f>
        <v>#REF!</v>
      </c>
      <c r="J9" s="44"/>
      <c r="K9" s="45">
        <f t="shared" si="1"/>
        <v>100</v>
      </c>
      <c r="L9" s="46">
        <f t="shared" si="1"/>
        <v>0</v>
      </c>
      <c r="M9" s="38"/>
      <c r="U9" s="17" t="s">
        <v>89</v>
      </c>
    </row>
    <row r="10" spans="1:21" s="17" customFormat="1" ht="21.75" customHeight="1">
      <c r="A10" s="7" t="s">
        <v>28</v>
      </c>
      <c r="B10" s="40">
        <v>914</v>
      </c>
      <c r="C10" s="8" t="s">
        <v>14</v>
      </c>
      <c r="D10" s="8" t="s">
        <v>22</v>
      </c>
      <c r="E10" s="8" t="s">
        <v>27</v>
      </c>
      <c r="F10" s="8" t="s">
        <v>29</v>
      </c>
      <c r="G10" s="43" t="e">
        <f>#REF!</f>
        <v>#REF!</v>
      </c>
      <c r="H10" s="43" t="e">
        <f>#REF!</f>
        <v>#REF!</v>
      </c>
      <c r="I10" s="44" t="e">
        <f>#REF!+I11</f>
        <v>#REF!</v>
      </c>
      <c r="J10" s="44"/>
      <c r="K10" s="45">
        <f>K11</f>
        <v>100</v>
      </c>
      <c r="L10" s="38"/>
      <c r="M10" s="38"/>
    </row>
    <row r="11" spans="1:21" s="17" customFormat="1" ht="31.5" customHeight="1">
      <c r="A11" s="12" t="s">
        <v>84</v>
      </c>
      <c r="B11" s="40">
        <v>914</v>
      </c>
      <c r="C11" s="8" t="s">
        <v>14</v>
      </c>
      <c r="D11" s="8" t="s">
        <v>22</v>
      </c>
      <c r="E11" s="8" t="s">
        <v>27</v>
      </c>
      <c r="F11" s="8" t="s">
        <v>30</v>
      </c>
      <c r="G11" s="43">
        <v>3</v>
      </c>
      <c r="H11" s="48"/>
      <c r="I11" s="44"/>
      <c r="J11" s="44"/>
      <c r="K11" s="45">
        <v>100</v>
      </c>
      <c r="L11" s="38"/>
      <c r="M11" s="38"/>
    </row>
    <row r="12" spans="1:21" s="17" customFormat="1" ht="31.5" customHeight="1">
      <c r="A12" s="33" t="s">
        <v>56</v>
      </c>
      <c r="B12" s="34">
        <v>914</v>
      </c>
      <c r="C12" s="28" t="s">
        <v>15</v>
      </c>
      <c r="D12" s="28" t="s">
        <v>34</v>
      </c>
      <c r="E12" s="28"/>
      <c r="F12" s="30"/>
      <c r="G12" s="14" t="e">
        <f t="shared" ref="G12:J13" si="2">G13</f>
        <v>#REF!</v>
      </c>
      <c r="H12" s="14" t="e">
        <f t="shared" si="2"/>
        <v>#REF!</v>
      </c>
      <c r="I12" s="15" t="e">
        <f t="shared" si="2"/>
        <v>#REF!</v>
      </c>
      <c r="J12" s="15" t="e">
        <f t="shared" si="2"/>
        <v>#REF!</v>
      </c>
      <c r="K12" s="36">
        <f>K13</f>
        <v>8126</v>
      </c>
      <c r="L12" s="49"/>
      <c r="M12" s="49"/>
    </row>
    <row r="13" spans="1:21" s="17" customFormat="1" ht="65.25" customHeight="1">
      <c r="A13" s="7" t="s">
        <v>80</v>
      </c>
      <c r="B13" s="9">
        <v>914</v>
      </c>
      <c r="C13" s="41" t="s">
        <v>59</v>
      </c>
      <c r="D13" s="41" t="s">
        <v>34</v>
      </c>
      <c r="E13" s="41" t="s">
        <v>39</v>
      </c>
      <c r="F13" s="30"/>
      <c r="G13" s="43" t="e">
        <f>G14</f>
        <v>#REF!</v>
      </c>
      <c r="H13" s="43" t="e">
        <f t="shared" si="2"/>
        <v>#REF!</v>
      </c>
      <c r="I13" s="44" t="e">
        <f>I14</f>
        <v>#REF!</v>
      </c>
      <c r="J13" s="44" t="e">
        <f t="shared" si="2"/>
        <v>#REF!</v>
      </c>
      <c r="K13" s="45">
        <f>K14</f>
        <v>8126</v>
      </c>
      <c r="L13" s="38"/>
      <c r="M13" s="38"/>
    </row>
    <row r="14" spans="1:21" s="17" customFormat="1" ht="71.25" customHeight="1">
      <c r="A14" s="39" t="s">
        <v>81</v>
      </c>
      <c r="B14" s="9">
        <v>914</v>
      </c>
      <c r="C14" s="41" t="s">
        <v>59</v>
      </c>
      <c r="D14" s="41" t="s">
        <v>34</v>
      </c>
      <c r="E14" s="41" t="s">
        <v>40</v>
      </c>
      <c r="F14" s="42"/>
      <c r="G14" s="43" t="e">
        <f>G15+#REF!+#REF!+#REF!+#REF!</f>
        <v>#REF!</v>
      </c>
      <c r="H14" s="43" t="e">
        <f>H15+#REF!+#REF!+#REF!+#REF!</f>
        <v>#REF!</v>
      </c>
      <c r="I14" s="44" t="e">
        <f>I15+#REF!+#REF!</f>
        <v>#REF!</v>
      </c>
      <c r="J14" s="44" t="e">
        <f>J15+#REF!+#REF!</f>
        <v>#REF!</v>
      </c>
      <c r="K14" s="45">
        <f>K15</f>
        <v>8126</v>
      </c>
      <c r="L14" s="38"/>
      <c r="M14" s="38"/>
    </row>
    <row r="15" spans="1:21" s="17" customFormat="1" ht="29.25" customHeight="1">
      <c r="A15" s="7" t="s">
        <v>12</v>
      </c>
      <c r="B15" s="9">
        <v>914</v>
      </c>
      <c r="C15" s="41" t="s">
        <v>59</v>
      </c>
      <c r="D15" s="41" t="s">
        <v>34</v>
      </c>
      <c r="E15" s="41" t="s">
        <v>41</v>
      </c>
      <c r="F15" s="42"/>
      <c r="G15" s="43">
        <f>G16</f>
        <v>7431</v>
      </c>
      <c r="H15" s="43">
        <f>H16</f>
        <v>0</v>
      </c>
      <c r="I15" s="44">
        <f>I16</f>
        <v>0</v>
      </c>
      <c r="J15" s="44"/>
      <c r="K15" s="38">
        <f>K16</f>
        <v>8126</v>
      </c>
      <c r="L15" s="38"/>
      <c r="M15" s="38"/>
    </row>
    <row r="16" spans="1:21" s="17" customFormat="1" ht="21.75" customHeight="1">
      <c r="A16" s="7" t="s">
        <v>38</v>
      </c>
      <c r="B16" s="9">
        <v>914</v>
      </c>
      <c r="C16" s="47" t="s">
        <v>59</v>
      </c>
      <c r="D16" s="47" t="s">
        <v>34</v>
      </c>
      <c r="E16" s="47" t="s">
        <v>62</v>
      </c>
      <c r="F16" s="42"/>
      <c r="G16" s="43">
        <f>G17</f>
        <v>7431</v>
      </c>
      <c r="H16" s="43"/>
      <c r="I16" s="44">
        <f>I17</f>
        <v>0</v>
      </c>
      <c r="J16" s="44"/>
      <c r="K16" s="38">
        <f>K17</f>
        <v>8126</v>
      </c>
      <c r="L16" s="38"/>
      <c r="M16" s="38"/>
    </row>
    <row r="17" spans="1:13" s="17" customFormat="1" ht="44.25" customHeight="1">
      <c r="A17" s="7" t="s">
        <v>45</v>
      </c>
      <c r="B17" s="9">
        <v>914</v>
      </c>
      <c r="C17" s="8" t="s">
        <v>59</v>
      </c>
      <c r="D17" s="8" t="s">
        <v>34</v>
      </c>
      <c r="E17" s="8" t="s">
        <v>62</v>
      </c>
      <c r="F17" s="8" t="s">
        <v>46</v>
      </c>
      <c r="G17" s="43">
        <f>G18</f>
        <v>7431</v>
      </c>
      <c r="H17" s="43">
        <f>H18</f>
        <v>0</v>
      </c>
      <c r="I17" s="44">
        <f>I18</f>
        <v>0</v>
      </c>
      <c r="J17" s="44"/>
      <c r="K17" s="38">
        <f>K18</f>
        <v>8126</v>
      </c>
      <c r="L17" s="38"/>
      <c r="M17" s="38"/>
    </row>
    <row r="18" spans="1:13" s="17" customFormat="1" ht="23.25" customHeight="1">
      <c r="A18" s="7" t="s">
        <v>38</v>
      </c>
      <c r="B18" s="9">
        <v>914</v>
      </c>
      <c r="C18" s="8" t="s">
        <v>59</v>
      </c>
      <c r="D18" s="8" t="s">
        <v>34</v>
      </c>
      <c r="E18" s="8" t="s">
        <v>62</v>
      </c>
      <c r="F18" s="8" t="s">
        <v>47</v>
      </c>
      <c r="G18" s="43">
        <f>1604-1118+6945</f>
        <v>7431</v>
      </c>
      <c r="H18" s="43"/>
      <c r="I18" s="44"/>
      <c r="J18" s="44"/>
      <c r="K18" s="38">
        <f>7245+449+432</f>
        <v>8126</v>
      </c>
      <c r="L18" s="38"/>
      <c r="M18" s="38"/>
    </row>
    <row r="19" spans="1:13" ht="40.5" customHeight="1">
      <c r="A19" s="33" t="s">
        <v>31</v>
      </c>
      <c r="B19" s="51">
        <v>914</v>
      </c>
      <c r="C19" s="28" t="s">
        <v>15</v>
      </c>
      <c r="D19" s="28" t="s">
        <v>32</v>
      </c>
      <c r="E19" s="28"/>
      <c r="F19" s="52"/>
      <c r="G19" s="14">
        <f>G20+G32</f>
        <v>34639</v>
      </c>
      <c r="H19" s="14">
        <f>H20+H32</f>
        <v>0</v>
      </c>
      <c r="I19" s="15">
        <f>I20+I32</f>
        <v>-323</v>
      </c>
      <c r="J19" s="35"/>
      <c r="K19" s="36">
        <f>K20+K32</f>
        <v>28018</v>
      </c>
      <c r="L19" s="36">
        <f>L20+L32+L37+L40</f>
        <v>26591</v>
      </c>
      <c r="M19" s="36">
        <f>M20+M32+M37+M40</f>
        <v>25275</v>
      </c>
    </row>
    <row r="20" spans="1:13" ht="61.5" customHeight="1">
      <c r="A20" s="7" t="s">
        <v>67</v>
      </c>
      <c r="B20" s="9">
        <v>914</v>
      </c>
      <c r="C20" s="8" t="s">
        <v>15</v>
      </c>
      <c r="D20" s="8" t="s">
        <v>32</v>
      </c>
      <c r="E20" s="8" t="s">
        <v>68</v>
      </c>
      <c r="F20" s="8"/>
      <c r="G20" s="53">
        <f>G25+G21</f>
        <v>32335</v>
      </c>
      <c r="H20" s="53">
        <f>H25+H21</f>
        <v>0</v>
      </c>
      <c r="I20" s="44">
        <f>I21+I25</f>
        <v>-323</v>
      </c>
      <c r="J20" s="35"/>
      <c r="K20" s="45">
        <f>K21+K25</f>
        <v>22572</v>
      </c>
      <c r="L20" s="46">
        <f t="shared" ref="L20:M20" si="3">L21+L25</f>
        <v>0</v>
      </c>
      <c r="M20" s="46">
        <f t="shared" si="3"/>
        <v>0</v>
      </c>
    </row>
    <row r="21" spans="1:13" ht="36.75" customHeight="1">
      <c r="A21" s="7" t="s">
        <v>33</v>
      </c>
      <c r="B21" s="9">
        <v>914</v>
      </c>
      <c r="C21" s="8" t="s">
        <v>15</v>
      </c>
      <c r="D21" s="8" t="s">
        <v>43</v>
      </c>
      <c r="E21" s="8" t="s">
        <v>73</v>
      </c>
      <c r="F21" s="8"/>
      <c r="G21" s="38">
        <f t="shared" ref="G21:H23" si="4">G22</f>
        <v>12158</v>
      </c>
      <c r="H21" s="38">
        <f t="shared" si="4"/>
        <v>0</v>
      </c>
      <c r="I21" s="44">
        <f>I22</f>
        <v>0</v>
      </c>
      <c r="J21" s="35"/>
      <c r="K21" s="45">
        <f>K22</f>
        <v>11952</v>
      </c>
      <c r="L21" s="46">
        <f t="shared" ref="L21:M23" si="5">L22</f>
        <v>0</v>
      </c>
      <c r="M21" s="46">
        <f t="shared" si="5"/>
        <v>0</v>
      </c>
    </row>
    <row r="22" spans="1:13" ht="42.75" customHeight="1">
      <c r="A22" s="7" t="s">
        <v>44</v>
      </c>
      <c r="B22" s="9">
        <v>914</v>
      </c>
      <c r="C22" s="8" t="s">
        <v>15</v>
      </c>
      <c r="D22" s="8" t="s">
        <v>43</v>
      </c>
      <c r="E22" s="8" t="s">
        <v>74</v>
      </c>
      <c r="F22" s="8"/>
      <c r="G22" s="38">
        <f t="shared" si="4"/>
        <v>12158</v>
      </c>
      <c r="H22" s="38">
        <f t="shared" si="4"/>
        <v>0</v>
      </c>
      <c r="I22" s="44">
        <f>I23</f>
        <v>0</v>
      </c>
      <c r="J22" s="35"/>
      <c r="K22" s="45">
        <f>K23</f>
        <v>11952</v>
      </c>
      <c r="L22" s="46">
        <f t="shared" si="5"/>
        <v>0</v>
      </c>
      <c r="M22" s="46">
        <f>M23</f>
        <v>0</v>
      </c>
    </row>
    <row r="23" spans="1:13" ht="54.75" customHeight="1">
      <c r="A23" s="7" t="s">
        <v>9</v>
      </c>
      <c r="B23" s="9">
        <v>914</v>
      </c>
      <c r="C23" s="8" t="s">
        <v>15</v>
      </c>
      <c r="D23" s="8" t="s">
        <v>43</v>
      </c>
      <c r="E23" s="8" t="s">
        <v>74</v>
      </c>
      <c r="F23" s="8" t="s">
        <v>10</v>
      </c>
      <c r="G23" s="38">
        <f t="shared" si="4"/>
        <v>12158</v>
      </c>
      <c r="H23" s="38">
        <f t="shared" si="4"/>
        <v>0</v>
      </c>
      <c r="I23" s="44">
        <f>I24</f>
        <v>0</v>
      </c>
      <c r="J23" s="35"/>
      <c r="K23" s="45">
        <f>K24</f>
        <v>11952</v>
      </c>
      <c r="L23" s="46">
        <f t="shared" si="5"/>
        <v>0</v>
      </c>
      <c r="M23" s="46">
        <f t="shared" si="5"/>
        <v>0</v>
      </c>
    </row>
    <row r="24" spans="1:13" ht="28.5" customHeight="1">
      <c r="A24" s="7" t="s">
        <v>11</v>
      </c>
      <c r="B24" s="9">
        <v>914</v>
      </c>
      <c r="C24" s="8" t="s">
        <v>15</v>
      </c>
      <c r="D24" s="8" t="s">
        <v>43</v>
      </c>
      <c r="E24" s="8" t="s">
        <v>74</v>
      </c>
      <c r="F24" s="8" t="s">
        <v>17</v>
      </c>
      <c r="G24" s="43">
        <f>9045+3113</f>
        <v>12158</v>
      </c>
      <c r="H24" s="43"/>
      <c r="I24" s="44"/>
      <c r="J24" s="35"/>
      <c r="K24" s="45">
        <v>11952</v>
      </c>
      <c r="L24" s="38"/>
      <c r="M24" s="38"/>
    </row>
    <row r="25" spans="1:13" ht="38.25" customHeight="1">
      <c r="A25" s="7" t="s">
        <v>12</v>
      </c>
      <c r="B25" s="9">
        <v>914</v>
      </c>
      <c r="C25" s="8" t="s">
        <v>15</v>
      </c>
      <c r="D25" s="8" t="s">
        <v>32</v>
      </c>
      <c r="E25" s="8" t="s">
        <v>69</v>
      </c>
      <c r="F25" s="8"/>
      <c r="G25" s="43">
        <f>G26+G29</f>
        <v>20177</v>
      </c>
      <c r="H25" s="43">
        <f>H26+H29</f>
        <v>0</v>
      </c>
      <c r="I25" s="44">
        <f>I26</f>
        <v>-323</v>
      </c>
      <c r="J25" s="35"/>
      <c r="K25" s="45">
        <f>K26+K29</f>
        <v>10620</v>
      </c>
      <c r="L25" s="46">
        <f t="shared" ref="L25:M25" si="6">L26+L29</f>
        <v>0</v>
      </c>
      <c r="M25" s="46">
        <f t="shared" si="6"/>
        <v>0</v>
      </c>
    </row>
    <row r="26" spans="1:13" ht="33" customHeight="1">
      <c r="A26" s="7" t="s">
        <v>42</v>
      </c>
      <c r="B26" s="9">
        <v>914</v>
      </c>
      <c r="C26" s="8" t="s">
        <v>15</v>
      </c>
      <c r="D26" s="8" t="s">
        <v>43</v>
      </c>
      <c r="E26" s="8" t="s">
        <v>70</v>
      </c>
      <c r="F26" s="8"/>
      <c r="G26" s="43">
        <f>G27</f>
        <v>19612</v>
      </c>
      <c r="H26" s="43">
        <f>H27</f>
        <v>0</v>
      </c>
      <c r="I26" s="44">
        <f>I27</f>
        <v>-323</v>
      </c>
      <c r="J26" s="35"/>
      <c r="K26" s="45">
        <f>K27</f>
        <v>10616</v>
      </c>
      <c r="L26" s="46">
        <f t="shared" ref="L26:M27" si="7">L27</f>
        <v>0</v>
      </c>
      <c r="M26" s="46">
        <f>M27</f>
        <v>0</v>
      </c>
    </row>
    <row r="27" spans="1:13" ht="45" customHeight="1">
      <c r="A27" s="7" t="s">
        <v>55</v>
      </c>
      <c r="B27" s="9">
        <v>914</v>
      </c>
      <c r="C27" s="8" t="s">
        <v>15</v>
      </c>
      <c r="D27" s="8" t="s">
        <v>43</v>
      </c>
      <c r="E27" s="8" t="s">
        <v>70</v>
      </c>
      <c r="F27" s="8" t="s">
        <v>16</v>
      </c>
      <c r="G27" s="53">
        <f>G28</f>
        <v>19612</v>
      </c>
      <c r="H27" s="53">
        <f>H28</f>
        <v>0</v>
      </c>
      <c r="I27" s="44">
        <f>I28</f>
        <v>-323</v>
      </c>
      <c r="J27" s="35"/>
      <c r="K27" s="45">
        <f>K28</f>
        <v>10616</v>
      </c>
      <c r="L27" s="46">
        <f t="shared" si="7"/>
        <v>0</v>
      </c>
      <c r="M27" s="46">
        <f t="shared" si="7"/>
        <v>0</v>
      </c>
    </row>
    <row r="28" spans="1:13" ht="49.5">
      <c r="A28" s="7" t="s">
        <v>18</v>
      </c>
      <c r="B28" s="9">
        <v>914</v>
      </c>
      <c r="C28" s="8" t="s">
        <v>15</v>
      </c>
      <c r="D28" s="8" t="s">
        <v>43</v>
      </c>
      <c r="E28" s="8" t="s">
        <v>70</v>
      </c>
      <c r="F28" s="8" t="s">
        <v>19</v>
      </c>
      <c r="G28" s="43">
        <f>26556-2555-1979-2410</f>
        <v>19612</v>
      </c>
      <c r="H28" s="43"/>
      <c r="I28" s="44">
        <f>-43-280</f>
        <v>-323</v>
      </c>
      <c r="J28" s="35"/>
      <c r="K28" s="45">
        <f>10945-329</f>
        <v>10616</v>
      </c>
      <c r="L28" s="46"/>
      <c r="M28" s="46"/>
    </row>
    <row r="29" spans="1:13" ht="33">
      <c r="A29" s="7" t="s">
        <v>76</v>
      </c>
      <c r="B29" s="9">
        <v>914</v>
      </c>
      <c r="C29" s="8" t="s">
        <v>15</v>
      </c>
      <c r="D29" s="8" t="s">
        <v>43</v>
      </c>
      <c r="E29" s="8" t="s">
        <v>75</v>
      </c>
      <c r="F29" s="8"/>
      <c r="G29" s="43">
        <f>G30</f>
        <v>565</v>
      </c>
      <c r="H29" s="43">
        <f>H30</f>
        <v>0</v>
      </c>
      <c r="I29" s="35"/>
      <c r="J29" s="35"/>
      <c r="K29" s="45">
        <f>K30</f>
        <v>4</v>
      </c>
      <c r="L29" s="38">
        <f>F29+H29</f>
        <v>0</v>
      </c>
      <c r="M29" s="38"/>
    </row>
    <row r="30" spans="1:13" ht="33">
      <c r="A30" s="7" t="s">
        <v>9</v>
      </c>
      <c r="B30" s="9">
        <v>914</v>
      </c>
      <c r="C30" s="8" t="s">
        <v>15</v>
      </c>
      <c r="D30" s="8" t="s">
        <v>43</v>
      </c>
      <c r="E30" s="8" t="s">
        <v>75</v>
      </c>
      <c r="F30" s="8" t="s">
        <v>10</v>
      </c>
      <c r="G30" s="43">
        <f>G31</f>
        <v>565</v>
      </c>
      <c r="H30" s="43">
        <f>H31</f>
        <v>0</v>
      </c>
      <c r="I30" s="35"/>
      <c r="J30" s="35"/>
      <c r="K30" s="45">
        <f>K31</f>
        <v>4</v>
      </c>
      <c r="L30" s="38"/>
      <c r="M30" s="38"/>
    </row>
    <row r="31" spans="1:13" ht="24.75" customHeight="1">
      <c r="A31" s="7" t="s">
        <v>11</v>
      </c>
      <c r="B31" s="9">
        <v>914</v>
      </c>
      <c r="C31" s="8" t="s">
        <v>15</v>
      </c>
      <c r="D31" s="8" t="s">
        <v>43</v>
      </c>
      <c r="E31" s="8" t="s">
        <v>75</v>
      </c>
      <c r="F31" s="8" t="s">
        <v>17</v>
      </c>
      <c r="G31" s="43">
        <v>565</v>
      </c>
      <c r="H31" s="43"/>
      <c r="I31" s="35"/>
      <c r="J31" s="35"/>
      <c r="K31" s="45">
        <v>4</v>
      </c>
      <c r="L31" s="38"/>
      <c r="M31" s="38"/>
    </row>
    <row r="32" spans="1:13" ht="20.100000000000001" customHeight="1">
      <c r="A32" s="7" t="s">
        <v>24</v>
      </c>
      <c r="B32" s="9">
        <v>914</v>
      </c>
      <c r="C32" s="8" t="s">
        <v>15</v>
      </c>
      <c r="D32" s="8" t="s">
        <v>32</v>
      </c>
      <c r="E32" s="8" t="s">
        <v>25</v>
      </c>
      <c r="F32" s="8"/>
      <c r="G32" s="43">
        <f t="shared" ref="G32:H35" si="8">G33</f>
        <v>2304</v>
      </c>
      <c r="H32" s="43">
        <f t="shared" si="8"/>
        <v>0</v>
      </c>
      <c r="I32" s="44">
        <f>I33</f>
        <v>0</v>
      </c>
      <c r="J32" s="35"/>
      <c r="K32" s="45">
        <f t="shared" ref="K32:M35" si="9">K33</f>
        <v>5446</v>
      </c>
      <c r="L32" s="45">
        <f t="shared" si="9"/>
        <v>1504</v>
      </c>
      <c r="M32" s="45">
        <f t="shared" si="9"/>
        <v>1504</v>
      </c>
    </row>
    <row r="33" spans="1:13" ht="26.25" customHeight="1">
      <c r="A33" s="7" t="s">
        <v>12</v>
      </c>
      <c r="B33" s="9">
        <v>914</v>
      </c>
      <c r="C33" s="8" t="s">
        <v>15</v>
      </c>
      <c r="D33" s="8" t="s">
        <v>32</v>
      </c>
      <c r="E33" s="8" t="s">
        <v>26</v>
      </c>
      <c r="F33" s="8"/>
      <c r="G33" s="43">
        <f t="shared" si="8"/>
        <v>2304</v>
      </c>
      <c r="H33" s="43">
        <f t="shared" si="8"/>
        <v>0</v>
      </c>
      <c r="I33" s="44">
        <f>I34</f>
        <v>0</v>
      </c>
      <c r="J33" s="35"/>
      <c r="K33" s="45">
        <f t="shared" si="9"/>
        <v>5446</v>
      </c>
      <c r="L33" s="45">
        <f t="shared" si="9"/>
        <v>1504</v>
      </c>
      <c r="M33" s="45">
        <f t="shared" si="9"/>
        <v>1504</v>
      </c>
    </row>
    <row r="34" spans="1:13" ht="28.5" customHeight="1">
      <c r="A34" s="7" t="s">
        <v>66</v>
      </c>
      <c r="B34" s="9">
        <v>914</v>
      </c>
      <c r="C34" s="8" t="s">
        <v>15</v>
      </c>
      <c r="D34" s="8" t="s">
        <v>32</v>
      </c>
      <c r="E34" s="8" t="s">
        <v>65</v>
      </c>
      <c r="F34" s="8"/>
      <c r="G34" s="43">
        <f>G35</f>
        <v>2304</v>
      </c>
      <c r="H34" s="43">
        <f t="shared" si="8"/>
        <v>0</v>
      </c>
      <c r="I34" s="44">
        <f>I35</f>
        <v>0</v>
      </c>
      <c r="J34" s="35"/>
      <c r="K34" s="45">
        <f t="shared" si="9"/>
        <v>5446</v>
      </c>
      <c r="L34" s="45">
        <f t="shared" si="9"/>
        <v>1504</v>
      </c>
      <c r="M34" s="45">
        <f t="shared" si="9"/>
        <v>1504</v>
      </c>
    </row>
    <row r="35" spans="1:13" ht="42" customHeight="1">
      <c r="A35" s="7" t="s">
        <v>55</v>
      </c>
      <c r="B35" s="9">
        <v>914</v>
      </c>
      <c r="C35" s="8" t="s">
        <v>15</v>
      </c>
      <c r="D35" s="8" t="s">
        <v>32</v>
      </c>
      <c r="E35" s="8" t="s">
        <v>65</v>
      </c>
      <c r="F35" s="8" t="s">
        <v>16</v>
      </c>
      <c r="G35" s="53">
        <f t="shared" si="8"/>
        <v>2304</v>
      </c>
      <c r="H35" s="53">
        <f t="shared" si="8"/>
        <v>0</v>
      </c>
      <c r="I35" s="44">
        <f>I36</f>
        <v>0</v>
      </c>
      <c r="J35" s="35"/>
      <c r="K35" s="45">
        <f t="shared" si="9"/>
        <v>5446</v>
      </c>
      <c r="L35" s="45">
        <f t="shared" si="9"/>
        <v>1504</v>
      </c>
      <c r="M35" s="45">
        <f t="shared" si="9"/>
        <v>1504</v>
      </c>
    </row>
    <row r="36" spans="1:13" ht="49.5">
      <c r="A36" s="7" t="s">
        <v>18</v>
      </c>
      <c r="B36" s="9">
        <v>914</v>
      </c>
      <c r="C36" s="8" t="s">
        <v>15</v>
      </c>
      <c r="D36" s="8" t="s">
        <v>32</v>
      </c>
      <c r="E36" s="8" t="s">
        <v>65</v>
      </c>
      <c r="F36" s="8" t="s">
        <v>19</v>
      </c>
      <c r="G36" s="43">
        <f>1504+800</f>
        <v>2304</v>
      </c>
      <c r="H36" s="43"/>
      <c r="I36" s="44"/>
      <c r="J36" s="35"/>
      <c r="K36" s="45">
        <f>5746-300</f>
        <v>5446</v>
      </c>
      <c r="L36" s="45">
        <v>1504</v>
      </c>
      <c r="M36" s="45">
        <v>1504</v>
      </c>
    </row>
    <row r="37" spans="1:13" s="17" customFormat="1" ht="29.25" customHeight="1">
      <c r="A37" s="7" t="s">
        <v>42</v>
      </c>
      <c r="B37" s="9">
        <v>914</v>
      </c>
      <c r="C37" s="8" t="s">
        <v>15</v>
      </c>
      <c r="D37" s="8" t="s">
        <v>32</v>
      </c>
      <c r="E37" s="8" t="s">
        <v>77</v>
      </c>
      <c r="F37" s="8"/>
      <c r="G37" s="43"/>
      <c r="H37" s="43"/>
      <c r="I37" s="44"/>
      <c r="J37" s="44"/>
      <c r="K37" s="38"/>
      <c r="L37" s="45">
        <f t="shared" ref="L37:M38" si="10">L38</f>
        <v>13135</v>
      </c>
      <c r="M37" s="45">
        <f>M38</f>
        <v>11819</v>
      </c>
    </row>
    <row r="38" spans="1:13" s="17" customFormat="1" ht="47.25" customHeight="1">
      <c r="A38" s="7" t="s">
        <v>55</v>
      </c>
      <c r="B38" s="9">
        <v>914</v>
      </c>
      <c r="C38" s="8" t="s">
        <v>15</v>
      </c>
      <c r="D38" s="8" t="s">
        <v>32</v>
      </c>
      <c r="E38" s="8" t="s">
        <v>77</v>
      </c>
      <c r="F38" s="8" t="s">
        <v>16</v>
      </c>
      <c r="G38" s="43"/>
      <c r="H38" s="43"/>
      <c r="I38" s="44"/>
      <c r="J38" s="44"/>
      <c r="K38" s="38"/>
      <c r="L38" s="45">
        <f t="shared" si="10"/>
        <v>13135</v>
      </c>
      <c r="M38" s="45">
        <f t="shared" si="10"/>
        <v>11819</v>
      </c>
    </row>
    <row r="39" spans="1:13" s="17" customFormat="1" ht="55.5" customHeight="1">
      <c r="A39" s="7" t="s">
        <v>18</v>
      </c>
      <c r="B39" s="9">
        <v>914</v>
      </c>
      <c r="C39" s="8" t="s">
        <v>15</v>
      </c>
      <c r="D39" s="8" t="s">
        <v>32</v>
      </c>
      <c r="E39" s="8" t="s">
        <v>77</v>
      </c>
      <c r="F39" s="8" t="s">
        <v>19</v>
      </c>
      <c r="G39" s="43"/>
      <c r="H39" s="43"/>
      <c r="I39" s="44"/>
      <c r="J39" s="44"/>
      <c r="K39" s="38"/>
      <c r="L39" s="45">
        <v>13135</v>
      </c>
      <c r="M39" s="45">
        <v>11819</v>
      </c>
    </row>
    <row r="40" spans="1:13" s="17" customFormat="1" ht="36.75" customHeight="1">
      <c r="A40" s="7" t="s">
        <v>33</v>
      </c>
      <c r="B40" s="9">
        <v>914</v>
      </c>
      <c r="C40" s="8" t="s">
        <v>15</v>
      </c>
      <c r="D40" s="8" t="s">
        <v>32</v>
      </c>
      <c r="E40" s="8" t="s">
        <v>90</v>
      </c>
      <c r="F40" s="8"/>
      <c r="G40" s="43"/>
      <c r="H40" s="43"/>
      <c r="I40" s="44"/>
      <c r="J40" s="44"/>
      <c r="K40" s="38"/>
      <c r="L40" s="45">
        <f t="shared" ref="L40:M42" si="11">L41</f>
        <v>11952</v>
      </c>
      <c r="M40" s="45">
        <f t="shared" si="11"/>
        <v>11952</v>
      </c>
    </row>
    <row r="41" spans="1:13" s="17" customFormat="1" ht="38.25" customHeight="1">
      <c r="A41" s="7" t="s">
        <v>44</v>
      </c>
      <c r="B41" s="9">
        <v>914</v>
      </c>
      <c r="C41" s="8" t="s">
        <v>15</v>
      </c>
      <c r="D41" s="8" t="s">
        <v>32</v>
      </c>
      <c r="E41" s="8" t="s">
        <v>91</v>
      </c>
      <c r="F41" s="8"/>
      <c r="G41" s="43"/>
      <c r="H41" s="43"/>
      <c r="I41" s="44"/>
      <c r="J41" s="44"/>
      <c r="K41" s="38"/>
      <c r="L41" s="45">
        <f t="shared" si="11"/>
        <v>11952</v>
      </c>
      <c r="M41" s="45">
        <f>M42</f>
        <v>11952</v>
      </c>
    </row>
    <row r="42" spans="1:13" s="17" customFormat="1" ht="57" customHeight="1">
      <c r="A42" s="7" t="s">
        <v>9</v>
      </c>
      <c r="B42" s="9">
        <v>914</v>
      </c>
      <c r="C42" s="8" t="s">
        <v>15</v>
      </c>
      <c r="D42" s="8" t="s">
        <v>32</v>
      </c>
      <c r="E42" s="8" t="s">
        <v>91</v>
      </c>
      <c r="F42" s="8" t="s">
        <v>10</v>
      </c>
      <c r="G42" s="43"/>
      <c r="H42" s="43"/>
      <c r="I42" s="44"/>
      <c r="J42" s="44"/>
      <c r="K42" s="38"/>
      <c r="L42" s="45">
        <f t="shared" si="11"/>
        <v>11952</v>
      </c>
      <c r="M42" s="45">
        <f t="shared" si="11"/>
        <v>11952</v>
      </c>
    </row>
    <row r="43" spans="1:13" s="17" customFormat="1" ht="32.25" customHeight="1">
      <c r="A43" s="7" t="s">
        <v>11</v>
      </c>
      <c r="B43" s="9">
        <v>914</v>
      </c>
      <c r="C43" s="8" t="s">
        <v>15</v>
      </c>
      <c r="D43" s="8" t="s">
        <v>32</v>
      </c>
      <c r="E43" s="8" t="s">
        <v>91</v>
      </c>
      <c r="F43" s="8" t="s">
        <v>17</v>
      </c>
      <c r="G43" s="43"/>
      <c r="H43" s="43"/>
      <c r="I43" s="44"/>
      <c r="J43" s="44"/>
      <c r="K43" s="38"/>
      <c r="L43" s="45">
        <v>11952</v>
      </c>
      <c r="M43" s="45">
        <v>11952</v>
      </c>
    </row>
    <row r="44" spans="1:13" s="19" customFormat="1" ht="33" customHeight="1">
      <c r="A44" s="22" t="s">
        <v>37</v>
      </c>
      <c r="B44" s="54">
        <v>914</v>
      </c>
      <c r="C44" s="22" t="s">
        <v>35</v>
      </c>
      <c r="D44" s="22" t="s">
        <v>14</v>
      </c>
      <c r="E44" s="22"/>
      <c r="F44" s="22"/>
      <c r="G44" s="23">
        <f t="shared" ref="G44:H48" si="12">G45</f>
        <v>0</v>
      </c>
      <c r="H44" s="23">
        <f t="shared" si="12"/>
        <v>0</v>
      </c>
      <c r="I44" s="25">
        <f>I45</f>
        <v>0</v>
      </c>
      <c r="J44" s="25"/>
      <c r="K44" s="27">
        <f>K45</f>
        <v>300</v>
      </c>
      <c r="L44" s="11">
        <f t="shared" ref="L44:L47" si="13">F44+H44</f>
        <v>0</v>
      </c>
      <c r="M44" s="11"/>
    </row>
    <row r="45" spans="1:13" ht="23.25" customHeight="1">
      <c r="A45" s="12" t="s">
        <v>24</v>
      </c>
      <c r="B45" s="50" t="s">
        <v>78</v>
      </c>
      <c r="C45" s="13" t="s">
        <v>35</v>
      </c>
      <c r="D45" s="13" t="s">
        <v>14</v>
      </c>
      <c r="E45" s="13" t="s">
        <v>25</v>
      </c>
      <c r="F45" s="13"/>
      <c r="G45" s="55">
        <f t="shared" si="12"/>
        <v>0</v>
      </c>
      <c r="H45" s="55">
        <f t="shared" si="12"/>
        <v>0</v>
      </c>
      <c r="I45" s="10">
        <f>I46</f>
        <v>0</v>
      </c>
      <c r="J45" s="56"/>
      <c r="K45" s="57">
        <f>K46</f>
        <v>300</v>
      </c>
      <c r="L45" s="57">
        <f t="shared" si="13"/>
        <v>0</v>
      </c>
      <c r="M45" s="57"/>
    </row>
    <row r="46" spans="1:13" ht="22.5" customHeight="1">
      <c r="A46" s="12" t="s">
        <v>12</v>
      </c>
      <c r="B46" s="50" t="s">
        <v>78</v>
      </c>
      <c r="C46" s="13" t="s">
        <v>35</v>
      </c>
      <c r="D46" s="13" t="s">
        <v>14</v>
      </c>
      <c r="E46" s="13" t="s">
        <v>26</v>
      </c>
      <c r="F46" s="13"/>
      <c r="G46" s="55">
        <f t="shared" si="12"/>
        <v>0</v>
      </c>
      <c r="H46" s="55">
        <f t="shared" si="12"/>
        <v>0</v>
      </c>
      <c r="I46" s="10">
        <f>I47</f>
        <v>0</v>
      </c>
      <c r="J46" s="56"/>
      <c r="K46" s="57">
        <f>K47</f>
        <v>300</v>
      </c>
      <c r="L46" s="57">
        <f t="shared" si="13"/>
        <v>0</v>
      </c>
      <c r="M46" s="57"/>
    </row>
    <row r="47" spans="1:13" ht="23.25" customHeight="1">
      <c r="A47" s="7" t="s">
        <v>66</v>
      </c>
      <c r="B47" s="50" t="str">
        <f>B46</f>
        <v>914</v>
      </c>
      <c r="C47" s="13" t="s">
        <v>35</v>
      </c>
      <c r="D47" s="13" t="s">
        <v>14</v>
      </c>
      <c r="E47" s="13" t="s">
        <v>65</v>
      </c>
      <c r="F47" s="13"/>
      <c r="G47" s="55">
        <f t="shared" si="12"/>
        <v>0</v>
      </c>
      <c r="H47" s="55">
        <f t="shared" si="12"/>
        <v>0</v>
      </c>
      <c r="I47" s="10">
        <f>I48</f>
        <v>0</v>
      </c>
      <c r="J47" s="56"/>
      <c r="K47" s="57">
        <f>K48</f>
        <v>300</v>
      </c>
      <c r="L47" s="57">
        <f t="shared" si="13"/>
        <v>0</v>
      </c>
      <c r="M47" s="57"/>
    </row>
    <row r="48" spans="1:13" ht="54.75" customHeight="1">
      <c r="A48" s="7" t="s">
        <v>55</v>
      </c>
      <c r="B48" s="50" t="str">
        <f>B47</f>
        <v>914</v>
      </c>
      <c r="C48" s="13" t="s">
        <v>35</v>
      </c>
      <c r="D48" s="13" t="s">
        <v>14</v>
      </c>
      <c r="E48" s="13" t="s">
        <v>65</v>
      </c>
      <c r="F48" s="13" t="s">
        <v>16</v>
      </c>
      <c r="G48" s="55">
        <f t="shared" si="12"/>
        <v>0</v>
      </c>
      <c r="H48" s="55">
        <f t="shared" si="12"/>
        <v>0</v>
      </c>
      <c r="I48" s="10">
        <f>I49</f>
        <v>0</v>
      </c>
      <c r="J48" s="56"/>
      <c r="K48" s="57">
        <f>K49</f>
        <v>300</v>
      </c>
      <c r="L48" s="57"/>
      <c r="M48" s="57"/>
    </row>
    <row r="49" spans="1:13" ht="52.5" customHeight="1">
      <c r="A49" s="7" t="s">
        <v>18</v>
      </c>
      <c r="B49" s="50" t="str">
        <f>B48</f>
        <v>914</v>
      </c>
      <c r="C49" s="13" t="s">
        <v>35</v>
      </c>
      <c r="D49" s="13" t="s">
        <v>14</v>
      </c>
      <c r="E49" s="13" t="s">
        <v>65</v>
      </c>
      <c r="F49" s="13" t="s">
        <v>19</v>
      </c>
      <c r="G49" s="55">
        <f>1165-1165</f>
        <v>0</v>
      </c>
      <c r="H49" s="55"/>
      <c r="I49" s="10"/>
      <c r="J49" s="56"/>
      <c r="K49" s="57">
        <v>300</v>
      </c>
      <c r="L49" s="57"/>
      <c r="M49" s="57"/>
    </row>
    <row r="50" spans="1:13" s="19" customFormat="1" ht="33" customHeight="1">
      <c r="A50" s="22" t="s">
        <v>57</v>
      </c>
      <c r="B50" s="54">
        <v>914</v>
      </c>
      <c r="C50" s="22" t="s">
        <v>35</v>
      </c>
      <c r="D50" s="22" t="s">
        <v>8</v>
      </c>
      <c r="E50" s="22"/>
      <c r="F50" s="22"/>
      <c r="G50" s="23" t="e">
        <f>#REF!</f>
        <v>#REF!</v>
      </c>
      <c r="H50" s="23" t="e">
        <f>#REF!</f>
        <v>#REF!</v>
      </c>
      <c r="I50" s="25" t="e">
        <f>#REF!</f>
        <v>#REF!</v>
      </c>
      <c r="J50" s="25"/>
      <c r="K50" s="27">
        <f>K51</f>
        <v>329</v>
      </c>
      <c r="L50" s="27">
        <f>L51</f>
        <v>0</v>
      </c>
      <c r="M50" s="11"/>
    </row>
    <row r="51" spans="1:13" s="19" customFormat="1" ht="56.25" customHeight="1">
      <c r="A51" s="7" t="s">
        <v>67</v>
      </c>
      <c r="B51" s="9">
        <v>914</v>
      </c>
      <c r="C51" s="8" t="s">
        <v>35</v>
      </c>
      <c r="D51" s="8" t="s">
        <v>8</v>
      </c>
      <c r="E51" s="8" t="s">
        <v>68</v>
      </c>
      <c r="F51" s="22"/>
      <c r="G51" s="23"/>
      <c r="H51" s="23"/>
      <c r="I51" s="25"/>
      <c r="J51" s="25"/>
      <c r="K51" s="57">
        <f>K52</f>
        <v>329</v>
      </c>
      <c r="L51" s="11"/>
      <c r="M51" s="11"/>
    </row>
    <row r="52" spans="1:13" s="19" customFormat="1" ht="32.25" customHeight="1">
      <c r="A52" s="12" t="s">
        <v>12</v>
      </c>
      <c r="B52" s="9">
        <v>914</v>
      </c>
      <c r="C52" s="8" t="s">
        <v>35</v>
      </c>
      <c r="D52" s="8" t="s">
        <v>8</v>
      </c>
      <c r="E52" s="8" t="s">
        <v>69</v>
      </c>
      <c r="F52" s="22"/>
      <c r="G52" s="23"/>
      <c r="H52" s="23"/>
      <c r="I52" s="25"/>
      <c r="J52" s="25"/>
      <c r="K52" s="57">
        <f>K53</f>
        <v>329</v>
      </c>
      <c r="L52" s="11"/>
      <c r="M52" s="11"/>
    </row>
    <row r="53" spans="1:13" s="19" customFormat="1" ht="34.5" customHeight="1">
      <c r="A53" s="7" t="s">
        <v>66</v>
      </c>
      <c r="B53" s="9">
        <v>914</v>
      </c>
      <c r="C53" s="8" t="s">
        <v>35</v>
      </c>
      <c r="D53" s="8" t="s">
        <v>8</v>
      </c>
      <c r="E53" s="8" t="s">
        <v>92</v>
      </c>
      <c r="F53" s="22"/>
      <c r="G53" s="23"/>
      <c r="H53" s="23"/>
      <c r="I53" s="25"/>
      <c r="J53" s="25"/>
      <c r="K53" s="57">
        <f>K54</f>
        <v>329</v>
      </c>
      <c r="L53" s="11"/>
      <c r="M53" s="11"/>
    </row>
    <row r="54" spans="1:13" s="19" customFormat="1" ht="45" customHeight="1">
      <c r="A54" s="7" t="s">
        <v>55</v>
      </c>
      <c r="B54" s="9">
        <v>914</v>
      </c>
      <c r="C54" s="8" t="s">
        <v>35</v>
      </c>
      <c r="D54" s="8" t="s">
        <v>8</v>
      </c>
      <c r="E54" s="8" t="s">
        <v>92</v>
      </c>
      <c r="F54" s="13" t="s">
        <v>16</v>
      </c>
      <c r="G54" s="23"/>
      <c r="H54" s="23"/>
      <c r="I54" s="25"/>
      <c r="J54" s="25"/>
      <c r="K54" s="57">
        <f>K55</f>
        <v>329</v>
      </c>
      <c r="L54" s="11"/>
      <c r="M54" s="11"/>
    </row>
    <row r="55" spans="1:13" s="19" customFormat="1" ht="54.75" customHeight="1">
      <c r="A55" s="7" t="s">
        <v>18</v>
      </c>
      <c r="B55" s="9">
        <v>914</v>
      </c>
      <c r="C55" s="8" t="s">
        <v>35</v>
      </c>
      <c r="D55" s="8" t="s">
        <v>8</v>
      </c>
      <c r="E55" s="8" t="s">
        <v>92</v>
      </c>
      <c r="F55" s="13" t="s">
        <v>19</v>
      </c>
      <c r="G55" s="23"/>
      <c r="H55" s="23"/>
      <c r="I55" s="25"/>
      <c r="J55" s="25"/>
      <c r="K55" s="57">
        <v>329</v>
      </c>
      <c r="L55" s="11"/>
      <c r="M55" s="11"/>
    </row>
    <row r="56" spans="1:13" s="20" customFormat="1" ht="43.5" customHeight="1">
      <c r="A56" s="21" t="s">
        <v>58</v>
      </c>
      <c r="B56" s="22" t="s">
        <v>78</v>
      </c>
      <c r="C56" s="22" t="s">
        <v>13</v>
      </c>
      <c r="D56" s="22" t="s">
        <v>8</v>
      </c>
      <c r="E56" s="59"/>
      <c r="F56" s="22"/>
      <c r="G56" s="23" t="e">
        <f t="shared" ref="G56:J56" si="14">G57</f>
        <v>#REF!</v>
      </c>
      <c r="H56" s="23" t="e">
        <f t="shared" si="14"/>
        <v>#REF!</v>
      </c>
      <c r="I56" s="24" t="e">
        <f t="shared" si="14"/>
        <v>#REF!</v>
      </c>
      <c r="J56" s="25" t="e">
        <f t="shared" si="14"/>
        <v>#REF!</v>
      </c>
      <c r="K56" s="26">
        <f>K57</f>
        <v>6556</v>
      </c>
      <c r="L56" s="27"/>
      <c r="M56" s="27"/>
    </row>
    <row r="57" spans="1:13" s="20" customFormat="1" ht="58.5" customHeight="1">
      <c r="A57" s="12" t="s">
        <v>96</v>
      </c>
      <c r="B57" s="13" t="s">
        <v>78</v>
      </c>
      <c r="C57" s="13" t="s">
        <v>13</v>
      </c>
      <c r="D57" s="13" t="s">
        <v>8</v>
      </c>
      <c r="E57" s="13" t="s">
        <v>60</v>
      </c>
      <c r="F57" s="13"/>
      <c r="G57" s="55" t="e">
        <f>#REF!</f>
        <v>#REF!</v>
      </c>
      <c r="H57" s="55" t="e">
        <f>#REF!</f>
        <v>#REF!</v>
      </c>
      <c r="I57" s="60" t="e">
        <f>#REF!</f>
        <v>#REF!</v>
      </c>
      <c r="J57" s="10" t="e">
        <f>#REF!</f>
        <v>#REF!</v>
      </c>
      <c r="K57" s="61">
        <f>K58</f>
        <v>6556</v>
      </c>
      <c r="L57" s="57"/>
      <c r="M57" s="57"/>
    </row>
    <row r="58" spans="1:13" s="20" customFormat="1" ht="27.75" customHeight="1">
      <c r="A58" s="12" t="s">
        <v>12</v>
      </c>
      <c r="B58" s="13" t="s">
        <v>78</v>
      </c>
      <c r="C58" s="13" t="s">
        <v>13</v>
      </c>
      <c r="D58" s="13" t="s">
        <v>8</v>
      </c>
      <c r="E58" s="13" t="s">
        <v>61</v>
      </c>
      <c r="F58" s="13"/>
      <c r="G58" s="55"/>
      <c r="H58" s="55"/>
      <c r="I58" s="10"/>
      <c r="J58" s="10"/>
      <c r="K58" s="57">
        <f>K59</f>
        <v>6556</v>
      </c>
      <c r="L58" s="57">
        <f t="shared" ref="L58:L59" si="15">F58+H58</f>
        <v>0</v>
      </c>
      <c r="M58" s="57"/>
    </row>
    <row r="59" spans="1:13" s="20" customFormat="1" ht="29.25" customHeight="1">
      <c r="A59" s="12" t="s">
        <v>38</v>
      </c>
      <c r="B59" s="13" t="s">
        <v>78</v>
      </c>
      <c r="C59" s="13" t="s">
        <v>13</v>
      </c>
      <c r="D59" s="13" t="s">
        <v>8</v>
      </c>
      <c r="E59" s="13" t="s">
        <v>83</v>
      </c>
      <c r="F59" s="13"/>
      <c r="G59" s="55"/>
      <c r="H59" s="55"/>
      <c r="I59" s="10"/>
      <c r="J59" s="10"/>
      <c r="K59" s="57">
        <f>K60</f>
        <v>6556</v>
      </c>
      <c r="L59" s="57">
        <f t="shared" si="15"/>
        <v>0</v>
      </c>
      <c r="M59" s="57"/>
    </row>
    <row r="60" spans="1:13" s="20" customFormat="1" ht="36.75" customHeight="1">
      <c r="A60" s="12" t="s">
        <v>45</v>
      </c>
      <c r="B60" s="13" t="s">
        <v>78</v>
      </c>
      <c r="C60" s="13" t="s">
        <v>13</v>
      </c>
      <c r="D60" s="13" t="s">
        <v>8</v>
      </c>
      <c r="E60" s="13" t="s">
        <v>83</v>
      </c>
      <c r="F60" s="13" t="s">
        <v>46</v>
      </c>
      <c r="G60" s="55"/>
      <c r="H60" s="55"/>
      <c r="I60" s="10"/>
      <c r="J60" s="10"/>
      <c r="K60" s="57">
        <f>K61</f>
        <v>6556</v>
      </c>
      <c r="L60" s="57"/>
      <c r="M60" s="57"/>
    </row>
    <row r="61" spans="1:13" s="20" customFormat="1" ht="26.25" customHeight="1">
      <c r="A61" s="12" t="s">
        <v>38</v>
      </c>
      <c r="B61" s="13" t="s">
        <v>78</v>
      </c>
      <c r="C61" s="13" t="s">
        <v>13</v>
      </c>
      <c r="D61" s="13" t="s">
        <v>8</v>
      </c>
      <c r="E61" s="13" t="s">
        <v>83</v>
      </c>
      <c r="F61" s="13" t="s">
        <v>47</v>
      </c>
      <c r="G61" s="55"/>
      <c r="H61" s="55"/>
      <c r="I61" s="10"/>
      <c r="J61" s="10"/>
      <c r="K61" s="57">
        <f>6556</f>
        <v>6556</v>
      </c>
      <c r="L61" s="57"/>
      <c r="M61" s="57"/>
    </row>
    <row r="62" spans="1:13" s="19" customFormat="1" ht="40.5" customHeight="1">
      <c r="A62" s="28" t="s">
        <v>94</v>
      </c>
      <c r="B62" s="34">
        <v>914</v>
      </c>
      <c r="C62" s="28" t="s">
        <v>13</v>
      </c>
      <c r="D62" s="28" t="s">
        <v>35</v>
      </c>
      <c r="E62" s="28"/>
      <c r="F62" s="28"/>
      <c r="G62" s="14"/>
      <c r="H62" s="14"/>
      <c r="I62" s="15"/>
      <c r="J62" s="15"/>
      <c r="K62" s="49">
        <f>K63</f>
        <v>446</v>
      </c>
      <c r="L62" s="58"/>
      <c r="M62" s="58"/>
    </row>
    <row r="63" spans="1:13" s="19" customFormat="1" ht="57" customHeight="1">
      <c r="A63" s="12" t="s">
        <v>96</v>
      </c>
      <c r="B63" s="13" t="s">
        <v>78</v>
      </c>
      <c r="C63" s="13" t="s">
        <v>13</v>
      </c>
      <c r="D63" s="13" t="s">
        <v>35</v>
      </c>
      <c r="E63" s="13" t="s">
        <v>60</v>
      </c>
      <c r="F63" s="28"/>
      <c r="G63" s="14"/>
      <c r="H63" s="14"/>
      <c r="I63" s="15"/>
      <c r="J63" s="15"/>
      <c r="K63" s="38">
        <f>K64</f>
        <v>446</v>
      </c>
      <c r="L63" s="58"/>
      <c r="M63" s="58"/>
    </row>
    <row r="64" spans="1:13" s="19" customFormat="1" ht="27.75" customHeight="1">
      <c r="A64" s="12" t="s">
        <v>12</v>
      </c>
      <c r="B64" s="13" t="s">
        <v>78</v>
      </c>
      <c r="C64" s="13" t="s">
        <v>13</v>
      </c>
      <c r="D64" s="13" t="s">
        <v>35</v>
      </c>
      <c r="E64" s="13" t="s">
        <v>61</v>
      </c>
      <c r="F64" s="13"/>
      <c r="G64" s="14"/>
      <c r="H64" s="14"/>
      <c r="I64" s="15"/>
      <c r="J64" s="15"/>
      <c r="K64" s="38">
        <f>K65</f>
        <v>446</v>
      </c>
      <c r="L64" s="58"/>
      <c r="M64" s="58"/>
    </row>
    <row r="65" spans="1:13" s="19" customFormat="1" ht="23.25" customHeight="1">
      <c r="A65" s="7" t="s">
        <v>66</v>
      </c>
      <c r="B65" s="13" t="s">
        <v>78</v>
      </c>
      <c r="C65" s="13" t="s">
        <v>13</v>
      </c>
      <c r="D65" s="13" t="s">
        <v>35</v>
      </c>
      <c r="E65" s="13" t="s">
        <v>95</v>
      </c>
      <c r="F65" s="13"/>
      <c r="G65" s="14"/>
      <c r="H65" s="14"/>
      <c r="I65" s="15"/>
      <c r="J65" s="15"/>
      <c r="K65" s="38">
        <f>K66</f>
        <v>446</v>
      </c>
      <c r="L65" s="58"/>
      <c r="M65" s="58"/>
    </row>
    <row r="66" spans="1:13" s="19" customFormat="1" ht="47.25" customHeight="1">
      <c r="A66" s="7" t="s">
        <v>55</v>
      </c>
      <c r="B66" s="13" t="s">
        <v>78</v>
      </c>
      <c r="C66" s="13" t="s">
        <v>13</v>
      </c>
      <c r="D66" s="13" t="s">
        <v>35</v>
      </c>
      <c r="E66" s="13" t="s">
        <v>95</v>
      </c>
      <c r="F66" s="13" t="s">
        <v>16</v>
      </c>
      <c r="G66" s="14"/>
      <c r="H66" s="14"/>
      <c r="I66" s="15"/>
      <c r="J66" s="15"/>
      <c r="K66" s="38">
        <f>K67</f>
        <v>446</v>
      </c>
      <c r="L66" s="58"/>
      <c r="M66" s="58"/>
    </row>
    <row r="67" spans="1:13" s="19" customFormat="1" ht="56.25" customHeight="1">
      <c r="A67" s="7" t="s">
        <v>18</v>
      </c>
      <c r="B67" s="13" t="s">
        <v>78</v>
      </c>
      <c r="C67" s="13" t="s">
        <v>13</v>
      </c>
      <c r="D67" s="13" t="s">
        <v>35</v>
      </c>
      <c r="E67" s="13" t="s">
        <v>95</v>
      </c>
      <c r="F67" s="13" t="s">
        <v>19</v>
      </c>
      <c r="G67" s="14"/>
      <c r="H67" s="14"/>
      <c r="I67" s="15"/>
      <c r="J67" s="15"/>
      <c r="K67" s="38">
        <v>446</v>
      </c>
      <c r="L67" s="58"/>
      <c r="M67" s="58"/>
    </row>
    <row r="68" spans="1:13" ht="25.5" customHeight="1">
      <c r="A68" s="33" t="s">
        <v>48</v>
      </c>
      <c r="B68" s="33" t="s">
        <v>78</v>
      </c>
      <c r="C68" s="33" t="s">
        <v>7</v>
      </c>
      <c r="D68" s="33" t="s">
        <v>14</v>
      </c>
      <c r="E68" s="42"/>
      <c r="F68" s="42"/>
      <c r="G68" s="14" t="e">
        <f>G69</f>
        <v>#REF!</v>
      </c>
      <c r="H68" s="14" t="e">
        <f>H69</f>
        <v>#REF!</v>
      </c>
      <c r="I68" s="15">
        <f>I69</f>
        <v>-1828</v>
      </c>
      <c r="J68" s="35"/>
      <c r="K68" s="49">
        <f>K69</f>
        <v>0</v>
      </c>
      <c r="L68" s="36">
        <f t="shared" ref="L68:M68" si="16">L69</f>
        <v>21758</v>
      </c>
      <c r="M68" s="36">
        <f t="shared" si="16"/>
        <v>22867</v>
      </c>
    </row>
    <row r="69" spans="1:13" ht="51" customHeight="1">
      <c r="A69" s="7" t="s">
        <v>79</v>
      </c>
      <c r="B69" s="8" t="s">
        <v>78</v>
      </c>
      <c r="C69" s="8" t="s">
        <v>7</v>
      </c>
      <c r="D69" s="8" t="s">
        <v>14</v>
      </c>
      <c r="E69" s="8" t="s">
        <v>49</v>
      </c>
      <c r="F69" s="8"/>
      <c r="G69" s="43" t="e">
        <f>G70+#REF!+#REF!+#REF!+#REF!</f>
        <v>#REF!</v>
      </c>
      <c r="H69" s="43" t="e">
        <f>H70+#REF!+#REF!+#REF!+#REF!</f>
        <v>#REF!</v>
      </c>
      <c r="I69" s="44">
        <f>I70</f>
        <v>-1828</v>
      </c>
      <c r="J69" s="35"/>
      <c r="K69" s="38"/>
      <c r="L69" s="45">
        <f t="shared" ref="L69:M72" si="17">L70</f>
        <v>21758</v>
      </c>
      <c r="M69" s="45">
        <f t="shared" si="17"/>
        <v>22867</v>
      </c>
    </row>
    <row r="70" spans="1:13" ht="36" customHeight="1">
      <c r="A70" s="7" t="s">
        <v>12</v>
      </c>
      <c r="B70" s="8">
        <v>914</v>
      </c>
      <c r="C70" s="8" t="s">
        <v>7</v>
      </c>
      <c r="D70" s="8" t="s">
        <v>14</v>
      </c>
      <c r="E70" s="8" t="s">
        <v>50</v>
      </c>
      <c r="F70" s="8"/>
      <c r="G70" s="43">
        <f t="shared" ref="G70:H72" si="18">G71</f>
        <v>23311</v>
      </c>
      <c r="H70" s="43">
        <f t="shared" si="18"/>
        <v>0</v>
      </c>
      <c r="I70" s="44">
        <f>I71</f>
        <v>-1828</v>
      </c>
      <c r="J70" s="35"/>
      <c r="K70" s="38"/>
      <c r="L70" s="38">
        <f t="shared" si="17"/>
        <v>21758</v>
      </c>
      <c r="M70" s="38">
        <f t="shared" si="17"/>
        <v>22867</v>
      </c>
    </row>
    <row r="71" spans="1:13" ht="21.75" customHeight="1">
      <c r="A71" s="7" t="s">
        <v>38</v>
      </c>
      <c r="B71" s="8">
        <v>914</v>
      </c>
      <c r="C71" s="8" t="s">
        <v>7</v>
      </c>
      <c r="D71" s="8" t="s">
        <v>14</v>
      </c>
      <c r="E71" s="8" t="s">
        <v>51</v>
      </c>
      <c r="F71" s="8"/>
      <c r="G71" s="43">
        <f t="shared" si="18"/>
        <v>23311</v>
      </c>
      <c r="H71" s="43">
        <f t="shared" si="18"/>
        <v>0</v>
      </c>
      <c r="I71" s="44">
        <f>I72</f>
        <v>-1828</v>
      </c>
      <c r="J71" s="35"/>
      <c r="K71" s="38"/>
      <c r="L71" s="38">
        <f t="shared" si="17"/>
        <v>21758</v>
      </c>
      <c r="M71" s="38">
        <f t="shared" si="17"/>
        <v>22867</v>
      </c>
    </row>
    <row r="72" spans="1:13" ht="39.75" customHeight="1">
      <c r="A72" s="7" t="s">
        <v>45</v>
      </c>
      <c r="B72" s="8">
        <v>914</v>
      </c>
      <c r="C72" s="8" t="s">
        <v>7</v>
      </c>
      <c r="D72" s="8" t="s">
        <v>14</v>
      </c>
      <c r="E72" s="8" t="s">
        <v>51</v>
      </c>
      <c r="F72" s="8" t="s">
        <v>46</v>
      </c>
      <c r="G72" s="43">
        <f t="shared" si="18"/>
        <v>23311</v>
      </c>
      <c r="H72" s="43">
        <f t="shared" si="18"/>
        <v>0</v>
      </c>
      <c r="I72" s="44">
        <f>I73</f>
        <v>-1828</v>
      </c>
      <c r="J72" s="35"/>
      <c r="K72" s="38"/>
      <c r="L72" s="38">
        <f t="shared" si="17"/>
        <v>21758</v>
      </c>
      <c r="M72" s="38">
        <f t="shared" si="17"/>
        <v>22867</v>
      </c>
    </row>
    <row r="73" spans="1:13" ht="30.75" customHeight="1">
      <c r="A73" s="7" t="s">
        <v>38</v>
      </c>
      <c r="B73" s="8">
        <v>914</v>
      </c>
      <c r="C73" s="8" t="s">
        <v>7</v>
      </c>
      <c r="D73" s="8" t="s">
        <v>14</v>
      </c>
      <c r="E73" s="8" t="s">
        <v>51</v>
      </c>
      <c r="F73" s="8" t="s">
        <v>47</v>
      </c>
      <c r="G73" s="43">
        <f>333+17957+5021</f>
        <v>23311</v>
      </c>
      <c r="H73" s="43"/>
      <c r="I73" s="44">
        <f>-1310-518</f>
        <v>-1828</v>
      </c>
      <c r="J73" s="35"/>
      <c r="K73" s="38"/>
      <c r="L73" s="38">
        <f>9580+4905+7273</f>
        <v>21758</v>
      </c>
      <c r="M73" s="38">
        <f>10068+5155+7644</f>
        <v>22867</v>
      </c>
    </row>
    <row r="74" spans="1:13" ht="27.75" customHeight="1">
      <c r="A74" s="33" t="s">
        <v>6</v>
      </c>
      <c r="B74" s="34">
        <v>914</v>
      </c>
      <c r="C74" s="28" t="s">
        <v>7</v>
      </c>
      <c r="D74" s="28" t="s">
        <v>8</v>
      </c>
      <c r="E74" s="28"/>
      <c r="F74" s="28"/>
      <c r="G74" s="14" t="e">
        <f t="shared" ref="G74:H78" si="19">G75</f>
        <v>#REF!</v>
      </c>
      <c r="H74" s="14" t="e">
        <f t="shared" si="19"/>
        <v>#REF!</v>
      </c>
      <c r="I74" s="35"/>
      <c r="J74" s="35"/>
      <c r="K74" s="36">
        <f>K75</f>
        <v>23670</v>
      </c>
      <c r="L74" s="36">
        <f t="shared" ref="L74:M75" si="20">L75</f>
        <v>6324</v>
      </c>
      <c r="M74" s="37">
        <f t="shared" si="20"/>
        <v>0</v>
      </c>
    </row>
    <row r="75" spans="1:13" ht="49.5">
      <c r="A75" s="7" t="s">
        <v>79</v>
      </c>
      <c r="B75" s="9">
        <v>914</v>
      </c>
      <c r="C75" s="8" t="s">
        <v>7</v>
      </c>
      <c r="D75" s="8" t="s">
        <v>8</v>
      </c>
      <c r="E75" s="8" t="s">
        <v>49</v>
      </c>
      <c r="F75" s="8"/>
      <c r="G75" s="38" t="e">
        <f>G76+#REF!+#REF!+#REF!</f>
        <v>#REF!</v>
      </c>
      <c r="H75" s="38" t="e">
        <f>H76+#REF!+#REF!+#REF!</f>
        <v>#REF!</v>
      </c>
      <c r="I75" s="35"/>
      <c r="J75" s="35"/>
      <c r="K75" s="45">
        <f>K76</f>
        <v>23670</v>
      </c>
      <c r="L75" s="45">
        <f t="shared" si="20"/>
        <v>6324</v>
      </c>
      <c r="M75" s="45">
        <f t="shared" si="20"/>
        <v>0</v>
      </c>
    </row>
    <row r="76" spans="1:13" ht="35.25" customHeight="1">
      <c r="A76" s="7" t="s">
        <v>12</v>
      </c>
      <c r="B76" s="9">
        <v>914</v>
      </c>
      <c r="C76" s="8" t="s">
        <v>7</v>
      </c>
      <c r="D76" s="8" t="s">
        <v>8</v>
      </c>
      <c r="E76" s="8" t="s">
        <v>50</v>
      </c>
      <c r="F76" s="8"/>
      <c r="G76" s="43">
        <f t="shared" si="19"/>
        <v>9181</v>
      </c>
      <c r="H76" s="43">
        <f t="shared" si="19"/>
        <v>0</v>
      </c>
      <c r="I76" s="35"/>
      <c r="J76" s="35"/>
      <c r="K76" s="45">
        <f t="shared" ref="K76:L78" si="21">K77</f>
        <v>23670</v>
      </c>
      <c r="L76" s="45">
        <f t="shared" si="21"/>
        <v>6324</v>
      </c>
      <c r="M76" s="38"/>
    </row>
    <row r="77" spans="1:13" ht="24.75" customHeight="1">
      <c r="A77" s="7" t="s">
        <v>38</v>
      </c>
      <c r="B77" s="9">
        <v>914</v>
      </c>
      <c r="C77" s="8" t="s">
        <v>7</v>
      </c>
      <c r="D77" s="8" t="s">
        <v>8</v>
      </c>
      <c r="E77" s="8" t="s">
        <v>51</v>
      </c>
      <c r="F77" s="8"/>
      <c r="G77" s="43">
        <f t="shared" si="19"/>
        <v>9181</v>
      </c>
      <c r="H77" s="43">
        <f t="shared" si="19"/>
        <v>0</v>
      </c>
      <c r="I77" s="35"/>
      <c r="J77" s="35"/>
      <c r="K77" s="45">
        <f t="shared" si="21"/>
        <v>23670</v>
      </c>
      <c r="L77" s="45">
        <f t="shared" si="21"/>
        <v>6324</v>
      </c>
      <c r="M77" s="38"/>
    </row>
    <row r="78" spans="1:13" ht="45" customHeight="1">
      <c r="A78" s="7" t="s">
        <v>45</v>
      </c>
      <c r="B78" s="9">
        <v>914</v>
      </c>
      <c r="C78" s="8" t="s">
        <v>7</v>
      </c>
      <c r="D78" s="8" t="s">
        <v>8</v>
      </c>
      <c r="E78" s="8" t="s">
        <v>51</v>
      </c>
      <c r="F78" s="8" t="s">
        <v>46</v>
      </c>
      <c r="G78" s="53">
        <f t="shared" si="19"/>
        <v>9181</v>
      </c>
      <c r="H78" s="53">
        <f t="shared" si="19"/>
        <v>0</v>
      </c>
      <c r="I78" s="35"/>
      <c r="J78" s="35"/>
      <c r="K78" s="45">
        <f t="shared" si="21"/>
        <v>23670</v>
      </c>
      <c r="L78" s="45">
        <f t="shared" si="21"/>
        <v>6324</v>
      </c>
      <c r="M78" s="38"/>
    </row>
    <row r="79" spans="1:13" ht="32.25" customHeight="1">
      <c r="A79" s="7" t="s">
        <v>38</v>
      </c>
      <c r="B79" s="9">
        <v>914</v>
      </c>
      <c r="C79" s="8" t="s">
        <v>7</v>
      </c>
      <c r="D79" s="8" t="s">
        <v>8</v>
      </c>
      <c r="E79" s="8" t="s">
        <v>51</v>
      </c>
      <c r="F79" s="8" t="s">
        <v>47</v>
      </c>
      <c r="G79" s="43">
        <v>9181</v>
      </c>
      <c r="H79" s="43"/>
      <c r="I79" s="35"/>
      <c r="J79" s="35"/>
      <c r="K79" s="45">
        <f>981+19202+3487</f>
        <v>23670</v>
      </c>
      <c r="L79" s="45">
        <v>6324</v>
      </c>
      <c r="M79" s="38"/>
    </row>
    <row r="80" spans="1:13" ht="24.75" customHeight="1">
      <c r="A80" s="63" t="s">
        <v>54</v>
      </c>
      <c r="B80" s="64">
        <v>914</v>
      </c>
      <c r="C80" s="65" t="s">
        <v>36</v>
      </c>
      <c r="D80" s="65" t="s">
        <v>8</v>
      </c>
      <c r="E80" s="65"/>
      <c r="F80" s="8"/>
      <c r="G80" s="14" t="e">
        <f>G81</f>
        <v>#REF!</v>
      </c>
      <c r="H80" s="14" t="e">
        <f>H81</f>
        <v>#REF!</v>
      </c>
      <c r="I80" s="15" t="e">
        <f>I81</f>
        <v>#REF!</v>
      </c>
      <c r="J80" s="35"/>
      <c r="K80" s="49"/>
      <c r="L80" s="36">
        <f>L81</f>
        <v>8445</v>
      </c>
      <c r="M80" s="38"/>
    </row>
    <row r="81" spans="1:13" ht="56.25" customHeight="1">
      <c r="A81" s="7" t="s">
        <v>97</v>
      </c>
      <c r="B81" s="9">
        <v>914</v>
      </c>
      <c r="C81" s="41" t="s">
        <v>36</v>
      </c>
      <c r="D81" s="41" t="s">
        <v>8</v>
      </c>
      <c r="E81" s="41" t="s">
        <v>52</v>
      </c>
      <c r="F81" s="8"/>
      <c r="G81" s="43" t="e">
        <f>#REF!+#REF!+#REF!</f>
        <v>#REF!</v>
      </c>
      <c r="H81" s="43" t="e">
        <f>#REF!+#REF!+#REF!</f>
        <v>#REF!</v>
      </c>
      <c r="I81" s="44" t="e">
        <f>#REF!</f>
        <v>#REF!</v>
      </c>
      <c r="J81" s="35"/>
      <c r="K81" s="38"/>
      <c r="L81" s="45">
        <f>L82</f>
        <v>8445</v>
      </c>
      <c r="M81" s="38"/>
    </row>
    <row r="82" spans="1:13" ht="31.5" customHeight="1">
      <c r="A82" s="7" t="s">
        <v>12</v>
      </c>
      <c r="B82" s="8" t="s">
        <v>78</v>
      </c>
      <c r="C82" s="8" t="s">
        <v>36</v>
      </c>
      <c r="D82" s="8" t="s">
        <v>8</v>
      </c>
      <c r="E82" s="8" t="s">
        <v>53</v>
      </c>
      <c r="F82" s="8"/>
      <c r="G82" s="62"/>
      <c r="H82" s="62"/>
      <c r="I82" s="35"/>
      <c r="J82" s="35"/>
      <c r="K82" s="35"/>
      <c r="L82" s="44">
        <f>L83</f>
        <v>8445</v>
      </c>
      <c r="M82" s="35"/>
    </row>
    <row r="83" spans="1:13" ht="22.5" customHeight="1">
      <c r="A83" s="7" t="s">
        <v>38</v>
      </c>
      <c r="B83" s="8" t="s">
        <v>78</v>
      </c>
      <c r="C83" s="8" t="s">
        <v>36</v>
      </c>
      <c r="D83" s="8" t="s">
        <v>8</v>
      </c>
      <c r="E83" s="8" t="s">
        <v>93</v>
      </c>
      <c r="F83" s="8"/>
      <c r="G83" s="35"/>
      <c r="H83" s="35"/>
      <c r="I83" s="35"/>
      <c r="J83" s="35"/>
      <c r="K83" s="35"/>
      <c r="L83" s="44">
        <f>L84</f>
        <v>8445</v>
      </c>
      <c r="M83" s="35"/>
    </row>
    <row r="84" spans="1:13" ht="38.25" customHeight="1">
      <c r="A84" s="7" t="s">
        <v>45</v>
      </c>
      <c r="B84" s="8" t="s">
        <v>78</v>
      </c>
      <c r="C84" s="8" t="s">
        <v>36</v>
      </c>
      <c r="D84" s="8" t="s">
        <v>8</v>
      </c>
      <c r="E84" s="8" t="s">
        <v>93</v>
      </c>
      <c r="F84" s="8" t="s">
        <v>46</v>
      </c>
      <c r="G84" s="35"/>
      <c r="H84" s="35"/>
      <c r="I84" s="66"/>
      <c r="J84" s="35"/>
      <c r="K84" s="35"/>
      <c r="L84" s="44">
        <f>L85</f>
        <v>8445</v>
      </c>
      <c r="M84" s="35"/>
    </row>
    <row r="85" spans="1:13" ht="23.25" customHeight="1">
      <c r="A85" s="7" t="s">
        <v>38</v>
      </c>
      <c r="B85" s="8" t="s">
        <v>78</v>
      </c>
      <c r="C85" s="8" t="s">
        <v>36</v>
      </c>
      <c r="D85" s="8" t="s">
        <v>8</v>
      </c>
      <c r="E85" s="8" t="s">
        <v>93</v>
      </c>
      <c r="F85" s="8" t="s">
        <v>47</v>
      </c>
      <c r="G85" s="35"/>
      <c r="H85" s="35"/>
      <c r="I85" s="35"/>
      <c r="J85" s="35"/>
      <c r="K85" s="35"/>
      <c r="L85" s="44">
        <v>8445</v>
      </c>
      <c r="M85" s="35"/>
    </row>
  </sheetData>
  <autoFilter ref="A3:H82">
    <filterColumn colId="6" showButton="0"/>
  </autoFilter>
  <mergeCells count="11">
    <mergeCell ref="K3:M3"/>
    <mergeCell ref="A1:M1"/>
    <mergeCell ref="A2:M2"/>
    <mergeCell ref="A3:A4"/>
    <mergeCell ref="B3:B4"/>
    <mergeCell ref="C3:C4"/>
    <mergeCell ref="D3:D4"/>
    <mergeCell ref="E3:E4"/>
    <mergeCell ref="F3:F4"/>
    <mergeCell ref="G3:H3"/>
    <mergeCell ref="I3:J3"/>
  </mergeCells>
  <pageMargins left="0.19685039370078741" right="0" top="0.15748031496062992" bottom="0.11811023622047245" header="0.19685039370078741" footer="0"/>
  <pageSetup paperSize="9" scale="70" fitToHeight="9" orientation="portrait" r:id="rId1"/>
  <headerFooter differentFirst="1" alignWithMargins="0">
    <oddHeader>&amp;C&amp;12&amp;P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2022</vt:lpstr>
      <vt:lpstr>'2022'!Заголовки_для_печати</vt:lpstr>
      <vt:lpstr>'2022'!Область_печати</vt:lpstr>
    </vt:vector>
  </TitlesOfParts>
  <Company>Мэрия городского округа г.Тольятти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panova</cp:lastModifiedBy>
  <cp:lastPrinted>2021-09-09T10:02:35Z</cp:lastPrinted>
  <dcterms:created xsi:type="dcterms:W3CDTF">2015-05-28T09:44:52Z</dcterms:created>
  <dcterms:modified xsi:type="dcterms:W3CDTF">2021-09-09T11:25:30Z</dcterms:modified>
</cp:coreProperties>
</file>