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8_{CB4D94B8-42D0-4711-9C3A-393E4EA964D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Лист1!$E$7:$I$101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Лист1!$6:$7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Лист1!$A$1:$I$102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81029"/>
</workbook>
</file>

<file path=xl/calcChain.xml><?xml version="1.0" encoding="utf-8"?>
<calcChain xmlns="http://schemas.openxmlformats.org/spreadsheetml/2006/main">
  <c r="I54" i="1" l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53" i="1"/>
  <c r="I52" i="1"/>
  <c r="I51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8" i="1"/>
  <c r="F100" i="1"/>
  <c r="F101" i="1"/>
  <c r="F99" i="1"/>
  <c r="F89" i="1"/>
  <c r="F90" i="1"/>
  <c r="F91" i="1"/>
  <c r="F92" i="1"/>
  <c r="F93" i="1"/>
  <c r="F94" i="1"/>
  <c r="F95" i="1"/>
  <c r="F96" i="1"/>
  <c r="F97" i="1"/>
  <c r="F98" i="1"/>
  <c r="F88" i="1"/>
  <c r="F87" i="1"/>
  <c r="F86" i="1"/>
  <c r="F85" i="1"/>
  <c r="F83" i="1"/>
  <c r="F84" i="1"/>
  <c r="F82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61" i="1"/>
  <c r="F54" i="1"/>
  <c r="F55" i="1"/>
  <c r="F56" i="1"/>
  <c r="F57" i="1"/>
  <c r="F58" i="1"/>
  <c r="F59" i="1"/>
  <c r="F60" i="1"/>
  <c r="F53" i="1"/>
  <c r="F52" i="1"/>
  <c r="F51" i="1"/>
  <c r="F49" i="1"/>
  <c r="F50" i="1"/>
  <c r="F48" i="1"/>
  <c r="F36" i="1"/>
  <c r="F37" i="1"/>
  <c r="F38" i="1"/>
  <c r="F39" i="1"/>
  <c r="F40" i="1"/>
  <c r="F41" i="1"/>
  <c r="F42" i="1"/>
  <c r="F43" i="1"/>
  <c r="F44" i="1"/>
  <c r="F45" i="1"/>
  <c r="F46" i="1"/>
  <c r="F47" i="1"/>
  <c r="F25" i="1"/>
  <c r="F26" i="1"/>
  <c r="F27" i="1"/>
  <c r="F28" i="1"/>
  <c r="F29" i="1"/>
  <c r="F30" i="1"/>
  <c r="F31" i="1"/>
  <c r="F32" i="1"/>
  <c r="F33" i="1"/>
  <c r="F34" i="1"/>
  <c r="F35" i="1"/>
  <c r="F24" i="1"/>
  <c r="F23" i="1"/>
  <c r="F22" i="1"/>
  <c r="F17" i="1"/>
  <c r="F18" i="1"/>
  <c r="F19" i="1"/>
  <c r="F20" i="1"/>
  <c r="F21" i="1"/>
  <c r="F16" i="1"/>
  <c r="F15" i="1"/>
  <c r="F14" i="1"/>
  <c r="F10" i="1"/>
  <c r="F11" i="1"/>
  <c r="F12" i="1"/>
  <c r="F13" i="1"/>
  <c r="F9" i="1"/>
  <c r="F8" i="1"/>
  <c r="H87" i="1"/>
  <c r="H86" i="1"/>
  <c r="H85" i="1"/>
  <c r="H60" i="1"/>
  <c r="H59" i="1"/>
  <c r="H58" i="1"/>
  <c r="H57" i="1"/>
  <c r="H56" i="1"/>
  <c r="H55" i="1"/>
  <c r="H54" i="1"/>
  <c r="H53" i="1"/>
  <c r="H98" i="1"/>
  <c r="H97" i="1"/>
  <c r="H96" i="1"/>
  <c r="H95" i="1"/>
  <c r="H94" i="1"/>
  <c r="H93" i="1"/>
  <c r="H92" i="1"/>
  <c r="H91" i="1"/>
  <c r="H90" i="1"/>
  <c r="H89" i="1"/>
  <c r="H88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46" i="1"/>
  <c r="G47" i="1"/>
  <c r="G48" i="1"/>
  <c r="G49" i="1"/>
  <c r="G50" i="1"/>
  <c r="G15" i="1"/>
  <c r="G14" i="1"/>
  <c r="G13" i="1"/>
  <c r="G12" i="1"/>
  <c r="G11" i="1"/>
  <c r="G10" i="1"/>
  <c r="G9" i="1"/>
  <c r="G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J93" i="1" l="1"/>
  <c r="J92" i="1"/>
  <c r="J91" i="1"/>
  <c r="J90" i="1" l="1"/>
  <c r="J82" i="1" l="1"/>
  <c r="J83" i="1"/>
  <c r="J69" i="1" l="1"/>
  <c r="J68" i="1"/>
  <c r="J67" i="1"/>
  <c r="J66" i="1"/>
  <c r="J65" i="1"/>
  <c r="J45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70" i="1"/>
  <c r="J71" i="1"/>
  <c r="J72" i="1"/>
  <c r="J73" i="1"/>
  <c r="J74" i="1"/>
  <c r="J75" i="1"/>
  <c r="J78" i="1"/>
  <c r="J79" i="1"/>
  <c r="J80" i="1"/>
  <c r="J81" i="1"/>
  <c r="J8" i="1"/>
  <c r="G52" i="1" l="1"/>
  <c r="H52" i="1" s="1"/>
  <c r="G51" i="1"/>
  <c r="H51" i="1" s="1"/>
  <c r="J85" i="1"/>
  <c r="J86" i="1"/>
  <c r="J87" i="1"/>
  <c r="J88" i="1"/>
  <c r="J89" i="1"/>
  <c r="J94" i="1"/>
  <c r="J95" i="1"/>
  <c r="J96" i="1"/>
  <c r="J97" i="1"/>
  <c r="J98" i="1"/>
  <c r="J84" i="1"/>
</calcChain>
</file>

<file path=xl/sharedStrings.xml><?xml version="1.0" encoding="utf-8"?>
<sst xmlns="http://schemas.openxmlformats.org/spreadsheetml/2006/main" count="152" uniqueCount="121">
  <si>
    <t>№ п\п</t>
  </si>
  <si>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</si>
  <si>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</si>
  <si>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</si>
  <si>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</si>
  <si>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</si>
  <si>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</si>
  <si>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</si>
  <si>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</si>
  <si>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</si>
  <si>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от ______________ № _______________________</t>
  </si>
  <si>
    <t>к постановлению администрации городского округа Тольятти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</si>
  <si>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</si>
  <si>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</si>
  <si>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</si>
  <si>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</si>
  <si>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</si>
  <si>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</si>
  <si>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</si>
  <si>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</si>
  <si>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</si>
  <si>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</si>
  <si>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ТРК «Парк Хаус» – СНТ «Золотая нива» (с. Узюково)</t>
  </si>
  <si>
    <t>ОП «КВЦ» – СНТ «Ягодка» (с. Ягодное)</t>
  </si>
  <si>
    <t>ТРК «Парк Хаус» – СНТ «Ягодка» (с. Ягодное)</t>
  </si>
  <si>
    <t>ТРК «Парк Хаус» – СНТ «Рассвет» (с. Н. Бинарадка)</t>
  </si>
  <si>
    <t>ТРК «Парк Хаус» – СНТ «Брусяны» (с. Брусяны)</t>
  </si>
  <si>
    <t>ТРК «Парк Хаус» – СНТ «Волжский» (с. Севрюкаево)</t>
  </si>
  <si>
    <t xml:space="preserve">ОП «ул. Громовой» – СНТ «Лада» (с. Переволоки) </t>
  </si>
  <si>
    <t>ТРК «Парк Хаус» – СНТ «Яблонька» (с. Мусорки)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</si>
  <si>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</si>
  <si>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</si>
  <si>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</si>
  <si>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</si>
  <si>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</si>
  <si>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</si>
  <si>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</si>
  <si>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</si>
  <si>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</si>
  <si>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</si>
  <si>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</si>
  <si>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</si>
  <si>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</si>
  <si>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</si>
  <si>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</si>
  <si>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</si>
  <si>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</si>
  <si>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</si>
  <si>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</si>
  <si>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</si>
  <si>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</si>
  <si>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</si>
  <si>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</si>
  <si>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</si>
  <si>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</si>
  <si>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</si>
  <si>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</si>
  <si>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</si>
  <si>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</si>
  <si>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</si>
  <si>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</si>
  <si>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</si>
  <si>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</si>
  <si>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</si>
  <si>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</si>
  <si>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</si>
  <si>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</si>
  <si>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</si>
  <si>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</si>
  <si>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</si>
  <si>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</si>
  <si>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</si>
  <si>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ТРК «Парк Хаус» – СНТ «Родники» (п. Рассвет)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</si>
  <si>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</si>
  <si>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</si>
  <si>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</si>
  <si>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</si>
  <si>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</si>
  <si>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</si>
  <si>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</si>
  <si>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</si>
  <si>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</si>
  <si>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</si>
  <si>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</si>
  <si>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</si>
  <si>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</si>
  <si>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</si>
  <si>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</si>
  <si>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</si>
  <si>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</si>
  <si>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</si>
  <si>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</si>
  <si>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</si>
  <si>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</si>
  <si>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</si>
  <si>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</si>
  <si>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</si>
  <si>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</si>
  <si>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(ТРК «Парк Хаус») - с. Ягодное (СНТ «Ягодка»)</t>
  </si>
  <si>
    <t>г. Тольятти (ТРК «Парк Хаус») - с. Новая Бинарадка (СНТ «Рассвет»)</t>
  </si>
  <si>
    <t>г. Тольятти (ДС «Волгарь») - с. Новая Бинарадка (СНТ «Рассвет»)</t>
  </si>
  <si>
    <t>г. Тольятти (ТРК «Парк Хаус») - с. Севрюкаево (СНТ «Волжский»)</t>
  </si>
  <si>
    <t>г. Тольятти (ТРК «Парк Хаус») - с. Брусяны (СНТ «Брусяны»)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</si>
  <si>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</si>
  <si>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</si>
  <si>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г. Тольятти (ОП «Вега») - с. Подстепки (СНТ "Приморское")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</si>
  <si>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</si>
  <si>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</si>
  <si>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</si>
  <si>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</si>
  <si>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</si>
  <si>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</si>
  <si>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</si>
  <si>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</si>
  <si>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</si>
  <si>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>г. Тольятти (ДС "Волгарь") - с. Кирилловка (СНТ «Механизатор»)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</si>
  <si>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</si>
  <si>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</si>
  <si>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</si>
  <si>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</si>
  <si>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 xml:space="preserve">Тарифные участки и размер платы за перевозку пассажиров и багажа автомобильным транспортом по регулируемым тарифам по межмуниципальным маршрутам в части регулярных перевозок на садово-дачные массивы в 2021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</si>
</sst>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Fill="1" applyBorder="1"/>
    <xf numFmtId="0" fontId="11" fillId="0" borderId="2" xfId="0" applyFont="1" applyBorder="1"/>
    <xf numFmtId="0" fontId="11" fillId="0" borderId="0" xfId="0" applyFont="1" applyFill="1" applyBorder="1"/>
    <xf numFmtId="0" fontId="1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8">
    <cellStyle name="TableStyleLight1" xfId="9" xr:uid="{00000000-0005-0000-0000-000000000000}"/>
    <cellStyle name="Обычный" xfId="0" builtinId="0"/>
    <cellStyle name="Обычный 2" xfId="1" xr:uid="{00000000-0005-0000-0000-000002000000}"/>
    <cellStyle name="Обычный 2 2" xfId="10" xr:uid="{00000000-0005-0000-0000-000003000000}"/>
    <cellStyle name="Обычный 2 2 2" xfId="11" xr:uid="{00000000-0005-0000-0000-000004000000}"/>
    <cellStyle name="Обычный 2 3" xfId="2" xr:uid="{00000000-0005-0000-0000-000005000000}"/>
    <cellStyle name="Обычный 2 3 2" xfId="7" xr:uid="{00000000-0005-0000-0000-000006000000}"/>
    <cellStyle name="Обычный 2 3 3" xfId="12" xr:uid="{00000000-0005-0000-0000-000007000000}"/>
    <cellStyle name="Обычный 2 3 4" xfId="13" xr:uid="{00000000-0005-0000-0000-000008000000}"/>
    <cellStyle name="Обычный 2 4" xfId="14" xr:uid="{00000000-0005-0000-0000-000009000000}"/>
    <cellStyle name="Обычный 2 4 2" xfId="15" xr:uid="{00000000-0005-0000-0000-00000A000000}"/>
    <cellStyle name="Обычный 2 5" xfId="6" xr:uid="{00000000-0005-0000-0000-00000B000000}"/>
    <cellStyle name="Обычный 2 6" xfId="16" xr:uid="{00000000-0005-0000-0000-00000C000000}"/>
    <cellStyle name="Обычный 3" xfId="3" xr:uid="{00000000-0005-0000-0000-00000D000000}"/>
    <cellStyle name="Обычный 3 2" xfId="17" xr:uid="{00000000-0005-0000-0000-00000E000000}"/>
    <cellStyle name="Обычный 3 2 2" xfId="18" xr:uid="{00000000-0005-0000-0000-00000F000000}"/>
    <cellStyle name="Обычный 3 2 2 2" xfId="19" xr:uid="{00000000-0005-0000-0000-000010000000}"/>
    <cellStyle name="Обычный 3 2 2 2 2" xfId="20" xr:uid="{00000000-0005-0000-0000-000011000000}"/>
    <cellStyle name="Обычный 3 2 2 3" xfId="21" xr:uid="{00000000-0005-0000-0000-000012000000}"/>
    <cellStyle name="Обычный 3 2 3" xfId="22" xr:uid="{00000000-0005-0000-0000-000013000000}"/>
    <cellStyle name="Обычный 3 2 3 2" xfId="23" xr:uid="{00000000-0005-0000-0000-000014000000}"/>
    <cellStyle name="Обычный 3 2 4" xfId="24" xr:uid="{00000000-0005-0000-0000-000015000000}"/>
    <cellStyle name="Обычный 3 3" xfId="25" xr:uid="{00000000-0005-0000-0000-000016000000}"/>
    <cellStyle name="Обычный 3 4" xfId="26" xr:uid="{00000000-0005-0000-0000-000017000000}"/>
    <cellStyle name="Обычный 3 4 2" xfId="27" xr:uid="{00000000-0005-0000-0000-000018000000}"/>
    <cellStyle name="Обычный 3 4 2 2" xfId="28" xr:uid="{00000000-0005-0000-0000-000019000000}"/>
    <cellStyle name="Обычный 3 4 3" xfId="29" xr:uid="{00000000-0005-0000-0000-00001A000000}"/>
    <cellStyle name="Обычный 3 5" xfId="30" xr:uid="{00000000-0005-0000-0000-00001B000000}"/>
    <cellStyle name="Обычный 3 5 2" xfId="31" xr:uid="{00000000-0005-0000-0000-00001C000000}"/>
    <cellStyle name="Обычный 3 6" xfId="32" xr:uid="{00000000-0005-0000-0000-00001D000000}"/>
    <cellStyle name="Обычный 3 6 2" xfId="33" xr:uid="{00000000-0005-0000-0000-00001E000000}"/>
    <cellStyle name="Обычный 3 7" xfId="34" xr:uid="{00000000-0005-0000-0000-00001F000000}"/>
    <cellStyle name="Обычный 3 8" xfId="5" xr:uid="{00000000-0005-0000-0000-000020000000}"/>
    <cellStyle name="Обычный 4" xfId="4" xr:uid="{00000000-0005-0000-0000-000021000000}"/>
    <cellStyle name="Обычный 4 2" xfId="35" xr:uid="{00000000-0005-0000-0000-000022000000}"/>
    <cellStyle name="Обычный 5" xfId="36" xr:uid="{00000000-0005-0000-0000-000023000000}"/>
    <cellStyle name="Обычный 6" xfId="37" xr:uid="{00000000-0005-0000-0000-000024000000}"/>
    <cellStyle name="Обычный 7" xfId="38" xr:uid="{00000000-0005-0000-0000-000025000000}"/>
    <cellStyle name="Обычный 8" xfId="39" xr:uid="{00000000-0005-0000-0000-000026000000}"/>
    <cellStyle name="Обычный 8 2" xfId="40" xr:uid="{00000000-0005-0000-0000-000027000000}"/>
    <cellStyle name="Процентный 2" xfId="8" xr:uid="{00000000-0005-0000-0000-000028000000}"/>
    <cellStyle name="Процентный 2 2" xfId="41" xr:uid="{00000000-0005-0000-0000-000029000000}"/>
    <cellStyle name="Финансовый 2" xfId="42" xr:uid="{00000000-0005-0000-0000-00002A000000}"/>
    <cellStyle name="Финансовый 2 2" xfId="43" xr:uid="{00000000-0005-0000-0000-00002B000000}"/>
    <cellStyle name="Финансовый 2 2 2" xfId="44" xr:uid="{00000000-0005-0000-0000-00002C000000}"/>
    <cellStyle name="Финансовый 2 3" xfId="45" xr:uid="{00000000-0005-0000-0000-00002D000000}"/>
    <cellStyle name="Финансовый 3" xfId="46" xr:uid="{00000000-0005-0000-0000-00002E000000}"/>
    <cellStyle name="Финансовый 6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3"/>
  <sheetViews>
    <sheetView tabSelected="1" view="pageBreakPreview" zoomScale="80" zoomScaleSheetLayoutView="80" workbookViewId="0">
      <pane xSplit="5" ySplit="7" topLeftCell="F86" activePane="bottomRight" state="frozen"/>
      <selection pane="topRight" activeCell="F1" sqref="F1"/>
      <selection pane="bottomLeft" activeCell="A7" sqref="A7"/>
      <selection pane="bottomRight" activeCell="M94" sqref="M94"/>
    </sheetView>
  </sheetViews>
  <sheetFormatPr defaultRowHeight="15" x14ac:dyDescent="0.25"/>
  <cols>
    <col min="1" max="1" width="4.5703125" style="21" customWidth="1"/>
    <col min="2" max="2" width="9.5703125" style="21" customWidth="1"/>
    <col min="3" max="3" width="32.28515625" style="21" customWidth="1"/>
    <col min="4" max="4" width="57" style="21" customWidth="1"/>
    <col min="5" max="5" width="13.42578125" style="21" customWidth="1"/>
    <col min="6" max="6" width="11.28515625" style="23" customWidth="1"/>
    <col min="7" max="7" width="30.140625" style="23" customWidth="1"/>
    <col min="8" max="8" width="9.5703125" style="23" customWidth="1"/>
    <col min="9" max="9" width="9.28515625" style="23" customWidth="1"/>
    <col min="10" max="10" width="0" hidden="1" customWidth="1"/>
  </cols>
  <sheetData>
    <row r="1" spans="1:10" x14ac:dyDescent="0.25">
      <c r="F1" s="22" t="s">
        <v>9</v>
      </c>
    </row>
    <row r="2" spans="1:10" x14ac:dyDescent="0.25">
      <c r="F2" s="22" t="s">
        <v>11</v>
      </c>
    </row>
    <row r="3" spans="1:10" ht="21.6" customHeight="1" x14ac:dyDescent="0.25">
      <c r="C3" s="24"/>
      <c r="D3" s="24"/>
      <c r="F3" s="22" t="s">
        <v>10</v>
      </c>
    </row>
    <row r="4" spans="1:10" ht="15.6" customHeight="1" x14ac:dyDescent="0.25">
      <c r="F4" s="22"/>
    </row>
    <row r="5" spans="1:10" ht="32.450000000000003" customHeight="1" x14ac:dyDescent="0.25">
      <c r="A5" s="33" t="s">
        <v>120</v>
      </c>
      <c r="B5" s="33"/>
      <c r="C5" s="33"/>
      <c r="D5" s="33"/>
      <c r="E5" s="33"/>
      <c r="F5" s="33"/>
      <c r="G5" s="33"/>
      <c r="H5" s="33"/>
      <c r="I5" s="33"/>
    </row>
    <row r="6" spans="1:10" ht="121.15" customHeight="1" x14ac:dyDescent="0.25">
      <c r="A6" s="12" t="s">
        <v>0</v>
      </c>
      <c r="B6" s="12" t="s">
        <v>4</v>
      </c>
      <c r="C6" s="12" t="s">
        <v>1</v>
      </c>
      <c r="D6" s="12" t="s">
        <v>116</v>
      </c>
      <c r="E6" s="12" t="s">
        <v>2</v>
      </c>
      <c r="F6" s="10" t="s">
        <v>12</v>
      </c>
      <c r="G6" s="10" t="s">
        <v>16</v>
      </c>
      <c r="H6" s="10" t="s">
        <v>13</v>
      </c>
      <c r="I6" s="10" t="s">
        <v>14</v>
      </c>
    </row>
    <row r="7" spans="1:10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  <c r="G7" s="26">
        <v>7</v>
      </c>
      <c r="H7" s="26">
        <v>8</v>
      </c>
      <c r="I7" s="26">
        <v>9</v>
      </c>
    </row>
    <row r="8" spans="1:10" ht="15" customHeight="1" x14ac:dyDescent="0.25">
      <c r="A8" s="36">
        <v>1</v>
      </c>
      <c r="B8" s="36" t="s">
        <v>3</v>
      </c>
      <c r="C8" s="34" t="s">
        <v>81</v>
      </c>
      <c r="D8" s="8" t="s">
        <v>32</v>
      </c>
      <c r="E8" s="9">
        <v>53.4</v>
      </c>
      <c r="F8" s="3">
        <f>ROUND(E8*2.35,0)</f>
        <v>125</v>
      </c>
      <c r="G8" s="3">
        <f t="shared" ref="G8:G15" si="0">IF(AND(E8&lt;=20),19,IF(AND(E8&gt;20,E8&lt;=45),22,IF(AND(E8&gt;45,E8&lt;=60),27,IF(AND(E8&gt;60),32))))</f>
        <v>27</v>
      </c>
      <c r="H8" s="3">
        <v>61</v>
      </c>
      <c r="I8" s="3">
        <f>ROUND(E8*0.35,0)</f>
        <v>19</v>
      </c>
      <c r="J8" s="4">
        <f>F8/2</f>
        <v>62.5</v>
      </c>
    </row>
    <row r="9" spans="1:10" ht="15" customHeight="1" x14ac:dyDescent="0.25">
      <c r="A9" s="36"/>
      <c r="B9" s="36"/>
      <c r="C9" s="34"/>
      <c r="D9" s="8" t="s">
        <v>33</v>
      </c>
      <c r="E9" s="9">
        <v>33.4</v>
      </c>
      <c r="F9" s="3">
        <f>ROUND(E9*2.35,0)</f>
        <v>78</v>
      </c>
      <c r="G9" s="3">
        <f t="shared" si="0"/>
        <v>22</v>
      </c>
      <c r="H9" s="3">
        <v>38</v>
      </c>
      <c r="I9" s="3">
        <f t="shared" ref="I9:I50" si="1">ROUND(E9*0.35,0)</f>
        <v>12</v>
      </c>
      <c r="J9" s="4">
        <f t="shared" ref="J9:J13" si="2">F9/2</f>
        <v>39</v>
      </c>
    </row>
    <row r="10" spans="1:10" ht="15" customHeight="1" x14ac:dyDescent="0.25">
      <c r="A10" s="36"/>
      <c r="B10" s="36"/>
      <c r="C10" s="34"/>
      <c r="D10" s="8" t="s">
        <v>34</v>
      </c>
      <c r="E10" s="9">
        <v>27.8</v>
      </c>
      <c r="F10" s="3">
        <f t="shared" ref="F10:F13" si="3">ROUND(E10*2.35,0)</f>
        <v>65</v>
      </c>
      <c r="G10" s="3">
        <f t="shared" si="0"/>
        <v>22</v>
      </c>
      <c r="H10" s="3">
        <v>32</v>
      </c>
      <c r="I10" s="3">
        <f t="shared" si="1"/>
        <v>10</v>
      </c>
      <c r="J10" s="4">
        <f t="shared" si="2"/>
        <v>32.5</v>
      </c>
    </row>
    <row r="11" spans="1:10" ht="15" customHeight="1" x14ac:dyDescent="0.25">
      <c r="A11" s="36"/>
      <c r="B11" s="36"/>
      <c r="C11" s="34"/>
      <c r="D11" s="8" t="s">
        <v>35</v>
      </c>
      <c r="E11" s="9">
        <v>41.4</v>
      </c>
      <c r="F11" s="3">
        <f t="shared" si="3"/>
        <v>97</v>
      </c>
      <c r="G11" s="3">
        <f t="shared" si="0"/>
        <v>22</v>
      </c>
      <c r="H11" s="3">
        <v>47</v>
      </c>
      <c r="I11" s="3">
        <f t="shared" si="1"/>
        <v>14</v>
      </c>
      <c r="J11" s="4">
        <f t="shared" si="2"/>
        <v>48.5</v>
      </c>
    </row>
    <row r="12" spans="1:10" ht="15" customHeight="1" x14ac:dyDescent="0.25">
      <c r="A12" s="36"/>
      <c r="B12" s="36"/>
      <c r="C12" s="34"/>
      <c r="D12" s="8" t="s">
        <v>36</v>
      </c>
      <c r="E12" s="9">
        <v>21.4</v>
      </c>
      <c r="F12" s="3">
        <f t="shared" si="3"/>
        <v>50</v>
      </c>
      <c r="G12" s="3">
        <f t="shared" si="0"/>
        <v>22</v>
      </c>
      <c r="H12" s="3">
        <v>24</v>
      </c>
      <c r="I12" s="3">
        <f t="shared" si="1"/>
        <v>7</v>
      </c>
      <c r="J12" s="4">
        <f t="shared" si="2"/>
        <v>25</v>
      </c>
    </row>
    <row r="13" spans="1:10" ht="15" customHeight="1" x14ac:dyDescent="0.25">
      <c r="A13" s="36"/>
      <c r="B13" s="36"/>
      <c r="C13" s="34"/>
      <c r="D13" s="8" t="s">
        <v>37</v>
      </c>
      <c r="E13" s="9">
        <v>15.8</v>
      </c>
      <c r="F13" s="3">
        <f t="shared" si="3"/>
        <v>37</v>
      </c>
      <c r="G13" s="3">
        <f t="shared" si="0"/>
        <v>19</v>
      </c>
      <c r="H13" s="3">
        <v>18</v>
      </c>
      <c r="I13" s="3">
        <f t="shared" si="1"/>
        <v>6</v>
      </c>
      <c r="J13" s="4">
        <f t="shared" si="2"/>
        <v>18.5</v>
      </c>
    </row>
    <row r="14" spans="1:10" s="14" customFormat="1" ht="15" customHeight="1" x14ac:dyDescent="0.25">
      <c r="A14" s="34">
        <v>2</v>
      </c>
      <c r="B14" s="36" t="s">
        <v>71</v>
      </c>
      <c r="C14" s="34" t="s">
        <v>98</v>
      </c>
      <c r="D14" s="7" t="s">
        <v>24</v>
      </c>
      <c r="E14" s="3">
        <v>24.3</v>
      </c>
      <c r="F14" s="3">
        <f>ROUND(E14*2.34,0)</f>
        <v>57</v>
      </c>
      <c r="G14" s="3">
        <f t="shared" si="0"/>
        <v>22</v>
      </c>
      <c r="H14" s="3">
        <v>27</v>
      </c>
      <c r="I14" s="3">
        <f t="shared" si="1"/>
        <v>9</v>
      </c>
      <c r="J14" s="13">
        <f t="shared" ref="J14:J48" si="4">F16/2</f>
        <v>46.5</v>
      </c>
    </row>
    <row r="15" spans="1:10" s="14" customFormat="1" ht="15" customHeight="1" x14ac:dyDescent="0.25">
      <c r="A15" s="34"/>
      <c r="B15" s="36"/>
      <c r="C15" s="36"/>
      <c r="D15" s="7" t="s">
        <v>23</v>
      </c>
      <c r="E15" s="3">
        <v>12.100000000000001</v>
      </c>
      <c r="F15" s="3">
        <f>ROUND(E15*2.34,0)</f>
        <v>28</v>
      </c>
      <c r="G15" s="3">
        <f t="shared" si="0"/>
        <v>19</v>
      </c>
      <c r="H15" s="3">
        <v>14</v>
      </c>
      <c r="I15" s="3">
        <f t="shared" si="1"/>
        <v>4</v>
      </c>
      <c r="J15" s="13">
        <f t="shared" si="4"/>
        <v>44</v>
      </c>
    </row>
    <row r="16" spans="1:10" ht="15" customHeight="1" x14ac:dyDescent="0.25">
      <c r="A16" s="35">
        <v>3</v>
      </c>
      <c r="B16" s="36" t="s">
        <v>5</v>
      </c>
      <c r="C16" s="34" t="s">
        <v>82</v>
      </c>
      <c r="D16" s="8" t="s">
        <v>107</v>
      </c>
      <c r="E16" s="9">
        <v>39.400000000000006</v>
      </c>
      <c r="F16" s="3">
        <f>ROUND(E16*2.35,0)</f>
        <v>93</v>
      </c>
      <c r="G16" s="3">
        <f t="shared" ref="G16:G44" si="5">IF(AND(E16&lt;=20),19,IF(AND(E16&gt;20,E16&lt;=45),22,IF(AND(E16&gt;45,E16&lt;=60),27,IF(AND(E16&gt;60),32))))</f>
        <v>22</v>
      </c>
      <c r="H16" s="3">
        <v>45</v>
      </c>
      <c r="I16" s="3">
        <f t="shared" si="1"/>
        <v>14</v>
      </c>
      <c r="J16" s="4">
        <f t="shared" si="4"/>
        <v>39.5</v>
      </c>
    </row>
    <row r="17" spans="1:10" ht="15" customHeight="1" x14ac:dyDescent="0.25">
      <c r="A17" s="35"/>
      <c r="B17" s="36"/>
      <c r="C17" s="34"/>
      <c r="D17" s="8" t="s">
        <v>117</v>
      </c>
      <c r="E17" s="9">
        <v>37.4</v>
      </c>
      <c r="F17" s="3">
        <f t="shared" ref="F17:F21" si="6">ROUND(E17*2.35,0)</f>
        <v>88</v>
      </c>
      <c r="G17" s="3">
        <f t="shared" si="5"/>
        <v>22</v>
      </c>
      <c r="H17" s="3">
        <v>42</v>
      </c>
      <c r="I17" s="3">
        <f t="shared" si="1"/>
        <v>13</v>
      </c>
      <c r="J17" s="4">
        <f t="shared" si="4"/>
        <v>38</v>
      </c>
    </row>
    <row r="18" spans="1:10" ht="15" customHeight="1" x14ac:dyDescent="0.25">
      <c r="A18" s="35"/>
      <c r="B18" s="36"/>
      <c r="C18" s="34"/>
      <c r="D18" s="8" t="s">
        <v>38</v>
      </c>
      <c r="E18" s="9">
        <v>33.6</v>
      </c>
      <c r="F18" s="3">
        <f t="shared" si="6"/>
        <v>79</v>
      </c>
      <c r="G18" s="3">
        <f t="shared" si="5"/>
        <v>22</v>
      </c>
      <c r="H18" s="3">
        <v>38</v>
      </c>
      <c r="I18" s="3">
        <f t="shared" si="1"/>
        <v>12</v>
      </c>
      <c r="J18" s="4">
        <f t="shared" si="4"/>
        <v>34</v>
      </c>
    </row>
    <row r="19" spans="1:10" ht="15" customHeight="1" x14ac:dyDescent="0.25">
      <c r="A19" s="35"/>
      <c r="B19" s="36"/>
      <c r="C19" s="34"/>
      <c r="D19" s="8" t="s">
        <v>118</v>
      </c>
      <c r="E19" s="9">
        <v>32.5</v>
      </c>
      <c r="F19" s="3">
        <f t="shared" si="6"/>
        <v>76</v>
      </c>
      <c r="G19" s="3">
        <f t="shared" si="5"/>
        <v>22</v>
      </c>
      <c r="H19" s="3">
        <v>37</v>
      </c>
      <c r="I19" s="3">
        <f t="shared" si="1"/>
        <v>11</v>
      </c>
      <c r="J19" s="4">
        <f t="shared" si="4"/>
        <v>24.5</v>
      </c>
    </row>
    <row r="20" spans="1:10" ht="17.45" customHeight="1" x14ac:dyDescent="0.25">
      <c r="A20" s="35"/>
      <c r="B20" s="36"/>
      <c r="C20" s="34"/>
      <c r="D20" s="8" t="s">
        <v>119</v>
      </c>
      <c r="E20" s="9">
        <v>28.8</v>
      </c>
      <c r="F20" s="3">
        <f t="shared" si="6"/>
        <v>68</v>
      </c>
      <c r="G20" s="3">
        <f t="shared" si="5"/>
        <v>22</v>
      </c>
      <c r="H20" s="3">
        <v>33</v>
      </c>
      <c r="I20" s="3">
        <f t="shared" si="1"/>
        <v>10</v>
      </c>
      <c r="J20" s="4">
        <f t="shared" si="4"/>
        <v>33.5</v>
      </c>
    </row>
    <row r="21" spans="1:10" ht="17.45" customHeight="1" x14ac:dyDescent="0.25">
      <c r="A21" s="35"/>
      <c r="B21" s="36"/>
      <c r="C21" s="34"/>
      <c r="D21" s="8" t="s">
        <v>106</v>
      </c>
      <c r="E21" s="9">
        <v>20.8</v>
      </c>
      <c r="F21" s="3">
        <f t="shared" si="6"/>
        <v>49</v>
      </c>
      <c r="G21" s="3">
        <f t="shared" si="5"/>
        <v>22</v>
      </c>
      <c r="H21" s="3">
        <v>24</v>
      </c>
      <c r="I21" s="3">
        <f t="shared" si="1"/>
        <v>7</v>
      </c>
      <c r="J21" s="4">
        <f t="shared" si="4"/>
        <v>28.5</v>
      </c>
    </row>
    <row r="22" spans="1:10" ht="25.9" customHeight="1" x14ac:dyDescent="0.25">
      <c r="A22" s="12">
        <v>4</v>
      </c>
      <c r="B22" s="27" t="s">
        <v>39</v>
      </c>
      <c r="C22" s="10" t="s">
        <v>83</v>
      </c>
      <c r="D22" s="7" t="s">
        <v>108</v>
      </c>
      <c r="E22" s="9">
        <v>28.5</v>
      </c>
      <c r="F22" s="3">
        <f>ROUND(E22*2.35,0)</f>
        <v>67</v>
      </c>
      <c r="G22" s="3">
        <f t="shared" si="5"/>
        <v>22</v>
      </c>
      <c r="H22" s="3">
        <f t="shared" ref="H22:H50" si="7">ROUND(E22*2.27/2,0)</f>
        <v>32</v>
      </c>
      <c r="I22" s="3">
        <f t="shared" si="1"/>
        <v>10</v>
      </c>
      <c r="J22" s="4">
        <f t="shared" si="4"/>
        <v>98</v>
      </c>
    </row>
    <row r="23" spans="1:10" ht="31.15" customHeight="1" x14ac:dyDescent="0.25">
      <c r="A23" s="12">
        <v>5</v>
      </c>
      <c r="B23" s="27" t="s">
        <v>40</v>
      </c>
      <c r="C23" s="10" t="s">
        <v>84</v>
      </c>
      <c r="D23" s="7" t="s">
        <v>109</v>
      </c>
      <c r="E23" s="9">
        <v>24.4</v>
      </c>
      <c r="F23" s="3">
        <f>ROUND(E23*2.35,0)</f>
        <v>57</v>
      </c>
      <c r="G23" s="3">
        <f t="shared" si="5"/>
        <v>22</v>
      </c>
      <c r="H23" s="3">
        <f t="shared" si="7"/>
        <v>28</v>
      </c>
      <c r="I23" s="3">
        <f t="shared" si="1"/>
        <v>9</v>
      </c>
      <c r="J23" s="4">
        <f t="shared" si="4"/>
        <v>83</v>
      </c>
    </row>
    <row r="24" spans="1:10" ht="15" customHeight="1" x14ac:dyDescent="0.25">
      <c r="A24" s="39">
        <v>6</v>
      </c>
      <c r="B24" s="42" t="s">
        <v>6</v>
      </c>
      <c r="C24" s="45" t="s">
        <v>85</v>
      </c>
      <c r="D24" s="8" t="s">
        <v>41</v>
      </c>
      <c r="E24" s="9">
        <v>83.4</v>
      </c>
      <c r="F24" s="3">
        <f>ROUND(E24*2.35,0)</f>
        <v>196</v>
      </c>
      <c r="G24" s="3">
        <f t="shared" si="5"/>
        <v>32</v>
      </c>
      <c r="H24" s="3">
        <f t="shared" si="7"/>
        <v>95</v>
      </c>
      <c r="I24" s="3">
        <f t="shared" si="1"/>
        <v>29</v>
      </c>
      <c r="J24" s="4">
        <f t="shared" si="4"/>
        <v>59</v>
      </c>
    </row>
    <row r="25" spans="1:10" ht="15" customHeight="1" x14ac:dyDescent="0.25">
      <c r="A25" s="40"/>
      <c r="B25" s="43"/>
      <c r="C25" s="46"/>
      <c r="D25" s="8" t="s">
        <v>42</v>
      </c>
      <c r="E25" s="9">
        <v>70.599999999999994</v>
      </c>
      <c r="F25" s="3">
        <f t="shared" ref="F25:F47" si="8">ROUND(E25*2.35,0)</f>
        <v>166</v>
      </c>
      <c r="G25" s="3">
        <f t="shared" si="5"/>
        <v>32</v>
      </c>
      <c r="H25" s="3">
        <f t="shared" si="7"/>
        <v>80</v>
      </c>
      <c r="I25" s="3">
        <f t="shared" si="1"/>
        <v>25</v>
      </c>
      <c r="J25" s="4">
        <f t="shared" si="4"/>
        <v>54.5</v>
      </c>
    </row>
    <row r="26" spans="1:10" ht="15" customHeight="1" x14ac:dyDescent="0.25">
      <c r="A26" s="40"/>
      <c r="B26" s="43"/>
      <c r="C26" s="46"/>
      <c r="D26" s="8" t="s">
        <v>43</v>
      </c>
      <c r="E26" s="9">
        <v>50.3</v>
      </c>
      <c r="F26" s="3">
        <f t="shared" si="8"/>
        <v>118</v>
      </c>
      <c r="G26" s="3">
        <f t="shared" si="5"/>
        <v>27</v>
      </c>
      <c r="H26" s="3">
        <f t="shared" si="7"/>
        <v>57</v>
      </c>
      <c r="I26" s="3">
        <f t="shared" si="1"/>
        <v>18</v>
      </c>
      <c r="J26" s="4">
        <f t="shared" si="4"/>
        <v>76.5</v>
      </c>
    </row>
    <row r="27" spans="1:10" ht="15" customHeight="1" x14ac:dyDescent="0.25">
      <c r="A27" s="40"/>
      <c r="B27" s="43"/>
      <c r="C27" s="46"/>
      <c r="D27" s="8" t="s">
        <v>54</v>
      </c>
      <c r="E27" s="9">
        <v>46.3</v>
      </c>
      <c r="F27" s="3">
        <f t="shared" si="8"/>
        <v>109</v>
      </c>
      <c r="G27" s="3">
        <f t="shared" si="5"/>
        <v>27</v>
      </c>
      <c r="H27" s="3">
        <f t="shared" si="7"/>
        <v>53</v>
      </c>
      <c r="I27" s="3">
        <f t="shared" si="1"/>
        <v>16</v>
      </c>
      <c r="J27" s="4">
        <f t="shared" si="4"/>
        <v>61.5</v>
      </c>
    </row>
    <row r="28" spans="1:10" ht="15" customHeight="1" x14ac:dyDescent="0.25">
      <c r="A28" s="40"/>
      <c r="B28" s="43"/>
      <c r="C28" s="46"/>
      <c r="D28" s="8" t="s">
        <v>44</v>
      </c>
      <c r="E28" s="9">
        <v>65.2</v>
      </c>
      <c r="F28" s="3">
        <f t="shared" si="8"/>
        <v>153</v>
      </c>
      <c r="G28" s="3">
        <f t="shared" si="5"/>
        <v>32</v>
      </c>
      <c r="H28" s="3">
        <f t="shared" si="7"/>
        <v>74</v>
      </c>
      <c r="I28" s="3">
        <f t="shared" si="1"/>
        <v>23</v>
      </c>
      <c r="J28" s="4">
        <f t="shared" si="4"/>
        <v>37.5</v>
      </c>
    </row>
    <row r="29" spans="1:10" ht="15" customHeight="1" x14ac:dyDescent="0.25">
      <c r="A29" s="40"/>
      <c r="B29" s="43"/>
      <c r="C29" s="46"/>
      <c r="D29" s="8" t="s">
        <v>45</v>
      </c>
      <c r="E29" s="9">
        <v>52.4</v>
      </c>
      <c r="F29" s="3">
        <f t="shared" si="8"/>
        <v>123</v>
      </c>
      <c r="G29" s="3">
        <f t="shared" si="5"/>
        <v>27</v>
      </c>
      <c r="H29" s="3">
        <f t="shared" si="7"/>
        <v>59</v>
      </c>
      <c r="I29" s="3">
        <f t="shared" si="1"/>
        <v>18</v>
      </c>
      <c r="J29" s="4">
        <f t="shared" si="4"/>
        <v>33</v>
      </c>
    </row>
    <row r="30" spans="1:10" ht="15" customHeight="1" x14ac:dyDescent="0.25">
      <c r="A30" s="40"/>
      <c r="B30" s="43"/>
      <c r="C30" s="46"/>
      <c r="D30" s="8" t="s">
        <v>46</v>
      </c>
      <c r="E30" s="9">
        <v>32.1</v>
      </c>
      <c r="F30" s="3">
        <f t="shared" si="8"/>
        <v>75</v>
      </c>
      <c r="G30" s="3">
        <f t="shared" si="5"/>
        <v>22</v>
      </c>
      <c r="H30" s="3">
        <f t="shared" si="7"/>
        <v>36</v>
      </c>
      <c r="I30" s="3">
        <f t="shared" si="1"/>
        <v>11</v>
      </c>
      <c r="J30" s="4">
        <f t="shared" si="4"/>
        <v>64.5</v>
      </c>
    </row>
    <row r="31" spans="1:10" ht="15" customHeight="1" x14ac:dyDescent="0.25">
      <c r="A31" s="40"/>
      <c r="B31" s="43"/>
      <c r="C31" s="46"/>
      <c r="D31" s="8" t="s">
        <v>47</v>
      </c>
      <c r="E31" s="9">
        <v>28.1</v>
      </c>
      <c r="F31" s="3">
        <f t="shared" si="8"/>
        <v>66</v>
      </c>
      <c r="G31" s="3">
        <f t="shared" si="5"/>
        <v>22</v>
      </c>
      <c r="H31" s="3">
        <f t="shared" si="7"/>
        <v>32</v>
      </c>
      <c r="I31" s="3">
        <f t="shared" si="1"/>
        <v>10</v>
      </c>
      <c r="J31" s="4">
        <f t="shared" si="4"/>
        <v>49.5</v>
      </c>
    </row>
    <row r="32" spans="1:10" ht="15" customHeight="1" x14ac:dyDescent="0.25">
      <c r="A32" s="40"/>
      <c r="B32" s="43"/>
      <c r="C32" s="46"/>
      <c r="D32" s="8" t="s">
        <v>48</v>
      </c>
      <c r="E32" s="9">
        <v>55.1</v>
      </c>
      <c r="F32" s="3">
        <f t="shared" si="8"/>
        <v>129</v>
      </c>
      <c r="G32" s="3">
        <f t="shared" si="5"/>
        <v>27</v>
      </c>
      <c r="H32" s="3">
        <f t="shared" si="7"/>
        <v>63</v>
      </c>
      <c r="I32" s="3">
        <f t="shared" si="1"/>
        <v>19</v>
      </c>
      <c r="J32" s="4">
        <f t="shared" si="4"/>
        <v>26</v>
      </c>
    </row>
    <row r="33" spans="1:10" ht="15" customHeight="1" x14ac:dyDescent="0.25">
      <c r="A33" s="40"/>
      <c r="B33" s="43"/>
      <c r="C33" s="46"/>
      <c r="D33" s="8" t="s">
        <v>49</v>
      </c>
      <c r="E33" s="9">
        <v>42.3</v>
      </c>
      <c r="F33" s="3">
        <f t="shared" si="8"/>
        <v>99</v>
      </c>
      <c r="G33" s="3">
        <f t="shared" si="5"/>
        <v>22</v>
      </c>
      <c r="H33" s="3">
        <f t="shared" si="7"/>
        <v>48</v>
      </c>
      <c r="I33" s="3">
        <f t="shared" si="1"/>
        <v>15</v>
      </c>
      <c r="J33" s="4">
        <f t="shared" si="4"/>
        <v>21</v>
      </c>
    </row>
    <row r="34" spans="1:10" ht="15" customHeight="1" x14ac:dyDescent="0.25">
      <c r="A34" s="40"/>
      <c r="B34" s="43"/>
      <c r="C34" s="46"/>
      <c r="D34" s="8" t="s">
        <v>50</v>
      </c>
      <c r="E34" s="9">
        <v>22</v>
      </c>
      <c r="F34" s="3">
        <f t="shared" si="8"/>
        <v>52</v>
      </c>
      <c r="G34" s="3">
        <f t="shared" si="5"/>
        <v>22</v>
      </c>
      <c r="H34" s="3">
        <f t="shared" si="7"/>
        <v>25</v>
      </c>
      <c r="I34" s="3">
        <f t="shared" si="1"/>
        <v>8</v>
      </c>
      <c r="J34" s="4">
        <f t="shared" si="4"/>
        <v>80</v>
      </c>
    </row>
    <row r="35" spans="1:10" ht="15" customHeight="1" x14ac:dyDescent="0.25">
      <c r="A35" s="41"/>
      <c r="B35" s="44"/>
      <c r="C35" s="47"/>
      <c r="D35" s="8" t="s">
        <v>51</v>
      </c>
      <c r="E35" s="9">
        <v>18</v>
      </c>
      <c r="F35" s="3">
        <f t="shared" si="8"/>
        <v>42</v>
      </c>
      <c r="G35" s="3">
        <f t="shared" si="5"/>
        <v>19</v>
      </c>
      <c r="H35" s="3">
        <f t="shared" si="7"/>
        <v>20</v>
      </c>
      <c r="I35" s="3">
        <f t="shared" si="1"/>
        <v>6</v>
      </c>
      <c r="J35" s="4">
        <f t="shared" si="4"/>
        <v>64.5</v>
      </c>
    </row>
    <row r="36" spans="1:10" ht="15" customHeight="1" x14ac:dyDescent="0.25">
      <c r="A36" s="37">
        <v>7</v>
      </c>
      <c r="B36" s="36" t="s">
        <v>6</v>
      </c>
      <c r="C36" s="34" t="s">
        <v>115</v>
      </c>
      <c r="D36" s="8" t="s">
        <v>41</v>
      </c>
      <c r="E36" s="9">
        <v>67.900000000000006</v>
      </c>
      <c r="F36" s="3">
        <f>ROUND(E36*2.35,0)</f>
        <v>160</v>
      </c>
      <c r="G36" s="3">
        <f t="shared" si="5"/>
        <v>32</v>
      </c>
      <c r="H36" s="3">
        <f t="shared" si="7"/>
        <v>77</v>
      </c>
      <c r="I36" s="3">
        <f t="shared" si="1"/>
        <v>24</v>
      </c>
      <c r="J36" s="4">
        <f t="shared" si="4"/>
        <v>41</v>
      </c>
    </row>
    <row r="37" spans="1:10" ht="15" customHeight="1" x14ac:dyDescent="0.25">
      <c r="A37" s="37"/>
      <c r="B37" s="36"/>
      <c r="C37" s="34"/>
      <c r="D37" s="8" t="s">
        <v>42</v>
      </c>
      <c r="E37" s="9">
        <v>55.1</v>
      </c>
      <c r="F37" s="3">
        <f t="shared" si="8"/>
        <v>129</v>
      </c>
      <c r="G37" s="3">
        <f t="shared" si="5"/>
        <v>27</v>
      </c>
      <c r="H37" s="3">
        <f t="shared" si="7"/>
        <v>63</v>
      </c>
      <c r="I37" s="3">
        <f t="shared" si="1"/>
        <v>19</v>
      </c>
      <c r="J37" s="4">
        <f t="shared" si="4"/>
        <v>32</v>
      </c>
    </row>
    <row r="38" spans="1:10" ht="15" customHeight="1" x14ac:dyDescent="0.25">
      <c r="A38" s="37"/>
      <c r="B38" s="36"/>
      <c r="C38" s="34"/>
      <c r="D38" s="8" t="s">
        <v>43</v>
      </c>
      <c r="E38" s="9">
        <v>34.799999999999997</v>
      </c>
      <c r="F38" s="3">
        <f t="shared" si="8"/>
        <v>82</v>
      </c>
      <c r="G38" s="3">
        <f t="shared" si="5"/>
        <v>22</v>
      </c>
      <c r="H38" s="3">
        <f t="shared" si="7"/>
        <v>39</v>
      </c>
      <c r="I38" s="3">
        <f t="shared" si="1"/>
        <v>12</v>
      </c>
      <c r="J38" s="4">
        <f t="shared" si="4"/>
        <v>76.5</v>
      </c>
    </row>
    <row r="39" spans="1:10" ht="15" customHeight="1" x14ac:dyDescent="0.25">
      <c r="A39" s="37"/>
      <c r="B39" s="36"/>
      <c r="C39" s="34"/>
      <c r="D39" s="8" t="s">
        <v>54</v>
      </c>
      <c r="E39" s="9">
        <v>27.1</v>
      </c>
      <c r="F39" s="3">
        <f t="shared" si="8"/>
        <v>64</v>
      </c>
      <c r="G39" s="3">
        <f t="shared" si="5"/>
        <v>22</v>
      </c>
      <c r="H39" s="3">
        <f t="shared" si="7"/>
        <v>31</v>
      </c>
      <c r="I39" s="3">
        <f t="shared" si="1"/>
        <v>9</v>
      </c>
      <c r="J39" s="4">
        <f t="shared" si="4"/>
        <v>61.5</v>
      </c>
    </row>
    <row r="40" spans="1:10" ht="15" customHeight="1" x14ac:dyDescent="0.25">
      <c r="A40" s="38">
        <v>8</v>
      </c>
      <c r="B40" s="36" t="s">
        <v>6</v>
      </c>
      <c r="C40" s="34" t="s">
        <v>86</v>
      </c>
      <c r="D40" s="8" t="s">
        <v>44</v>
      </c>
      <c r="E40" s="9">
        <v>65.2</v>
      </c>
      <c r="F40" s="3">
        <f t="shared" si="8"/>
        <v>153</v>
      </c>
      <c r="G40" s="3">
        <f t="shared" si="5"/>
        <v>32</v>
      </c>
      <c r="H40" s="3">
        <f t="shared" si="7"/>
        <v>74</v>
      </c>
      <c r="I40" s="3">
        <f t="shared" si="1"/>
        <v>23</v>
      </c>
      <c r="J40" s="4">
        <f t="shared" si="4"/>
        <v>37.5</v>
      </c>
    </row>
    <row r="41" spans="1:10" ht="15" customHeight="1" x14ac:dyDescent="0.25">
      <c r="A41" s="38"/>
      <c r="B41" s="36"/>
      <c r="C41" s="34"/>
      <c r="D41" s="8" t="s">
        <v>45</v>
      </c>
      <c r="E41" s="9">
        <v>52.4</v>
      </c>
      <c r="F41" s="3">
        <f t="shared" si="8"/>
        <v>123</v>
      </c>
      <c r="G41" s="3">
        <f t="shared" si="5"/>
        <v>27</v>
      </c>
      <c r="H41" s="3">
        <f t="shared" si="7"/>
        <v>59</v>
      </c>
      <c r="I41" s="3">
        <f t="shared" si="1"/>
        <v>18</v>
      </c>
      <c r="J41" s="4">
        <f t="shared" si="4"/>
        <v>33</v>
      </c>
    </row>
    <row r="42" spans="1:10" ht="15" customHeight="1" x14ac:dyDescent="0.25">
      <c r="A42" s="38"/>
      <c r="B42" s="36"/>
      <c r="C42" s="34"/>
      <c r="D42" s="8" t="s">
        <v>46</v>
      </c>
      <c r="E42" s="9">
        <v>32.1</v>
      </c>
      <c r="F42" s="3">
        <f t="shared" si="8"/>
        <v>75</v>
      </c>
      <c r="G42" s="3">
        <f t="shared" si="5"/>
        <v>22</v>
      </c>
      <c r="H42" s="3">
        <f t="shared" si="7"/>
        <v>36</v>
      </c>
      <c r="I42" s="3">
        <f t="shared" si="1"/>
        <v>11</v>
      </c>
      <c r="J42" s="4">
        <f t="shared" si="4"/>
        <v>64.5</v>
      </c>
    </row>
    <row r="43" spans="1:10" ht="15" customHeight="1" x14ac:dyDescent="0.25">
      <c r="A43" s="38"/>
      <c r="B43" s="36"/>
      <c r="C43" s="34"/>
      <c r="D43" s="8" t="s">
        <v>47</v>
      </c>
      <c r="E43" s="9">
        <v>28.1</v>
      </c>
      <c r="F43" s="3">
        <f t="shared" si="8"/>
        <v>66</v>
      </c>
      <c r="G43" s="3">
        <f t="shared" si="5"/>
        <v>22</v>
      </c>
      <c r="H43" s="3">
        <f t="shared" si="7"/>
        <v>32</v>
      </c>
      <c r="I43" s="3">
        <f t="shared" si="1"/>
        <v>10</v>
      </c>
      <c r="J43" s="4">
        <f t="shared" si="4"/>
        <v>49.5</v>
      </c>
    </row>
    <row r="44" spans="1:10" ht="15" customHeight="1" x14ac:dyDescent="0.25">
      <c r="A44" s="38"/>
      <c r="B44" s="36"/>
      <c r="C44" s="34"/>
      <c r="D44" s="8" t="s">
        <v>48</v>
      </c>
      <c r="E44" s="9">
        <v>55.1</v>
      </c>
      <c r="F44" s="3">
        <f t="shared" si="8"/>
        <v>129</v>
      </c>
      <c r="G44" s="3">
        <f t="shared" si="5"/>
        <v>27</v>
      </c>
      <c r="H44" s="3">
        <f t="shared" si="7"/>
        <v>63</v>
      </c>
      <c r="I44" s="3">
        <f t="shared" si="1"/>
        <v>19</v>
      </c>
      <c r="J44" s="4">
        <f t="shared" si="4"/>
        <v>26</v>
      </c>
    </row>
    <row r="45" spans="1:10" ht="15" customHeight="1" x14ac:dyDescent="0.25">
      <c r="A45" s="38"/>
      <c r="B45" s="36"/>
      <c r="C45" s="34"/>
      <c r="D45" s="8" t="s">
        <v>49</v>
      </c>
      <c r="E45" s="9">
        <v>42.3</v>
      </c>
      <c r="F45" s="3">
        <f t="shared" si="8"/>
        <v>99</v>
      </c>
      <c r="G45" s="3">
        <f>IF(AND(E45&lt;=20),19,IF(AND(E45&gt;20,E45&lt;=45),22,IF(AND(E45&gt;45,E45&lt;=60),27,IF(AND(E45&gt;60),32))))</f>
        <v>22</v>
      </c>
      <c r="H45" s="3">
        <f t="shared" si="7"/>
        <v>48</v>
      </c>
      <c r="I45" s="3">
        <f t="shared" si="1"/>
        <v>15</v>
      </c>
      <c r="J45" s="4">
        <f t="shared" si="4"/>
        <v>21</v>
      </c>
    </row>
    <row r="46" spans="1:10" ht="15" customHeight="1" x14ac:dyDescent="0.25">
      <c r="A46" s="38"/>
      <c r="B46" s="36"/>
      <c r="C46" s="34"/>
      <c r="D46" s="8" t="s">
        <v>50</v>
      </c>
      <c r="E46" s="9">
        <v>22</v>
      </c>
      <c r="F46" s="3">
        <f t="shared" si="8"/>
        <v>52</v>
      </c>
      <c r="G46" s="3">
        <f t="shared" ref="G46:G50" si="9">IF(AND(E46&lt;=20),19,IF(AND(E46&gt;20,E46&lt;=45),22,IF(AND(E46&gt;45,E46&lt;=60),27,IF(AND(E46&gt;60),32))))</f>
        <v>22</v>
      </c>
      <c r="H46" s="3">
        <f t="shared" si="7"/>
        <v>25</v>
      </c>
      <c r="I46" s="3">
        <f t="shared" si="1"/>
        <v>8</v>
      </c>
      <c r="J46" s="4">
        <f t="shared" si="4"/>
        <v>83</v>
      </c>
    </row>
    <row r="47" spans="1:10" ht="15" customHeight="1" x14ac:dyDescent="0.25">
      <c r="A47" s="38"/>
      <c r="B47" s="36"/>
      <c r="C47" s="34"/>
      <c r="D47" s="8" t="s">
        <v>51</v>
      </c>
      <c r="E47" s="9">
        <v>18</v>
      </c>
      <c r="F47" s="3">
        <f t="shared" si="8"/>
        <v>42</v>
      </c>
      <c r="G47" s="3">
        <f t="shared" si="9"/>
        <v>19</v>
      </c>
      <c r="H47" s="3">
        <f t="shared" si="7"/>
        <v>20</v>
      </c>
      <c r="I47" s="3">
        <f t="shared" si="1"/>
        <v>6</v>
      </c>
      <c r="J47" s="4">
        <f t="shared" si="4"/>
        <v>61.5</v>
      </c>
    </row>
    <row r="48" spans="1:10" ht="15" customHeight="1" x14ac:dyDescent="0.25">
      <c r="A48" s="35">
        <v>9</v>
      </c>
      <c r="B48" s="36">
        <v>167</v>
      </c>
      <c r="C48" s="34" t="s">
        <v>87</v>
      </c>
      <c r="D48" s="8" t="s">
        <v>52</v>
      </c>
      <c r="E48" s="9">
        <v>70.599999999999994</v>
      </c>
      <c r="F48" s="3">
        <f>ROUND(E48*2.35,0)</f>
        <v>166</v>
      </c>
      <c r="G48" s="3">
        <f t="shared" si="9"/>
        <v>32</v>
      </c>
      <c r="H48" s="3">
        <f t="shared" si="7"/>
        <v>80</v>
      </c>
      <c r="I48" s="3">
        <f t="shared" si="1"/>
        <v>25</v>
      </c>
      <c r="J48" s="4">
        <f t="shared" si="4"/>
        <v>51</v>
      </c>
    </row>
    <row r="49" spans="1:12" ht="15" customHeight="1" x14ac:dyDescent="0.25">
      <c r="A49" s="35"/>
      <c r="B49" s="36"/>
      <c r="C49" s="34"/>
      <c r="D49" s="8" t="s">
        <v>53</v>
      </c>
      <c r="E49" s="9">
        <v>52.4</v>
      </c>
      <c r="F49" s="3">
        <f t="shared" ref="F49:F50" si="10">ROUND(E49*2.35,0)</f>
        <v>123</v>
      </c>
      <c r="G49" s="3">
        <f t="shared" si="9"/>
        <v>27</v>
      </c>
      <c r="H49" s="3">
        <f t="shared" si="7"/>
        <v>59</v>
      </c>
      <c r="I49" s="3">
        <f t="shared" si="1"/>
        <v>18</v>
      </c>
      <c r="J49" s="4">
        <f t="shared" ref="J49:J72" si="11">F61/2</f>
        <v>54</v>
      </c>
    </row>
    <row r="50" spans="1:12" ht="15" customHeight="1" x14ac:dyDescent="0.25">
      <c r="A50" s="35"/>
      <c r="B50" s="36"/>
      <c r="C50" s="34"/>
      <c r="D50" s="8" t="s">
        <v>28</v>
      </c>
      <c r="E50" s="9">
        <v>43.5</v>
      </c>
      <c r="F50" s="3">
        <f t="shared" si="10"/>
        <v>102</v>
      </c>
      <c r="G50" s="3">
        <f t="shared" si="9"/>
        <v>22</v>
      </c>
      <c r="H50" s="3">
        <f t="shared" si="7"/>
        <v>49</v>
      </c>
      <c r="I50" s="3">
        <f t="shared" si="1"/>
        <v>15</v>
      </c>
      <c r="J50" s="4">
        <f t="shared" si="11"/>
        <v>37.5</v>
      </c>
    </row>
    <row r="51" spans="1:12" s="18" customFormat="1" ht="30" customHeight="1" x14ac:dyDescent="0.25">
      <c r="A51" s="27">
        <v>10</v>
      </c>
      <c r="B51" s="27">
        <v>202</v>
      </c>
      <c r="C51" s="10" t="s">
        <v>104</v>
      </c>
      <c r="D51" s="7" t="s">
        <v>114</v>
      </c>
      <c r="E51" s="3">
        <v>26.6</v>
      </c>
      <c r="F51" s="3">
        <f>ROUND(E51*2.26,0)</f>
        <v>60</v>
      </c>
      <c r="G51" s="3">
        <f>F51</f>
        <v>60</v>
      </c>
      <c r="H51" s="3">
        <f>G51</f>
        <v>60</v>
      </c>
      <c r="I51" s="3">
        <f>ROUND(E51*0.34,0)</f>
        <v>9</v>
      </c>
      <c r="J51" s="17">
        <f t="shared" si="11"/>
        <v>33</v>
      </c>
    </row>
    <row r="52" spans="1:12" s="20" customFormat="1" ht="30.6" customHeight="1" x14ac:dyDescent="0.25">
      <c r="A52" s="27">
        <v>11</v>
      </c>
      <c r="B52" s="27">
        <v>206</v>
      </c>
      <c r="C52" s="10" t="s">
        <v>105</v>
      </c>
      <c r="D52" s="7" t="s">
        <v>79</v>
      </c>
      <c r="E52" s="3">
        <v>13</v>
      </c>
      <c r="F52" s="3">
        <f>ROUND(E52*2.26,0)</f>
        <v>29</v>
      </c>
      <c r="G52" s="3">
        <f>F52</f>
        <v>29</v>
      </c>
      <c r="H52" s="3">
        <f>G52</f>
        <v>29</v>
      </c>
      <c r="I52" s="3">
        <f>ROUND(E52*0.34,0)</f>
        <v>4</v>
      </c>
      <c r="J52" s="19">
        <f t="shared" si="11"/>
        <v>42</v>
      </c>
    </row>
    <row r="53" spans="1:12" s="14" customFormat="1" ht="15" customHeight="1" x14ac:dyDescent="0.25">
      <c r="A53" s="34">
        <v>12</v>
      </c>
      <c r="B53" s="36">
        <v>239</v>
      </c>
      <c r="C53" s="34" t="s">
        <v>99</v>
      </c>
      <c r="D53" s="7" t="s">
        <v>25</v>
      </c>
      <c r="E53" s="3">
        <v>62.8</v>
      </c>
      <c r="F53" s="3">
        <f>ROUND(E53*2.34,0)</f>
        <v>147</v>
      </c>
      <c r="G53" s="3">
        <f t="shared" ref="G53:G101" si="12">IF(AND(E53&lt;=20),19,IF(AND(E53&gt;20,E53&lt;=45),22,IF(AND(E53&gt;45,E53&lt;=60),27,IF(AND(E53&gt;60),32))))</f>
        <v>32</v>
      </c>
      <c r="H53" s="3">
        <f t="shared" ref="H53:H60" si="13">ROUND(E53*2.26/2,0)</f>
        <v>71</v>
      </c>
      <c r="I53" s="3">
        <f>ROUND(E53*0.35,0)</f>
        <v>22</v>
      </c>
      <c r="J53" s="13">
        <f t="shared" si="11"/>
        <v>26</v>
      </c>
    </row>
    <row r="54" spans="1:12" s="14" customFormat="1" ht="15" customHeight="1" x14ac:dyDescent="0.25">
      <c r="A54" s="34"/>
      <c r="B54" s="36"/>
      <c r="C54" s="34"/>
      <c r="D54" s="7" t="s">
        <v>29</v>
      </c>
      <c r="E54" s="3">
        <v>46.3</v>
      </c>
      <c r="F54" s="3">
        <f t="shared" ref="F54:F60" si="14">ROUND(E54*2.34,0)</f>
        <v>108</v>
      </c>
      <c r="G54" s="3">
        <f t="shared" si="12"/>
        <v>27</v>
      </c>
      <c r="H54" s="3">
        <f t="shared" si="13"/>
        <v>52</v>
      </c>
      <c r="I54" s="3">
        <f t="shared" ref="I54:I101" si="15">ROUND(E54*0.35,0)</f>
        <v>16</v>
      </c>
      <c r="J54" s="13">
        <f t="shared" si="11"/>
        <v>21</v>
      </c>
    </row>
    <row r="55" spans="1:12" s="15" customFormat="1" ht="15" customHeight="1" x14ac:dyDescent="0.25">
      <c r="A55" s="34"/>
      <c r="B55" s="36"/>
      <c r="C55" s="34"/>
      <c r="D55" s="7" t="s">
        <v>22</v>
      </c>
      <c r="E55" s="3">
        <v>29</v>
      </c>
      <c r="F55" s="3">
        <f t="shared" si="14"/>
        <v>68</v>
      </c>
      <c r="G55" s="3">
        <f t="shared" si="12"/>
        <v>22</v>
      </c>
      <c r="H55" s="3">
        <f t="shared" si="13"/>
        <v>33</v>
      </c>
      <c r="I55" s="3">
        <f t="shared" si="15"/>
        <v>10</v>
      </c>
      <c r="J55" s="13">
        <f t="shared" si="11"/>
        <v>79</v>
      </c>
      <c r="K55" s="14"/>
      <c r="L55" s="14"/>
    </row>
    <row r="56" spans="1:12" s="15" customFormat="1" ht="15" customHeight="1" x14ac:dyDescent="0.25">
      <c r="A56" s="34"/>
      <c r="B56" s="36"/>
      <c r="C56" s="34"/>
      <c r="D56" s="7" t="s">
        <v>72</v>
      </c>
      <c r="E56" s="3">
        <v>25</v>
      </c>
      <c r="F56" s="3">
        <f t="shared" si="14"/>
        <v>59</v>
      </c>
      <c r="G56" s="3">
        <f t="shared" si="12"/>
        <v>22</v>
      </c>
      <c r="H56" s="3">
        <f t="shared" si="13"/>
        <v>28</v>
      </c>
      <c r="I56" s="3">
        <f t="shared" si="15"/>
        <v>9</v>
      </c>
      <c r="J56" s="13">
        <f t="shared" si="11"/>
        <v>61.5</v>
      </c>
      <c r="K56" s="14"/>
      <c r="L56" s="14"/>
    </row>
    <row r="57" spans="1:12" s="15" customFormat="1" ht="15" customHeight="1" x14ac:dyDescent="0.25">
      <c r="A57" s="34">
        <v>13</v>
      </c>
      <c r="B57" s="36">
        <v>239</v>
      </c>
      <c r="C57" s="34" t="s">
        <v>100</v>
      </c>
      <c r="D57" s="7" t="s">
        <v>73</v>
      </c>
      <c r="E57" s="3">
        <v>72.599999999999994</v>
      </c>
      <c r="F57" s="3">
        <f t="shared" si="14"/>
        <v>170</v>
      </c>
      <c r="G57" s="3">
        <f t="shared" si="12"/>
        <v>32</v>
      </c>
      <c r="H57" s="3">
        <f t="shared" si="13"/>
        <v>82</v>
      </c>
      <c r="I57" s="3">
        <f t="shared" si="15"/>
        <v>25</v>
      </c>
      <c r="J57" s="13">
        <f t="shared" si="11"/>
        <v>54.5</v>
      </c>
      <c r="K57" s="14"/>
      <c r="L57" s="14"/>
    </row>
    <row r="58" spans="1:12" s="15" customFormat="1" ht="15" customHeight="1" x14ac:dyDescent="0.25">
      <c r="A58" s="34"/>
      <c r="B58" s="36"/>
      <c r="C58" s="34"/>
      <c r="D58" s="7" t="s">
        <v>74</v>
      </c>
      <c r="E58" s="3">
        <v>56.1</v>
      </c>
      <c r="F58" s="3">
        <f t="shared" si="14"/>
        <v>131</v>
      </c>
      <c r="G58" s="3">
        <f t="shared" si="12"/>
        <v>27</v>
      </c>
      <c r="H58" s="3">
        <f t="shared" si="13"/>
        <v>63</v>
      </c>
      <c r="I58" s="3">
        <f t="shared" si="15"/>
        <v>20</v>
      </c>
      <c r="J58" s="13">
        <f t="shared" si="11"/>
        <v>51</v>
      </c>
      <c r="K58" s="14"/>
      <c r="L58" s="14"/>
    </row>
    <row r="59" spans="1:12" s="15" customFormat="1" ht="15" customHeight="1" x14ac:dyDescent="0.25">
      <c r="A59" s="34"/>
      <c r="B59" s="36"/>
      <c r="C59" s="34"/>
      <c r="D59" s="7" t="s">
        <v>75</v>
      </c>
      <c r="E59" s="3">
        <v>38.799999999999997</v>
      </c>
      <c r="F59" s="3">
        <f t="shared" si="14"/>
        <v>91</v>
      </c>
      <c r="G59" s="3">
        <f t="shared" si="12"/>
        <v>22</v>
      </c>
      <c r="H59" s="3">
        <f t="shared" si="13"/>
        <v>44</v>
      </c>
      <c r="I59" s="3">
        <f t="shared" si="15"/>
        <v>14</v>
      </c>
      <c r="J59" s="13">
        <f t="shared" si="11"/>
        <v>38.5</v>
      </c>
      <c r="K59" s="14"/>
      <c r="L59" s="14"/>
    </row>
    <row r="60" spans="1:12" s="15" customFormat="1" ht="15" customHeight="1" x14ac:dyDescent="0.25">
      <c r="A60" s="34"/>
      <c r="B60" s="36"/>
      <c r="C60" s="34"/>
      <c r="D60" s="7" t="s">
        <v>76</v>
      </c>
      <c r="E60" s="3">
        <v>34.799999999999997</v>
      </c>
      <c r="F60" s="3">
        <f t="shared" si="14"/>
        <v>81</v>
      </c>
      <c r="G60" s="3">
        <f t="shared" si="12"/>
        <v>22</v>
      </c>
      <c r="H60" s="3">
        <f t="shared" si="13"/>
        <v>39</v>
      </c>
      <c r="I60" s="3">
        <f t="shared" si="15"/>
        <v>12</v>
      </c>
      <c r="J60" s="13">
        <f t="shared" si="11"/>
        <v>65</v>
      </c>
      <c r="K60" s="14"/>
      <c r="L60" s="14"/>
    </row>
    <row r="61" spans="1:12" s="1" customFormat="1" ht="15" customHeight="1" x14ac:dyDescent="0.25">
      <c r="A61" s="35">
        <v>14</v>
      </c>
      <c r="B61" s="36" t="s">
        <v>7</v>
      </c>
      <c r="C61" s="34" t="s">
        <v>88</v>
      </c>
      <c r="D61" s="8" t="s">
        <v>110</v>
      </c>
      <c r="E61" s="9">
        <v>45.9</v>
      </c>
      <c r="F61" s="3">
        <f>ROUND(E61*2.35,0)</f>
        <v>108</v>
      </c>
      <c r="G61" s="3">
        <f t="shared" si="12"/>
        <v>27</v>
      </c>
      <c r="H61" s="3">
        <f t="shared" ref="H61:H84" si="16">ROUND(E61*2.27/2,0)</f>
        <v>52</v>
      </c>
      <c r="I61" s="3">
        <f t="shared" si="15"/>
        <v>16</v>
      </c>
      <c r="J61" s="4">
        <f t="shared" si="11"/>
        <v>47.5</v>
      </c>
      <c r="K61"/>
      <c r="L61"/>
    </row>
    <row r="62" spans="1:12" s="1" customFormat="1" ht="15" customHeight="1" x14ac:dyDescent="0.25">
      <c r="A62" s="35"/>
      <c r="B62" s="36"/>
      <c r="C62" s="34"/>
      <c r="D62" s="8" t="s">
        <v>46</v>
      </c>
      <c r="E62" s="9">
        <v>32.1</v>
      </c>
      <c r="F62" s="3">
        <f t="shared" ref="F62:F81" si="17">ROUND(E62*2.35,0)</f>
        <v>75</v>
      </c>
      <c r="G62" s="3">
        <f t="shared" si="12"/>
        <v>22</v>
      </c>
      <c r="H62" s="3">
        <f t="shared" si="16"/>
        <v>36</v>
      </c>
      <c r="I62" s="3">
        <f t="shared" si="15"/>
        <v>11</v>
      </c>
      <c r="J62" s="4">
        <f t="shared" si="11"/>
        <v>40.5</v>
      </c>
      <c r="K62"/>
      <c r="L62"/>
    </row>
    <row r="63" spans="1:12" s="1" customFormat="1" ht="15" customHeight="1" x14ac:dyDescent="0.25">
      <c r="A63" s="35"/>
      <c r="B63" s="36"/>
      <c r="C63" s="34"/>
      <c r="D63" s="8" t="s">
        <v>47</v>
      </c>
      <c r="E63" s="9">
        <v>28.1</v>
      </c>
      <c r="F63" s="3">
        <f t="shared" si="17"/>
        <v>66</v>
      </c>
      <c r="G63" s="3">
        <f t="shared" si="12"/>
        <v>22</v>
      </c>
      <c r="H63" s="3">
        <f t="shared" si="16"/>
        <v>32</v>
      </c>
      <c r="I63" s="3">
        <f t="shared" si="15"/>
        <v>10</v>
      </c>
      <c r="J63" s="4">
        <f t="shared" si="11"/>
        <v>36.5</v>
      </c>
      <c r="K63"/>
      <c r="L63"/>
    </row>
    <row r="64" spans="1:12" s="1" customFormat="1" ht="15" customHeight="1" x14ac:dyDescent="0.25">
      <c r="A64" s="35"/>
      <c r="B64" s="36"/>
      <c r="C64" s="34"/>
      <c r="D64" s="8" t="s">
        <v>111</v>
      </c>
      <c r="E64" s="9">
        <v>35.799999999999997</v>
      </c>
      <c r="F64" s="3">
        <f t="shared" si="17"/>
        <v>84</v>
      </c>
      <c r="G64" s="3">
        <f t="shared" si="12"/>
        <v>22</v>
      </c>
      <c r="H64" s="3">
        <f t="shared" si="16"/>
        <v>41</v>
      </c>
      <c r="I64" s="3">
        <f t="shared" si="15"/>
        <v>13</v>
      </c>
      <c r="J64" s="4">
        <f t="shared" si="11"/>
        <v>24.5</v>
      </c>
      <c r="K64"/>
      <c r="L64"/>
    </row>
    <row r="65" spans="1:12" s="1" customFormat="1" ht="15" customHeight="1" x14ac:dyDescent="0.25">
      <c r="A65" s="35"/>
      <c r="B65" s="36"/>
      <c r="C65" s="34"/>
      <c r="D65" s="8" t="s">
        <v>50</v>
      </c>
      <c r="E65" s="9">
        <v>22</v>
      </c>
      <c r="F65" s="3">
        <f t="shared" si="17"/>
        <v>52</v>
      </c>
      <c r="G65" s="3">
        <f t="shared" si="12"/>
        <v>22</v>
      </c>
      <c r="H65" s="3">
        <f t="shared" si="16"/>
        <v>25</v>
      </c>
      <c r="I65" s="3">
        <f t="shared" si="15"/>
        <v>8</v>
      </c>
      <c r="J65" s="4">
        <f t="shared" si="11"/>
        <v>57</v>
      </c>
      <c r="K65"/>
      <c r="L65"/>
    </row>
    <row r="66" spans="1:12" s="1" customFormat="1" ht="15" customHeight="1" x14ac:dyDescent="0.25">
      <c r="A66" s="35"/>
      <c r="B66" s="36"/>
      <c r="C66" s="34"/>
      <c r="D66" s="8" t="s">
        <v>51</v>
      </c>
      <c r="E66" s="9">
        <v>18</v>
      </c>
      <c r="F66" s="3">
        <f t="shared" si="17"/>
        <v>42</v>
      </c>
      <c r="G66" s="3">
        <f t="shared" si="12"/>
        <v>19</v>
      </c>
      <c r="H66" s="3">
        <f t="shared" si="16"/>
        <v>20</v>
      </c>
      <c r="I66" s="3">
        <f t="shared" si="15"/>
        <v>6</v>
      </c>
      <c r="J66" s="4">
        <f t="shared" si="11"/>
        <v>38</v>
      </c>
      <c r="K66"/>
      <c r="L66"/>
    </row>
    <row r="67" spans="1:12" s="1" customFormat="1" ht="15" customHeight="1" x14ac:dyDescent="0.25">
      <c r="A67" s="34">
        <v>15</v>
      </c>
      <c r="B67" s="35" t="s">
        <v>15</v>
      </c>
      <c r="C67" s="34" t="s">
        <v>89</v>
      </c>
      <c r="D67" s="8" t="s">
        <v>19</v>
      </c>
      <c r="E67" s="9">
        <v>67.2</v>
      </c>
      <c r="F67" s="3">
        <f t="shared" si="17"/>
        <v>158</v>
      </c>
      <c r="G67" s="3">
        <f t="shared" si="12"/>
        <v>32</v>
      </c>
      <c r="H67" s="3">
        <f t="shared" si="16"/>
        <v>76</v>
      </c>
      <c r="I67" s="3">
        <f t="shared" si="15"/>
        <v>24</v>
      </c>
      <c r="J67" s="4">
        <f t="shared" si="11"/>
        <v>33</v>
      </c>
      <c r="K67"/>
      <c r="L67"/>
    </row>
    <row r="68" spans="1:12" s="1" customFormat="1" ht="15" customHeight="1" x14ac:dyDescent="0.25">
      <c r="A68" s="34"/>
      <c r="B68" s="35"/>
      <c r="C68" s="34"/>
      <c r="D68" s="8" t="s">
        <v>18</v>
      </c>
      <c r="E68" s="9">
        <v>52.3</v>
      </c>
      <c r="F68" s="3">
        <f t="shared" si="17"/>
        <v>123</v>
      </c>
      <c r="G68" s="3">
        <f t="shared" si="12"/>
        <v>27</v>
      </c>
      <c r="H68" s="3">
        <f t="shared" si="16"/>
        <v>59</v>
      </c>
      <c r="I68" s="3">
        <f t="shared" si="15"/>
        <v>18</v>
      </c>
      <c r="J68" s="4">
        <f t="shared" si="11"/>
        <v>28.5</v>
      </c>
      <c r="K68"/>
      <c r="L68"/>
    </row>
    <row r="69" spans="1:12" s="1" customFormat="1" ht="15" customHeight="1" x14ac:dyDescent="0.25">
      <c r="A69" s="34"/>
      <c r="B69" s="35"/>
      <c r="C69" s="34"/>
      <c r="D69" s="8" t="s">
        <v>17</v>
      </c>
      <c r="E69" s="9">
        <v>46.5</v>
      </c>
      <c r="F69" s="3">
        <f t="shared" si="17"/>
        <v>109</v>
      </c>
      <c r="G69" s="3">
        <f t="shared" si="12"/>
        <v>27</v>
      </c>
      <c r="H69" s="3">
        <f t="shared" si="16"/>
        <v>53</v>
      </c>
      <c r="I69" s="3">
        <f t="shared" si="15"/>
        <v>16</v>
      </c>
      <c r="J69" s="4">
        <f t="shared" si="11"/>
        <v>18</v>
      </c>
      <c r="K69"/>
      <c r="L69"/>
    </row>
    <row r="70" spans="1:12" s="1" customFormat="1" ht="16.149999999999999" customHeight="1" x14ac:dyDescent="0.25">
      <c r="A70" s="34"/>
      <c r="B70" s="35"/>
      <c r="C70" s="34"/>
      <c r="D70" s="8" t="s">
        <v>55</v>
      </c>
      <c r="E70" s="9">
        <v>43.2</v>
      </c>
      <c r="F70" s="3">
        <f t="shared" si="17"/>
        <v>102</v>
      </c>
      <c r="G70" s="3">
        <f t="shared" si="12"/>
        <v>22</v>
      </c>
      <c r="H70" s="3">
        <f t="shared" si="16"/>
        <v>49</v>
      </c>
      <c r="I70" s="3">
        <f t="shared" si="15"/>
        <v>15</v>
      </c>
      <c r="J70" s="4">
        <f t="shared" si="11"/>
        <v>90</v>
      </c>
      <c r="K70"/>
      <c r="L70"/>
    </row>
    <row r="71" spans="1:12" s="2" customFormat="1" ht="18" customHeight="1" x14ac:dyDescent="0.25">
      <c r="A71" s="34"/>
      <c r="B71" s="35"/>
      <c r="C71" s="34"/>
      <c r="D71" s="8" t="s">
        <v>112</v>
      </c>
      <c r="E71" s="9">
        <v>32.799999999999997</v>
      </c>
      <c r="F71" s="3">
        <f t="shared" si="17"/>
        <v>77</v>
      </c>
      <c r="G71" s="3">
        <f t="shared" si="12"/>
        <v>22</v>
      </c>
      <c r="H71" s="3">
        <f t="shared" si="16"/>
        <v>37</v>
      </c>
      <c r="I71" s="3">
        <f t="shared" si="15"/>
        <v>11</v>
      </c>
      <c r="J71" s="4">
        <f t="shared" si="11"/>
        <v>68.5</v>
      </c>
      <c r="K71"/>
      <c r="L71"/>
    </row>
    <row r="72" spans="1:12" s="2" customFormat="1" ht="16.149999999999999" customHeight="1" x14ac:dyDescent="0.25">
      <c r="A72" s="34"/>
      <c r="B72" s="35"/>
      <c r="C72" s="34"/>
      <c r="D72" s="8" t="s">
        <v>56</v>
      </c>
      <c r="E72" s="9">
        <v>55.2</v>
      </c>
      <c r="F72" s="3">
        <f t="shared" si="17"/>
        <v>130</v>
      </c>
      <c r="G72" s="3">
        <f t="shared" si="12"/>
        <v>27</v>
      </c>
      <c r="H72" s="3">
        <f t="shared" si="16"/>
        <v>63</v>
      </c>
      <c r="I72" s="3">
        <f t="shared" si="15"/>
        <v>19</v>
      </c>
      <c r="J72" s="4">
        <f t="shared" si="11"/>
        <v>57.5</v>
      </c>
      <c r="K72"/>
      <c r="L72"/>
    </row>
    <row r="73" spans="1:12" s="6" customFormat="1" ht="15" customHeight="1" x14ac:dyDescent="0.25">
      <c r="A73" s="34"/>
      <c r="B73" s="35"/>
      <c r="C73" s="34"/>
      <c r="D73" s="8" t="s">
        <v>38</v>
      </c>
      <c r="E73" s="9">
        <v>40.299999999999997</v>
      </c>
      <c r="F73" s="3">
        <f t="shared" si="17"/>
        <v>95</v>
      </c>
      <c r="G73" s="3">
        <f t="shared" si="12"/>
        <v>22</v>
      </c>
      <c r="H73" s="3">
        <f t="shared" si="16"/>
        <v>46</v>
      </c>
      <c r="I73" s="3">
        <f t="shared" si="15"/>
        <v>14</v>
      </c>
      <c r="J73" s="5">
        <f t="shared" ref="J73:J83" si="18">F88/2</f>
        <v>56.5</v>
      </c>
    </row>
    <row r="74" spans="1:12" s="6" customFormat="1" ht="15" customHeight="1" x14ac:dyDescent="0.25">
      <c r="A74" s="34"/>
      <c r="B74" s="35"/>
      <c r="C74" s="34"/>
      <c r="D74" s="8" t="s">
        <v>57</v>
      </c>
      <c r="E74" s="9">
        <v>34.5</v>
      </c>
      <c r="F74" s="3">
        <f t="shared" si="17"/>
        <v>81</v>
      </c>
      <c r="G74" s="3">
        <f t="shared" si="12"/>
        <v>22</v>
      </c>
      <c r="H74" s="3">
        <f t="shared" si="16"/>
        <v>39</v>
      </c>
      <c r="I74" s="3">
        <f t="shared" si="15"/>
        <v>12</v>
      </c>
      <c r="J74" s="5">
        <f t="shared" si="18"/>
        <v>19</v>
      </c>
    </row>
    <row r="75" spans="1:12" s="6" customFormat="1" ht="15" customHeight="1" x14ac:dyDescent="0.25">
      <c r="A75" s="34"/>
      <c r="B75" s="35"/>
      <c r="C75" s="34"/>
      <c r="D75" s="8" t="s">
        <v>58</v>
      </c>
      <c r="E75" s="9">
        <v>31.2</v>
      </c>
      <c r="F75" s="3">
        <f t="shared" si="17"/>
        <v>73</v>
      </c>
      <c r="G75" s="3">
        <f t="shared" si="12"/>
        <v>22</v>
      </c>
      <c r="H75" s="3">
        <f t="shared" si="16"/>
        <v>35</v>
      </c>
      <c r="I75" s="3">
        <f t="shared" si="15"/>
        <v>11</v>
      </c>
      <c r="J75" s="5">
        <f t="shared" si="18"/>
        <v>12.5</v>
      </c>
    </row>
    <row r="76" spans="1:12" s="6" customFormat="1" ht="15" customHeight="1" x14ac:dyDescent="0.25">
      <c r="A76" s="34"/>
      <c r="B76" s="35"/>
      <c r="C76" s="34"/>
      <c r="D76" s="8" t="s">
        <v>106</v>
      </c>
      <c r="E76" s="9">
        <v>20.8</v>
      </c>
      <c r="F76" s="3">
        <f t="shared" si="17"/>
        <v>49</v>
      </c>
      <c r="G76" s="3">
        <f t="shared" si="12"/>
        <v>22</v>
      </c>
      <c r="H76" s="3">
        <f t="shared" si="16"/>
        <v>24</v>
      </c>
      <c r="I76" s="3">
        <f t="shared" si="15"/>
        <v>7</v>
      </c>
      <c r="J76" s="5"/>
    </row>
    <row r="77" spans="1:12" s="6" customFormat="1" ht="15" customHeight="1" x14ac:dyDescent="0.25">
      <c r="A77" s="34">
        <v>16</v>
      </c>
      <c r="B77" s="35" t="s">
        <v>15</v>
      </c>
      <c r="C77" s="34" t="s">
        <v>89</v>
      </c>
      <c r="D77" s="8" t="s">
        <v>19</v>
      </c>
      <c r="E77" s="9">
        <v>48.7</v>
      </c>
      <c r="F77" s="3">
        <f t="shared" si="17"/>
        <v>114</v>
      </c>
      <c r="G77" s="3">
        <f t="shared" si="12"/>
        <v>27</v>
      </c>
      <c r="H77" s="3">
        <f t="shared" si="16"/>
        <v>55</v>
      </c>
      <c r="I77" s="3">
        <f t="shared" si="15"/>
        <v>17</v>
      </c>
      <c r="J77" s="5"/>
    </row>
    <row r="78" spans="1:12" ht="15" customHeight="1" x14ac:dyDescent="0.25">
      <c r="A78" s="34"/>
      <c r="B78" s="35"/>
      <c r="C78" s="34"/>
      <c r="D78" s="8" t="s">
        <v>18</v>
      </c>
      <c r="E78" s="9">
        <v>32.5</v>
      </c>
      <c r="F78" s="3">
        <f t="shared" si="17"/>
        <v>76</v>
      </c>
      <c r="G78" s="3">
        <f t="shared" si="12"/>
        <v>22</v>
      </c>
      <c r="H78" s="3">
        <f t="shared" si="16"/>
        <v>37</v>
      </c>
      <c r="I78" s="3">
        <f t="shared" si="15"/>
        <v>11</v>
      </c>
      <c r="J78" s="4">
        <f t="shared" si="18"/>
        <v>64.5</v>
      </c>
    </row>
    <row r="79" spans="1:12" x14ac:dyDescent="0.25">
      <c r="A79" s="34"/>
      <c r="B79" s="35"/>
      <c r="C79" s="34"/>
      <c r="D79" s="8" t="s">
        <v>17</v>
      </c>
      <c r="E79" s="9">
        <v>28.2</v>
      </c>
      <c r="F79" s="3">
        <f t="shared" si="17"/>
        <v>66</v>
      </c>
      <c r="G79" s="3">
        <f t="shared" si="12"/>
        <v>22</v>
      </c>
      <c r="H79" s="3">
        <f t="shared" si="16"/>
        <v>32</v>
      </c>
      <c r="I79" s="3">
        <f t="shared" si="15"/>
        <v>10</v>
      </c>
      <c r="J79" s="4">
        <f t="shared" si="18"/>
        <v>54.5</v>
      </c>
    </row>
    <row r="80" spans="1:12" ht="18.600000000000001" customHeight="1" x14ac:dyDescent="0.25">
      <c r="A80" s="34"/>
      <c r="B80" s="35"/>
      <c r="C80" s="34"/>
      <c r="D80" s="8" t="s">
        <v>55</v>
      </c>
      <c r="E80" s="9">
        <v>24.3</v>
      </c>
      <c r="F80" s="3">
        <f t="shared" si="17"/>
        <v>57</v>
      </c>
      <c r="G80" s="3">
        <f t="shared" si="12"/>
        <v>22</v>
      </c>
      <c r="H80" s="3">
        <f t="shared" si="16"/>
        <v>28</v>
      </c>
      <c r="I80" s="3">
        <f t="shared" si="15"/>
        <v>9</v>
      </c>
      <c r="J80" s="4">
        <f t="shared" si="18"/>
        <v>70.5</v>
      </c>
    </row>
    <row r="81" spans="1:12" ht="18" customHeight="1" x14ac:dyDescent="0.25">
      <c r="A81" s="34"/>
      <c r="B81" s="35"/>
      <c r="C81" s="34"/>
      <c r="D81" s="8" t="s">
        <v>112</v>
      </c>
      <c r="E81" s="9">
        <v>15.2</v>
      </c>
      <c r="F81" s="3">
        <f t="shared" si="17"/>
        <v>36</v>
      </c>
      <c r="G81" s="3">
        <f t="shared" si="12"/>
        <v>19</v>
      </c>
      <c r="H81" s="3">
        <f t="shared" si="16"/>
        <v>17</v>
      </c>
      <c r="I81" s="3">
        <f t="shared" si="15"/>
        <v>5</v>
      </c>
      <c r="J81" s="4">
        <f t="shared" si="18"/>
        <v>60</v>
      </c>
    </row>
    <row r="82" spans="1:12" ht="30.75" customHeight="1" x14ac:dyDescent="0.25">
      <c r="A82" s="12">
        <v>17</v>
      </c>
      <c r="B82" s="12" t="s">
        <v>8</v>
      </c>
      <c r="C82" s="10" t="s">
        <v>90</v>
      </c>
      <c r="D82" s="7" t="s">
        <v>59</v>
      </c>
      <c r="E82" s="9">
        <v>76.7</v>
      </c>
      <c r="F82" s="3">
        <f>ROUND(E82*2.35,0)</f>
        <v>180</v>
      </c>
      <c r="G82" s="3">
        <f t="shared" si="12"/>
        <v>32</v>
      </c>
      <c r="H82" s="3">
        <f t="shared" si="16"/>
        <v>87</v>
      </c>
      <c r="I82" s="3">
        <f t="shared" si="15"/>
        <v>27</v>
      </c>
      <c r="J82" s="4">
        <f t="shared" si="18"/>
        <v>13.5</v>
      </c>
    </row>
    <row r="83" spans="1:12" ht="25.5" x14ac:dyDescent="0.25">
      <c r="A83" s="12">
        <v>18</v>
      </c>
      <c r="B83" s="12" t="s">
        <v>8</v>
      </c>
      <c r="C83" s="10" t="s">
        <v>91</v>
      </c>
      <c r="D83" s="7" t="s">
        <v>60</v>
      </c>
      <c r="E83" s="9">
        <v>58.5</v>
      </c>
      <c r="F83" s="3">
        <f t="shared" ref="F83:F84" si="19">ROUND(E83*2.35,0)</f>
        <v>137</v>
      </c>
      <c r="G83" s="3">
        <f t="shared" si="12"/>
        <v>27</v>
      </c>
      <c r="H83" s="3">
        <f t="shared" si="16"/>
        <v>66</v>
      </c>
      <c r="I83" s="3">
        <f t="shared" si="15"/>
        <v>20</v>
      </c>
      <c r="J83" s="4">
        <f t="shared" si="18"/>
        <v>66</v>
      </c>
    </row>
    <row r="84" spans="1:12" ht="33" customHeight="1" x14ac:dyDescent="0.25">
      <c r="A84" s="12">
        <v>19</v>
      </c>
      <c r="B84" s="12" t="s">
        <v>8</v>
      </c>
      <c r="C84" s="10" t="s">
        <v>92</v>
      </c>
      <c r="D84" s="7" t="s">
        <v>61</v>
      </c>
      <c r="E84" s="9">
        <v>48.8</v>
      </c>
      <c r="F84" s="3">
        <f t="shared" si="19"/>
        <v>115</v>
      </c>
      <c r="G84" s="3">
        <f t="shared" si="12"/>
        <v>27</v>
      </c>
      <c r="H84" s="3">
        <f t="shared" si="16"/>
        <v>55</v>
      </c>
      <c r="I84" s="3">
        <f t="shared" si="15"/>
        <v>17</v>
      </c>
      <c r="J84" s="4">
        <f>F14/2</f>
        <v>28.5</v>
      </c>
      <c r="K84" s="1"/>
      <c r="L84" s="1"/>
    </row>
    <row r="85" spans="1:12" s="14" customFormat="1" x14ac:dyDescent="0.25">
      <c r="A85" s="34">
        <v>20</v>
      </c>
      <c r="B85" s="36">
        <v>268</v>
      </c>
      <c r="C85" s="34" t="s">
        <v>101</v>
      </c>
      <c r="D85" s="7" t="s">
        <v>27</v>
      </c>
      <c r="E85" s="3">
        <v>56</v>
      </c>
      <c r="F85" s="3">
        <f>ROUND(E85*2.34,0)</f>
        <v>131</v>
      </c>
      <c r="G85" s="3">
        <f t="shared" si="12"/>
        <v>27</v>
      </c>
      <c r="H85" s="3">
        <f t="shared" ref="H85:H87" si="20">ROUND(E85*2.26/2,0)</f>
        <v>63</v>
      </c>
      <c r="I85" s="3">
        <f t="shared" si="15"/>
        <v>20</v>
      </c>
      <c r="J85" s="13">
        <f>F15/2</f>
        <v>14</v>
      </c>
      <c r="K85" s="15"/>
      <c r="L85" s="15"/>
    </row>
    <row r="86" spans="1:12" s="14" customFormat="1" ht="15" customHeight="1" x14ac:dyDescent="0.25">
      <c r="A86" s="34"/>
      <c r="B86" s="36"/>
      <c r="C86" s="34"/>
      <c r="D86" s="7" t="s">
        <v>20</v>
      </c>
      <c r="E86" s="3">
        <v>51</v>
      </c>
      <c r="F86" s="3">
        <f>ROUND(E86*2.34,0)</f>
        <v>119</v>
      </c>
      <c r="G86" s="3">
        <f t="shared" si="12"/>
        <v>27</v>
      </c>
      <c r="H86" s="3">
        <f t="shared" si="20"/>
        <v>58</v>
      </c>
      <c r="I86" s="3">
        <f t="shared" si="15"/>
        <v>18</v>
      </c>
      <c r="J86" s="13">
        <f t="shared" ref="J86:J93" si="21">F53/2</f>
        <v>73.5</v>
      </c>
      <c r="K86" s="15"/>
      <c r="L86" s="15"/>
    </row>
    <row r="87" spans="1:12" s="14" customFormat="1" ht="15" customHeight="1" x14ac:dyDescent="0.25">
      <c r="A87" s="34"/>
      <c r="B87" s="36"/>
      <c r="C87" s="34"/>
      <c r="D87" s="7" t="s">
        <v>77</v>
      </c>
      <c r="E87" s="3">
        <v>41.4</v>
      </c>
      <c r="F87" s="3">
        <f>ROUND(E87*2.34,0)</f>
        <v>97</v>
      </c>
      <c r="G87" s="3">
        <f t="shared" si="12"/>
        <v>22</v>
      </c>
      <c r="H87" s="3">
        <f t="shared" si="20"/>
        <v>47</v>
      </c>
      <c r="I87" s="3">
        <f t="shared" si="15"/>
        <v>14</v>
      </c>
      <c r="J87" s="13">
        <f t="shared" si="21"/>
        <v>54</v>
      </c>
      <c r="K87" s="15"/>
      <c r="L87" s="15"/>
    </row>
    <row r="88" spans="1:12" ht="15" customHeight="1" x14ac:dyDescent="0.25">
      <c r="A88" s="35">
        <v>21</v>
      </c>
      <c r="B88" s="35">
        <v>273</v>
      </c>
      <c r="C88" s="34" t="s">
        <v>93</v>
      </c>
      <c r="D88" s="7" t="s">
        <v>62</v>
      </c>
      <c r="E88" s="9">
        <v>48</v>
      </c>
      <c r="F88" s="3">
        <f>ROUND(E88*2.35,0)</f>
        <v>113</v>
      </c>
      <c r="G88" s="3">
        <f t="shared" si="12"/>
        <v>27</v>
      </c>
      <c r="H88" s="3">
        <f t="shared" ref="H88:H98" si="22">ROUND(E88*2.27/2,0)</f>
        <v>54</v>
      </c>
      <c r="I88" s="3">
        <f t="shared" si="15"/>
        <v>17</v>
      </c>
      <c r="J88" s="4">
        <f t="shared" si="21"/>
        <v>34</v>
      </c>
      <c r="K88" s="1"/>
      <c r="L88" s="1"/>
    </row>
    <row r="89" spans="1:12" ht="15" customHeight="1" x14ac:dyDescent="0.25">
      <c r="A89" s="35"/>
      <c r="B89" s="35"/>
      <c r="C89" s="34"/>
      <c r="D89" s="7" t="s">
        <v>33</v>
      </c>
      <c r="E89" s="9">
        <v>16.100000000000001</v>
      </c>
      <c r="F89" s="3">
        <f t="shared" ref="F89:F98" si="23">ROUND(E89*2.35,0)</f>
        <v>38</v>
      </c>
      <c r="G89" s="3">
        <f t="shared" si="12"/>
        <v>19</v>
      </c>
      <c r="H89" s="3">
        <f t="shared" si="22"/>
        <v>18</v>
      </c>
      <c r="I89" s="3">
        <f t="shared" si="15"/>
        <v>6</v>
      </c>
      <c r="J89" s="4">
        <f t="shared" si="21"/>
        <v>29.5</v>
      </c>
      <c r="K89" s="1"/>
      <c r="L89" s="1"/>
    </row>
    <row r="90" spans="1:12" ht="15" customHeight="1" x14ac:dyDescent="0.25">
      <c r="A90" s="35"/>
      <c r="B90" s="35"/>
      <c r="C90" s="34"/>
      <c r="D90" s="7" t="s">
        <v>34</v>
      </c>
      <c r="E90" s="9">
        <v>10.5</v>
      </c>
      <c r="F90" s="3">
        <f t="shared" si="23"/>
        <v>25</v>
      </c>
      <c r="G90" s="3">
        <f t="shared" si="12"/>
        <v>19</v>
      </c>
      <c r="H90" s="3">
        <f t="shared" si="22"/>
        <v>12</v>
      </c>
      <c r="I90" s="3">
        <f t="shared" si="15"/>
        <v>4</v>
      </c>
      <c r="J90" s="4">
        <f t="shared" si="21"/>
        <v>85</v>
      </c>
      <c r="K90" s="1"/>
      <c r="L90" s="1"/>
    </row>
    <row r="91" spans="1:12" ht="15" customHeight="1" x14ac:dyDescent="0.25">
      <c r="A91" s="35">
        <v>22</v>
      </c>
      <c r="B91" s="35" t="s">
        <v>63</v>
      </c>
      <c r="C91" s="34" t="s">
        <v>80</v>
      </c>
      <c r="D91" s="7" t="s">
        <v>31</v>
      </c>
      <c r="E91" s="9">
        <v>51.2</v>
      </c>
      <c r="F91" s="3">
        <f t="shared" si="23"/>
        <v>120</v>
      </c>
      <c r="G91" s="3">
        <f t="shared" si="12"/>
        <v>27</v>
      </c>
      <c r="H91" s="3">
        <f t="shared" si="22"/>
        <v>58</v>
      </c>
      <c r="I91" s="3">
        <f t="shared" si="15"/>
        <v>18</v>
      </c>
      <c r="J91" s="4">
        <f t="shared" si="21"/>
        <v>65.5</v>
      </c>
      <c r="K91" s="1"/>
      <c r="L91" s="1"/>
    </row>
    <row r="92" spans="1:12" ht="15" customHeight="1" x14ac:dyDescent="0.25">
      <c r="A92" s="35"/>
      <c r="B92" s="35"/>
      <c r="C92" s="34"/>
      <c r="D92" s="7" t="s">
        <v>66</v>
      </c>
      <c r="E92" s="9">
        <v>42.3</v>
      </c>
      <c r="F92" s="3">
        <f t="shared" si="23"/>
        <v>99</v>
      </c>
      <c r="G92" s="3">
        <f t="shared" si="12"/>
        <v>22</v>
      </c>
      <c r="H92" s="3">
        <f t="shared" si="22"/>
        <v>48</v>
      </c>
      <c r="I92" s="3">
        <f t="shared" si="15"/>
        <v>15</v>
      </c>
      <c r="J92" s="4">
        <f t="shared" si="21"/>
        <v>45.5</v>
      </c>
      <c r="K92" s="1"/>
      <c r="L92" s="1"/>
    </row>
    <row r="93" spans="1:12" ht="15" customHeight="1" x14ac:dyDescent="0.25">
      <c r="A93" s="34">
        <v>23</v>
      </c>
      <c r="B93" s="35" t="s">
        <v>64</v>
      </c>
      <c r="C93" s="34" t="s">
        <v>94</v>
      </c>
      <c r="D93" s="7" t="s">
        <v>30</v>
      </c>
      <c r="E93" s="9">
        <v>55.1</v>
      </c>
      <c r="F93" s="3">
        <f t="shared" si="23"/>
        <v>129</v>
      </c>
      <c r="G93" s="3">
        <f t="shared" si="12"/>
        <v>27</v>
      </c>
      <c r="H93" s="3">
        <f t="shared" si="22"/>
        <v>63</v>
      </c>
      <c r="I93" s="3">
        <f t="shared" si="15"/>
        <v>19</v>
      </c>
      <c r="J93" s="4">
        <f t="shared" si="21"/>
        <v>40.5</v>
      </c>
      <c r="K93" s="1"/>
      <c r="L93" s="1"/>
    </row>
    <row r="94" spans="1:12" ht="15" customHeight="1" x14ac:dyDescent="0.25">
      <c r="A94" s="34"/>
      <c r="B94" s="35"/>
      <c r="C94" s="34"/>
      <c r="D94" s="7" t="s">
        <v>67</v>
      </c>
      <c r="E94" s="9">
        <v>46.2</v>
      </c>
      <c r="F94" s="3">
        <f t="shared" si="23"/>
        <v>109</v>
      </c>
      <c r="G94" s="3">
        <f t="shared" si="12"/>
        <v>27</v>
      </c>
      <c r="H94" s="3">
        <f t="shared" si="22"/>
        <v>52</v>
      </c>
      <c r="I94" s="3">
        <f t="shared" si="15"/>
        <v>16</v>
      </c>
      <c r="J94" s="4">
        <f>F85/2</f>
        <v>65.5</v>
      </c>
      <c r="K94" s="1"/>
      <c r="L94" s="1"/>
    </row>
    <row r="95" spans="1:12" ht="15" customHeight="1" x14ac:dyDescent="0.25">
      <c r="A95" s="34">
        <v>24</v>
      </c>
      <c r="B95" s="35" t="s">
        <v>65</v>
      </c>
      <c r="C95" s="34" t="s">
        <v>95</v>
      </c>
      <c r="D95" s="7" t="s">
        <v>68</v>
      </c>
      <c r="E95" s="9">
        <v>60</v>
      </c>
      <c r="F95" s="3">
        <f t="shared" si="23"/>
        <v>141</v>
      </c>
      <c r="G95" s="3">
        <f t="shared" si="12"/>
        <v>27</v>
      </c>
      <c r="H95" s="3">
        <f t="shared" si="22"/>
        <v>68</v>
      </c>
      <c r="I95" s="3">
        <f t="shared" si="15"/>
        <v>21</v>
      </c>
      <c r="J95" s="4">
        <f>F86/2</f>
        <v>59.5</v>
      </c>
      <c r="K95" s="1"/>
      <c r="L95" s="1"/>
    </row>
    <row r="96" spans="1:12" ht="15" customHeight="1" x14ac:dyDescent="0.25">
      <c r="A96" s="34"/>
      <c r="B96" s="35"/>
      <c r="C96" s="34"/>
      <c r="D96" s="7" t="s">
        <v>69</v>
      </c>
      <c r="E96" s="9">
        <v>51.1</v>
      </c>
      <c r="F96" s="3">
        <f t="shared" si="23"/>
        <v>120</v>
      </c>
      <c r="G96" s="3">
        <f t="shared" si="12"/>
        <v>27</v>
      </c>
      <c r="H96" s="3">
        <f t="shared" si="22"/>
        <v>58</v>
      </c>
      <c r="I96" s="3">
        <f t="shared" si="15"/>
        <v>18</v>
      </c>
      <c r="J96" s="4">
        <f>F87/2</f>
        <v>48.5</v>
      </c>
      <c r="K96" s="1"/>
      <c r="L96" s="1"/>
    </row>
    <row r="97" spans="1:12" ht="29.45" customHeight="1" x14ac:dyDescent="0.25">
      <c r="A97" s="12">
        <v>25</v>
      </c>
      <c r="B97" s="27">
        <v>291</v>
      </c>
      <c r="C97" s="28" t="s">
        <v>96</v>
      </c>
      <c r="D97" s="7" t="s">
        <v>113</v>
      </c>
      <c r="E97" s="9">
        <v>11.3</v>
      </c>
      <c r="F97" s="3">
        <f t="shared" si="23"/>
        <v>27</v>
      </c>
      <c r="G97" s="3">
        <f t="shared" si="12"/>
        <v>19</v>
      </c>
      <c r="H97" s="3">
        <f t="shared" si="22"/>
        <v>13</v>
      </c>
      <c r="I97" s="3">
        <f t="shared" si="15"/>
        <v>4</v>
      </c>
      <c r="J97" s="4">
        <f>F99/2</f>
        <v>69.5</v>
      </c>
      <c r="K97" s="1"/>
      <c r="L97" s="1"/>
    </row>
    <row r="98" spans="1:12" ht="28.9" customHeight="1" x14ac:dyDescent="0.25">
      <c r="A98" s="12">
        <v>26</v>
      </c>
      <c r="B98" s="27">
        <v>319</v>
      </c>
      <c r="C98" s="10" t="s">
        <v>97</v>
      </c>
      <c r="D98" s="7" t="s">
        <v>70</v>
      </c>
      <c r="E98" s="3">
        <v>56</v>
      </c>
      <c r="F98" s="3">
        <f t="shared" si="23"/>
        <v>132</v>
      </c>
      <c r="G98" s="3">
        <f t="shared" si="12"/>
        <v>27</v>
      </c>
      <c r="H98" s="3">
        <f t="shared" si="22"/>
        <v>64</v>
      </c>
      <c r="I98" s="3">
        <f t="shared" si="15"/>
        <v>20</v>
      </c>
      <c r="J98" s="4">
        <f>F100/2</f>
        <v>50</v>
      </c>
      <c r="K98" s="1"/>
      <c r="L98" s="1"/>
    </row>
    <row r="99" spans="1:12" s="14" customFormat="1" ht="19.899999999999999" customHeight="1" x14ac:dyDescent="0.25">
      <c r="A99" s="34">
        <v>27</v>
      </c>
      <c r="B99" s="48">
        <v>322</v>
      </c>
      <c r="C99" s="34" t="s">
        <v>102</v>
      </c>
      <c r="D99" s="7" t="s">
        <v>26</v>
      </c>
      <c r="E99" s="3">
        <v>59.3</v>
      </c>
      <c r="F99" s="3">
        <f>ROUND(E99*2.34,0)</f>
        <v>139</v>
      </c>
      <c r="G99" s="3">
        <f t="shared" si="12"/>
        <v>27</v>
      </c>
      <c r="H99" s="3">
        <v>67</v>
      </c>
      <c r="I99" s="3">
        <f t="shared" si="15"/>
        <v>21</v>
      </c>
      <c r="J99" s="13"/>
      <c r="K99" s="15"/>
      <c r="L99" s="15"/>
    </row>
    <row r="100" spans="1:12" s="14" customFormat="1" ht="18" customHeight="1" x14ac:dyDescent="0.25">
      <c r="A100" s="34"/>
      <c r="B100" s="48"/>
      <c r="C100" s="34"/>
      <c r="D100" s="7" t="s">
        <v>21</v>
      </c>
      <c r="E100" s="3">
        <v>42.6</v>
      </c>
      <c r="F100" s="3">
        <f t="shared" ref="F100:F101" si="24">ROUND(E100*2.34,0)</f>
        <v>100</v>
      </c>
      <c r="G100" s="3">
        <f t="shared" si="12"/>
        <v>22</v>
      </c>
      <c r="H100" s="3">
        <v>48</v>
      </c>
      <c r="I100" s="3">
        <f t="shared" si="15"/>
        <v>15</v>
      </c>
      <c r="J100" s="16"/>
      <c r="K100" s="16"/>
      <c r="L100" s="16"/>
    </row>
    <row r="101" spans="1:12" s="14" customFormat="1" ht="27" customHeight="1" x14ac:dyDescent="0.25">
      <c r="A101" s="10">
        <v>28</v>
      </c>
      <c r="B101" s="11">
        <v>322</v>
      </c>
      <c r="C101" s="10" t="s">
        <v>103</v>
      </c>
      <c r="D101" s="7" t="s">
        <v>78</v>
      </c>
      <c r="E101" s="3">
        <v>75.099999999999994</v>
      </c>
      <c r="F101" s="3">
        <f t="shared" si="24"/>
        <v>176</v>
      </c>
      <c r="G101" s="3">
        <f t="shared" si="12"/>
        <v>32</v>
      </c>
      <c r="H101" s="3">
        <v>85</v>
      </c>
      <c r="I101" s="3">
        <f t="shared" si="15"/>
        <v>26</v>
      </c>
      <c r="J101" s="16"/>
      <c r="K101" s="16"/>
      <c r="L101" s="16"/>
    </row>
    <row r="102" spans="1:12" ht="29.45" customHeight="1" x14ac:dyDescent="0.25">
      <c r="D102" s="29"/>
      <c r="E102" s="29"/>
      <c r="F102" s="30"/>
    </row>
    <row r="103" spans="1:12" x14ac:dyDescent="0.25">
      <c r="D103" s="31"/>
      <c r="E103" s="31"/>
      <c r="F103" s="32"/>
    </row>
  </sheetData>
  <autoFilter ref="E7:I101" xr:uid="{00000000-0009-0000-0000-000000000000}"/>
  <mergeCells count="55">
    <mergeCell ref="B99:B100"/>
    <mergeCell ref="A99:A100"/>
    <mergeCell ref="A85:A87"/>
    <mergeCell ref="B91:B92"/>
    <mergeCell ref="B93:B94"/>
    <mergeCell ref="B95:B96"/>
    <mergeCell ref="A91:A92"/>
    <mergeCell ref="A93:A94"/>
    <mergeCell ref="A95:A96"/>
    <mergeCell ref="A8:A13"/>
    <mergeCell ref="B8:B13"/>
    <mergeCell ref="A16:A21"/>
    <mergeCell ref="B16:B21"/>
    <mergeCell ref="C16:C21"/>
    <mergeCell ref="A14:A15"/>
    <mergeCell ref="B14:B15"/>
    <mergeCell ref="C14:C15"/>
    <mergeCell ref="B24:B35"/>
    <mergeCell ref="C24:C35"/>
    <mergeCell ref="B61:B66"/>
    <mergeCell ref="B85:B87"/>
    <mergeCell ref="A67:A76"/>
    <mergeCell ref="B67:B76"/>
    <mergeCell ref="B77:B81"/>
    <mergeCell ref="A77:A81"/>
    <mergeCell ref="B53:B56"/>
    <mergeCell ref="A53:A56"/>
    <mergeCell ref="B57:B60"/>
    <mergeCell ref="A57:A60"/>
    <mergeCell ref="C99:C100"/>
    <mergeCell ref="C61:C66"/>
    <mergeCell ref="C36:C39"/>
    <mergeCell ref="C40:C47"/>
    <mergeCell ref="C67:C76"/>
    <mergeCell ref="C53:C56"/>
    <mergeCell ref="C85:C87"/>
    <mergeCell ref="C77:C81"/>
    <mergeCell ref="C57:C60"/>
    <mergeCell ref="C91:C92"/>
    <mergeCell ref="A5:I5"/>
    <mergeCell ref="C88:C90"/>
    <mergeCell ref="C93:C94"/>
    <mergeCell ref="C95:C96"/>
    <mergeCell ref="A88:A90"/>
    <mergeCell ref="B88:B90"/>
    <mergeCell ref="A48:A50"/>
    <mergeCell ref="C8:C13"/>
    <mergeCell ref="C48:C50"/>
    <mergeCell ref="B36:B39"/>
    <mergeCell ref="B40:B47"/>
    <mergeCell ref="A36:A39"/>
    <mergeCell ref="A40:A47"/>
    <mergeCell ref="B48:B50"/>
    <mergeCell ref="A61:A66"/>
    <mergeCell ref="A24:A35"/>
  </mergeCells>
  <pageMargins left="0.27559055118110237" right="0.27559055118110237" top="0.74803149606299213" bottom="0.55118110236220474" header="0.31496062992125984" footer="0.31496062992125984"/>
  <pageSetup paperSize="9" scale="80" fitToHeight="0" orientation="landscape" horizontalDpi="180" verticalDpi="180" r:id="rId1"/>
  <rowBreaks count="3" manualBreakCount="3">
    <brk id="23" max="8" man="1"/>
    <brk id="52" max="8" man="1"/>
    <brk id="8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2021-04-19T09:28:32Z</dcterms:modified>
</cp:coreProperties>
</file>