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1B08B3C3-493B-45BE-953E-F5119ABE317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3" i="2" l="1"/>
  <c r="T133" i="2"/>
  <c r="T140" i="2"/>
  <c r="P97" i="2"/>
  <c r="O97" i="2"/>
  <c r="O140" i="2" s="1"/>
  <c r="P134" i="2"/>
  <c r="P132" i="2" s="1"/>
  <c r="O132" i="2" s="1"/>
  <c r="P23" i="2"/>
  <c r="O37" i="2"/>
  <c r="O23" i="2" s="1"/>
  <c r="T130" i="2"/>
  <c r="K16" i="2"/>
  <c r="J12" i="2"/>
  <c r="J16" i="2" s="1"/>
  <c r="P144" i="2"/>
  <c r="Q144" i="2"/>
  <c r="Q145" i="2" s="1"/>
  <c r="Q147" i="2" s="1"/>
  <c r="R144" i="2"/>
  <c r="R145" i="2" s="1"/>
  <c r="R147" i="2" s="1"/>
  <c r="O143" i="2"/>
  <c r="T143" i="2" s="1"/>
  <c r="J111" i="2"/>
  <c r="J116" i="2"/>
  <c r="J126" i="2"/>
  <c r="J32" i="2"/>
  <c r="T32" i="2" s="1"/>
  <c r="J35" i="2"/>
  <c r="J38" i="2"/>
  <c r="J23" i="2" s="1"/>
  <c r="K134" i="2"/>
  <c r="K132" i="2" s="1"/>
  <c r="J132" i="2" s="1"/>
  <c r="O103" i="2"/>
  <c r="O106" i="2"/>
  <c r="O112" i="2"/>
  <c r="F23" i="2"/>
  <c r="F97" i="2"/>
  <c r="F134" i="2"/>
  <c r="F132" i="2" s="1"/>
  <c r="E132" i="2" s="1"/>
  <c r="K97" i="2"/>
  <c r="K23" i="2"/>
  <c r="F146" i="2"/>
  <c r="E15" i="2"/>
  <c r="E146" i="2" s="1"/>
  <c r="T138" i="2"/>
  <c r="T139" i="2"/>
  <c r="E21" i="2"/>
  <c r="E24" i="1"/>
  <c r="E25" i="1"/>
  <c r="E29" i="1"/>
  <c r="E31" i="1"/>
  <c r="E28" i="1" s="1"/>
  <c r="E112" i="1"/>
  <c r="E113" i="1"/>
  <c r="E114" i="1"/>
  <c r="E102" i="1" s="1"/>
  <c r="F139" i="1"/>
  <c r="F137" i="1" s="1"/>
  <c r="E137" i="1" s="1"/>
  <c r="E27" i="1"/>
  <c r="J24" i="1"/>
  <c r="J25" i="1"/>
  <c r="J43" i="1"/>
  <c r="J28" i="1" s="1"/>
  <c r="J105" i="1"/>
  <c r="J102" i="1" s="1"/>
  <c r="K139" i="1"/>
  <c r="K137" i="1" s="1"/>
  <c r="P28" i="1"/>
  <c r="P102" i="1"/>
  <c r="P139" i="1"/>
  <c r="P137" i="1"/>
  <c r="E122" i="2"/>
  <c r="E114" i="2"/>
  <c r="E97" i="2" s="1"/>
  <c r="E17" i="1"/>
  <c r="E21" i="1"/>
  <c r="J21" i="1"/>
  <c r="P21" i="1"/>
  <c r="O30" i="1"/>
  <c r="O32" i="1"/>
  <c r="P144" i="1"/>
  <c r="P146" i="1" s="1"/>
  <c r="K28" i="1"/>
  <c r="K102" i="1"/>
  <c r="K21" i="1"/>
  <c r="F28" i="1"/>
  <c r="F102" i="1"/>
  <c r="F21" i="1"/>
  <c r="O26" i="1"/>
  <c r="O44" i="1"/>
  <c r="T39" i="2" s="1"/>
  <c r="T116" i="2"/>
  <c r="T128" i="2"/>
  <c r="E28" i="2"/>
  <c r="T28" i="2"/>
  <c r="T122" i="2"/>
  <c r="E40" i="2"/>
  <c r="T40" i="2" s="1"/>
  <c r="T19" i="2"/>
  <c r="T22" i="2"/>
  <c r="T24" i="2"/>
  <c r="O31" i="1"/>
  <c r="T29" i="2"/>
  <c r="T30" i="2"/>
  <c r="T31" i="2"/>
  <c r="T34" i="2"/>
  <c r="T33" i="2"/>
  <c r="T35" i="2"/>
  <c r="T36" i="2"/>
  <c r="T37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8" i="2"/>
  <c r="T99" i="2"/>
  <c r="T100" i="2"/>
  <c r="T101" i="2"/>
  <c r="T102" i="2"/>
  <c r="T103" i="2"/>
  <c r="T104" i="2"/>
  <c r="T105" i="2"/>
  <c r="T106" i="2"/>
  <c r="T107" i="2"/>
  <c r="T108" i="2"/>
  <c r="T110" i="2"/>
  <c r="T112" i="2"/>
  <c r="T113" i="2"/>
  <c r="T115" i="2"/>
  <c r="T117" i="2"/>
  <c r="T118" i="2"/>
  <c r="T119" i="2"/>
  <c r="T120" i="2"/>
  <c r="T121" i="2"/>
  <c r="T123" i="2"/>
  <c r="T124" i="2"/>
  <c r="T125" i="2"/>
  <c r="T126" i="2"/>
  <c r="T127" i="2"/>
  <c r="T129" i="2"/>
  <c r="O138" i="1"/>
  <c r="O140" i="1"/>
  <c r="O139" i="1" s="1"/>
  <c r="J142" i="1"/>
  <c r="T137" i="2" s="1"/>
  <c r="E141" i="1"/>
  <c r="J141" i="1"/>
  <c r="E140" i="1"/>
  <c r="J140" i="1"/>
  <c r="E135" i="2"/>
  <c r="J135" i="2"/>
  <c r="O135" i="2"/>
  <c r="O134" i="2" s="1"/>
  <c r="J139" i="1"/>
  <c r="E138" i="1"/>
  <c r="J138" i="1"/>
  <c r="E133" i="2"/>
  <c r="J133" i="2"/>
  <c r="O133" i="2"/>
  <c r="O102" i="1"/>
  <c r="T27" i="2"/>
  <c r="E23" i="2"/>
  <c r="E17" i="2"/>
  <c r="T17" i="2" s="1"/>
  <c r="F17" i="2"/>
  <c r="T13" i="2"/>
  <c r="S21" i="1"/>
  <c r="R21" i="1"/>
  <c r="Q21" i="1"/>
  <c r="O17" i="1"/>
  <c r="O21" i="1" s="1"/>
  <c r="N21" i="1"/>
  <c r="M21" i="1"/>
  <c r="L21" i="1"/>
  <c r="I21" i="1"/>
  <c r="H21" i="1"/>
  <c r="G21" i="1"/>
  <c r="E139" i="1" l="1"/>
  <c r="O28" i="1"/>
  <c r="P143" i="1"/>
  <c r="T16" i="2"/>
  <c r="T21" i="2"/>
  <c r="U140" i="2" s="1"/>
  <c r="T136" i="2"/>
  <c r="T38" i="2"/>
  <c r="O144" i="1"/>
  <c r="O146" i="1" s="1"/>
  <c r="T146" i="2" s="1"/>
  <c r="T20" i="2"/>
  <c r="T135" i="2"/>
  <c r="T26" i="2"/>
  <c r="F143" i="1"/>
  <c r="F145" i="1" s="1"/>
  <c r="F147" i="1" s="1"/>
  <c r="E134" i="2"/>
  <c r="J97" i="2"/>
  <c r="T97" i="2" s="1"/>
  <c r="J134" i="2"/>
  <c r="T15" i="2"/>
  <c r="P140" i="2"/>
  <c r="P145" i="2" s="1"/>
  <c r="P147" i="2" s="1"/>
  <c r="T111" i="2"/>
  <c r="E143" i="1"/>
  <c r="E145" i="1" s="1"/>
  <c r="E147" i="1" s="1"/>
  <c r="F140" i="2"/>
  <c r="O137" i="1"/>
  <c r="O143" i="1"/>
  <c r="P145" i="1"/>
  <c r="K143" i="1"/>
  <c r="K145" i="1" s="1"/>
  <c r="K147" i="1" s="1"/>
  <c r="J137" i="1"/>
  <c r="T132" i="2" s="1"/>
  <c r="T141" i="2"/>
  <c r="K140" i="2"/>
  <c r="O144" i="2"/>
  <c r="T144" i="2" s="1"/>
  <c r="T12" i="2"/>
  <c r="T25" i="2"/>
  <c r="T114" i="2"/>
  <c r="T109" i="2"/>
  <c r="J140" i="2"/>
  <c r="K145" i="2" l="1"/>
  <c r="K147" i="2" s="1"/>
  <c r="T134" i="2"/>
  <c r="P147" i="1"/>
  <c r="O145" i="1"/>
  <c r="O147" i="1" s="1"/>
  <c r="J143" i="1"/>
  <c r="J145" i="1" s="1"/>
  <c r="J147" i="1" s="1"/>
  <c r="E140" i="2"/>
  <c r="E145" i="2" s="1"/>
  <c r="E147" i="2" s="1"/>
  <c r="F145" i="2"/>
  <c r="F147" i="2" s="1"/>
  <c r="O145" i="2"/>
  <c r="O147" i="2" s="1"/>
  <c r="J145" i="2"/>
  <c r="U145" i="2" l="1"/>
  <c r="T145" i="2"/>
  <c r="J147" i="2"/>
  <c r="T147" i="2" s="1"/>
</calcChain>
</file>

<file path=xl/sharedStrings.xml><?xml version="1.0" encoding="utf-8"?>
<sst xmlns="http://schemas.openxmlformats.org/spreadsheetml/2006/main" count="794" uniqueCount="286">
  <si>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</si>
  <si>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</si>
  <si>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</si>
  <si>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</si>
  <si>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</si>
  <si>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</si>
  <si>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</si>
  <si>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</si>
  <si>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</si>
  <si>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</si>
  <si>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</si>
  <si>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</si>
  <si>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</si>
  <si>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</si>
  <si>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</si>
  <si>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</si>
  <si>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</si>
  <si>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</si>
  <si>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</si>
  <si>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</si>
  <si>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</si>
  <si>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</si>
  <si>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</si>
  <si>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</si>
  <si>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</si>
  <si>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</si>
  <si>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</si>
  <si>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</si>
  <si>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</si>
  <si>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</si>
  <si>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</si>
  <si>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</si>
  <si>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</si>
  <si>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</si>
  <si>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</si>
  <si>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</si>
  <si>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</si>
  <si>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</si>
  <si>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</si>
  <si>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</si>
  <si>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</si>
  <si>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</si>
  <si>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</si>
  <si>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</si>
  <si>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</si>
  <si>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</si>
  <si>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</si>
  <si>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</si>
  <si>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</si>
  <si>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</si>
  <si>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</si>
  <si>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</si>
  <si>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</si>
  <si>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</si>
  <si>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</si>
  <si>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</si>
  <si>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</si>
  <si>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</si>
  <si>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</si>
  <si>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</si>
  <si>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</si>
  <si>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</si>
  <si>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</si>
  <si>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</si>
  <si>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</si>
  <si>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</si>
  <si>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</si>
  <si>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</si>
  <si>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4.10.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</si>
  <si>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</si>
  <si>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</si>
  <si>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</si>
  <si>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</si>
  <si>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</si>
  <si>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</si>
  <si>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</si>
  <si>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</si>
  <si>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</si>
  <si>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</si>
  <si>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</si>
  <si>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</si>
  <si>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</si>
  <si>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</si>
  <si>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</si>
  <si>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</si>
  <si>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</si>
  <si>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</si>
  <si>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</si>
  <si>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</si>
  <si>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</si>
  <si>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</si>
  <si>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</si>
  <si>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</si>
  <si>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</si>
  <si>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</si>
  <si>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</si>
  <si>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</si>
  <si>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</si>
  <si>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</si>
  <si>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</si>
  <si>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</si>
  <si>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</si>
  <si>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</si>
  <si>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</si>
  <si>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</si>
  <si>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</si>
  <si>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</si>
  <si>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</si>
  <si>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</si>
  <si>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</si>
  <si>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</si>
  <si>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</si>
  <si>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</si>
  <si>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</si>
  <si>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</si>
  <si>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5.26.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</si>
  <si>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</si>
  <si>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</si>
  <si>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</si>
  <si>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 xml:space="preserve">Департамент градостроительной деятельности 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</si>
  <si>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</si>
  <si>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</si>
  <si>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</si>
  <si>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</si>
  <si>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</si>
  <si>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</si>
  <si>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</si>
  <si>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</si>
  <si>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</si>
  <si>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</si>
  <si>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</si>
  <si>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</si>
  <si>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</si>
  <si>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</si>
  <si>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</si>
  <si>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</si>
  <si>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</si>
  <si>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</si>
  <si>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</si>
  <si>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</si>
  <si>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</si>
  <si>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</si>
  <si>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</si>
  <si>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</si>
  <si>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</si>
  <si>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</si>
  <si>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</si>
  <si>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</si>
  <si>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</si>
  <si>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</si>
  <si>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</si>
  <si>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</si>
  <si>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</si>
  <si>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</si>
  <si>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</si>
  <si>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</si>
  <si>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</si>
  <si>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</si>
  <si>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</si>
  <si>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</si>
  <si>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</si>
  <si>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</si>
  <si>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</si>
  <si>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</si>
  <si>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</si>
  <si>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</si>
  <si>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</si>
  <si>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</si>
  <si>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</si>
  <si>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</si>
  <si>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</si>
  <si>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</si>
  <si>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</si>
  <si>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</si>
  <si>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</si>
  <si>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</si>
  <si>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</si>
  <si>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</si>
  <si>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</si>
  <si>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</si>
  <si>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</si>
  <si>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</si>
  <si>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</si>
  <si>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</si>
  <si>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</si>
  <si>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</si>
  <si>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</si>
  <si>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</si>
  <si>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</si>
  <si>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</si>
  <si>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</si>
  <si>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</si>
  <si>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</si>
  <si>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</si>
  <si>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</si>
  <si>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</si>
  <si>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</si>
  <si>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</si>
  <si>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</si>
  <si>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</si>
  <si>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</si>
  <si>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</si>
  <si>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</si>
  <si>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</si>
  <si>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</si>
  <si>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</si>
  <si>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</si>
  <si>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</si>
  <si>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</si>
  <si>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</si>
  <si>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</si>
  <si>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</si>
  <si>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</si>
  <si>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</si>
  <si>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</si>
  <si>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</si>
  <si>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</si>
  <si>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</si>
  <si>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</si>
  <si>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</si>
  <si>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</si>
  <si>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</si>
  <si>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</si>
  <si>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</si>
  <si>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</si>
  <si>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</si>
  <si>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</si>
  <si>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</si>
  <si>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</si>
  <si>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</si>
  <si>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</si>
  <si>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</si>
  <si>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</si>
  <si>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</si>
  <si>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</si>
  <si>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</si>
  <si>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</si>
  <si>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</si>
  <si>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</si>
  <si>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</si>
  <si>
    <t xml:space="preserve">Подготовка проекта планировки с проектом межевания территории квартала 17-А Автозаводского района г. Тольятти </t>
  </si>
  <si>
    <t xml:space="preserve">Задача 1: Развитие территории городского округа Тольятти посредством разработки документов территориального планирования и Правил землепользования и застройки </t>
  </si>
  <si>
    <t>Внесение изменений в Генеральный план городского округа Тольятти Самарской области, утвержденный решением Думы городского округа Тольятти от 25.05.2018 № 1756</t>
  </si>
  <si>
    <t>Подготовка проекта планировки и проекта межевания территории для размещения линейного объекта ул. Фермерская от пересечения с ул. Полевой с.п. Подстепки м.р. Ставропольский до пересечения с автодорогой «Тольятти-Ягодное» г.о. Тольятти</t>
  </si>
  <si>
    <t xml:space="preserve">Подготовка проекта планировки территории и проекта межевания территории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</si>
  <si>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Хрящевское шоссе (от пересечения с ш. Южное и ул. Калмыцкой до границы городского округа Тольятти)
</t>
  </si>
  <si>
    <t>Подготовка проекта планировки и проекта межевания территории для размещения линейного объекта проспект Степана Разина от пересечения с ул. Спортивной до пересечения с Ленинским проспектом в Автозаводском районе г. Тольятти.</t>
  </si>
  <si>
    <t xml:space="preserve">Подготовка проекта планировки территории и проекта межевания территории мкр. Федоровка Комсомольского района городского округа Тольятти 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</si>
  <si>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</si>
  <si>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Подготовка проекта межевания территории  жилой зоны №5 первой очереди строительства западнее Московского проспекта - ограниченной Приморским бульваром, улицей Спортивная, Физкультурным проездом, северной границей земельного участка с кадастровым номером 63:09:0103035:103 и границей г.о. Тольятти</t>
  </si>
  <si>
    <t>Подготовка проекта планировки территории и проекта межевания территории линейного объекта Южное шоссе от ул. Офицерской до ул. 40 лет Победы</t>
  </si>
  <si>
    <t xml:space="preserve"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– ул.Свердлова – ул.40 лет Победы и Ленинский проспект –ул.Жукова. </t>
  </si>
  <si>
    <t>Подготовка проекта планировки территории и проекта межевания территории линейного объекта ул. Васильевской от ул. Комсомольской до ул. Ларина</t>
  </si>
  <si>
    <t>Подготовка проекта планировки территории и проекта межевания территории мкр. - 3 "Северный", ограниченный ул. Калмыцкая, ул. Ленина, ул. Кудашева, ул. Толстого</t>
  </si>
  <si>
    <t>2019-2020</t>
  </si>
  <si>
    <t>3.1.</t>
  </si>
  <si>
    <t>Подготовка проекта Генерального плана городского округа Тольятти Самарской области</t>
  </si>
  <si>
    <t>4.69.</t>
  </si>
  <si>
    <t>Подготовка проекта изменений в документацию по планировке территории с проектом межевания территории микрорайона «Тимофеевка-2» Центрального района города Тольятти</t>
  </si>
  <si>
    <t>4.70.</t>
  </si>
  <si>
    <t>Подготовка проекта межевания территории под многоквартирные дома по ул. Тимирязева в Центральном районе города Тольятти</t>
  </si>
  <si>
    <t>Подготовка проекта планировки территории и проекта межевания территории для размещения линейного объекта ул. Рабочая</t>
  </si>
  <si>
    <t>Подготовка проекта планировки и проекта межевания территории  линейного объекта: "Строительство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обеспечением"</t>
  </si>
  <si>
    <t>2017, 2021</t>
  </si>
  <si>
    <t>3.1</t>
  </si>
  <si>
    <t>Оплата ранее принятых обязательств 2015 года (по судебному акту)</t>
  </si>
  <si>
    <t>Оплата ранее принятых обязательств (по судебному акту)</t>
  </si>
  <si>
    <t>Итого по задаче 1 без учета оплаты ранее принятых обязательств</t>
  </si>
  <si>
    <t>Итого по задаче 2 без учета оплаты ранее принятых обязательств</t>
  </si>
  <si>
    <t>Оплата ранее принятых обязательств  (по судебному акту)</t>
  </si>
  <si>
    <t>Итого по Программе без учета оплаты ранее принятых обязательств</t>
  </si>
  <si>
    <t>Итого по Программе с учетом оплаты ранее принятых обязательств</t>
  </si>
  <si>
    <t>4.71.</t>
  </si>
  <si>
    <t>Подготовка проекта изменений в Проект планировки и проект межевания территории в границах улиц Полякова, 70 лет Октября, Автостроителей и Южного шоссе Автозаводского района (18 квартал) городского округа Тольятти Самарской области</t>
  </si>
  <si>
    <t>6.2.4.</t>
  </si>
  <si>
    <t>1. Программное обеспечения Windows Server 2008 и выше</t>
  </si>
  <si>
    <t>6.2.5.</t>
  </si>
  <si>
    <t>1. Разработка микроядра информационной  системы обеспечения градостроительной деятельности на основе автоматизированной информационной системы обеспечения градостроительной деятельности г.о. Тольятти включая  модернизацию подсистемы интеграции  с ФИАС</t>
  </si>
  <si>
    <t>Итого по задаче 3 без учета оплаты ранее принятых обязательств</t>
  </si>
  <si>
    <t>Подключение (технологическое присоединение) к инженерным сетям объекта: "Жилой дом поз. Л5.1 с инженерно-техническим обеспечением в составе 6 этапа строительства комплекса зданий и сооружений жилищного и социального назначения"</t>
  </si>
  <si>
    <t>Задача 3: Обеспечение инфраструктурой площадок под жилищное строительство в рамках комплексного планирования территорий</t>
  </si>
  <si>
    <t>Примечание: Решением Думы городского округа Тольятти № 1128 от 08.12.2021 «О бюджете городского округа Тольятти на 2021 год и на плановый период 2022 и 2023 годов» департаменту градостроительной деятельности администрации городского округа Тольятти, выделены средства на мероприятие "Подготовка проекта межевания территории под многоквартирными домами" в размере 909,0 тыс. руб. Данные средства распределены между п. 4.12, п. 4.16, п. 4.20, п. 4.26, п. 4.28-4.29, п. 4.31-4.32, п. 4.37, п. 4.41.</t>
  </si>
  <si>
    <t>2019-2022</t>
  </si>
  <si>
    <t>2020-2021</t>
  </si>
  <si>
    <t>5.34.</t>
  </si>
  <si>
    <t>Подготовка проекта планировки и проекта межевания территории для размещения линейного объекта: «Улица Спортивная от улицы Юбилейная до проспекта Степана Разина в Автозаводском районе города Тольятти»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</si>
</sst>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.5"/>
      <name val="Times New Roman"/>
      <family val="1"/>
      <charset val="204"/>
    </font>
    <font>
      <i/>
      <sz val="9.5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18" fillId="2" borderId="1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7"/>
  <sheetViews>
    <sheetView workbookViewId="0">
      <pane ySplit="3105" topLeftCell="A136" activePane="bottomLeft"/>
      <selection activeCell="Q5" sqref="A2:S5"/>
      <selection pane="bottomLeft" activeCell="F136" sqref="F136"/>
    </sheetView>
  </sheetViews>
  <sheetFormatPr defaultColWidth="8.85546875" defaultRowHeight="12.75" x14ac:dyDescent="0.2"/>
  <cols>
    <col min="1" max="1" width="5.7109375" style="7" customWidth="1"/>
    <col min="2" max="2" width="35.85546875" style="7" customWidth="1"/>
    <col min="3" max="3" width="17.5703125" style="7" customWidth="1"/>
    <col min="4" max="4" width="8.28515625" style="7" customWidth="1"/>
    <col min="5" max="5" width="7.42578125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710937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7.7109375" style="7" customWidth="1"/>
    <col min="16" max="16" width="6.71093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 x14ac:dyDescent="0.2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19" ht="13.15" customHeight="1" x14ac:dyDescent="0.2"/>
    <row r="3" spans="1:19" ht="13.15" customHeight="1" x14ac:dyDescent="0.2"/>
    <row r="4" spans="1:19" ht="13.15" customHeight="1" x14ac:dyDescent="0.2"/>
    <row r="6" spans="1:19" s="6" customFormat="1" ht="20.65" customHeight="1" x14ac:dyDescent="0.25">
      <c r="A6" s="1"/>
      <c r="B6" s="1"/>
      <c r="C6" s="1"/>
      <c r="D6" s="1"/>
      <c r="E6" s="1"/>
      <c r="F6" s="1"/>
      <c r="G6" s="84"/>
      <c r="H6" s="84"/>
      <c r="I6" s="1"/>
      <c r="J6" s="1"/>
      <c r="K6" s="1"/>
      <c r="L6" s="82" t="s">
        <v>23</v>
      </c>
      <c r="M6" s="82"/>
      <c r="N6" s="82"/>
      <c r="O6" s="82"/>
      <c r="P6" s="82"/>
      <c r="Q6" s="82"/>
      <c r="R6" s="82"/>
      <c r="S6" s="82"/>
    </row>
    <row r="7" spans="1:19" s="6" customFormat="1" ht="48.4" customHeight="1" x14ac:dyDescent="0.25">
      <c r="A7" s="3"/>
      <c r="B7" s="3"/>
      <c r="C7" s="3"/>
      <c r="D7" s="1"/>
      <c r="E7" s="1"/>
      <c r="F7" s="82" t="s">
        <v>43</v>
      </c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</row>
    <row r="8" spans="1:19" s="6" customFormat="1" x14ac:dyDescent="0.25">
      <c r="A8" s="3"/>
      <c r="B8" s="3"/>
      <c r="C8" s="3"/>
      <c r="D8" s="40"/>
      <c r="E8" s="40"/>
      <c r="F8" s="40"/>
      <c r="G8" s="40"/>
      <c r="H8" s="40"/>
      <c r="I8" s="2"/>
      <c r="J8" s="2"/>
      <c r="K8" s="2"/>
      <c r="L8" s="1"/>
      <c r="M8" s="39"/>
      <c r="N8" s="39"/>
      <c r="O8" s="39"/>
      <c r="P8" s="39"/>
      <c r="Q8" s="39"/>
      <c r="R8" s="39"/>
      <c r="S8" s="39"/>
    </row>
    <row r="9" spans="1:19" s="6" customFormat="1" ht="19.899999999999999" customHeight="1" x14ac:dyDescent="0.25">
      <c r="A9" s="83" t="s">
        <v>24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</row>
    <row r="11" spans="1:19" ht="25.7" customHeight="1" x14ac:dyDescent="0.2">
      <c r="A11" s="78" t="s">
        <v>0</v>
      </c>
      <c r="B11" s="78" t="s">
        <v>30</v>
      </c>
      <c r="C11" s="78" t="s">
        <v>31</v>
      </c>
      <c r="D11" s="78" t="s">
        <v>32</v>
      </c>
      <c r="E11" s="78" t="s">
        <v>1</v>
      </c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</row>
    <row r="12" spans="1:19" x14ac:dyDescent="0.2">
      <c r="A12" s="78"/>
      <c r="B12" s="78"/>
      <c r="C12" s="78"/>
      <c r="D12" s="78"/>
      <c r="E12" s="79" t="s">
        <v>2</v>
      </c>
      <c r="F12" s="79"/>
      <c r="G12" s="79"/>
      <c r="H12" s="79"/>
      <c r="I12" s="79"/>
      <c r="J12" s="79" t="s">
        <v>8</v>
      </c>
      <c r="K12" s="79"/>
      <c r="L12" s="79"/>
      <c r="M12" s="79"/>
      <c r="N12" s="79"/>
      <c r="O12" s="80" t="s">
        <v>21</v>
      </c>
      <c r="P12" s="80"/>
      <c r="Q12" s="80"/>
      <c r="R12" s="80"/>
      <c r="S12" s="81"/>
    </row>
    <row r="13" spans="1:19" ht="102.75" customHeight="1" x14ac:dyDescent="0.2">
      <c r="A13" s="78"/>
      <c r="B13" s="78"/>
      <c r="C13" s="78"/>
      <c r="D13" s="78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 x14ac:dyDescent="0.2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8">
        <v>16</v>
      </c>
      <c r="Q14" s="38">
        <v>17</v>
      </c>
      <c r="R14" s="38">
        <v>18</v>
      </c>
      <c r="S14" s="14">
        <v>19</v>
      </c>
    </row>
    <row r="15" spans="1:19" ht="31.35" customHeight="1" x14ac:dyDescent="0.2">
      <c r="A15" s="74" t="s">
        <v>35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</row>
    <row r="16" spans="1:19" ht="26.25" customHeight="1" x14ac:dyDescent="0.2">
      <c r="A16" s="75" t="s">
        <v>241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7"/>
    </row>
    <row r="17" spans="1:19" ht="38.25" x14ac:dyDescent="0.2">
      <c r="A17" s="53">
        <v>1</v>
      </c>
      <c r="B17" s="8" t="s">
        <v>111</v>
      </c>
      <c r="C17" s="16" t="s">
        <v>19</v>
      </c>
      <c r="D17" s="5" t="s">
        <v>263</v>
      </c>
      <c r="E17" s="9">
        <f>SUM(F17:I17)</f>
        <v>4455</v>
      </c>
      <c r="F17" s="53">
        <v>4455</v>
      </c>
      <c r="G17" s="53"/>
      <c r="H17" s="53"/>
      <c r="I17" s="53"/>
      <c r="J17" s="9">
        <v>0</v>
      </c>
      <c r="K17" s="53"/>
      <c r="L17" s="53"/>
      <c r="M17" s="53"/>
      <c r="N17" s="53"/>
      <c r="O17" s="9">
        <f>SUM(P17:S17)</f>
        <v>0</v>
      </c>
      <c r="P17" s="53">
        <v>0</v>
      </c>
      <c r="Q17" s="53"/>
      <c r="R17" s="53"/>
      <c r="S17" s="53"/>
    </row>
    <row r="18" spans="1:19" ht="63.75" x14ac:dyDescent="0.2">
      <c r="A18" s="53">
        <v>2</v>
      </c>
      <c r="B18" s="8" t="s">
        <v>242</v>
      </c>
      <c r="C18" s="16" t="s">
        <v>19</v>
      </c>
      <c r="D18" s="5">
        <v>2021</v>
      </c>
      <c r="E18" s="9"/>
      <c r="F18" s="53"/>
      <c r="G18" s="53"/>
      <c r="H18" s="53"/>
      <c r="I18" s="53"/>
      <c r="J18" s="9"/>
      <c r="K18" s="53"/>
      <c r="L18" s="53"/>
      <c r="M18" s="53"/>
      <c r="N18" s="53"/>
      <c r="O18" s="9"/>
      <c r="P18" s="53"/>
      <c r="Q18" s="53"/>
      <c r="R18" s="53"/>
      <c r="S18" s="53"/>
    </row>
    <row r="19" spans="1:19" ht="38.25" x14ac:dyDescent="0.2">
      <c r="A19" s="53">
        <v>3</v>
      </c>
      <c r="B19" s="8" t="s">
        <v>256</v>
      </c>
      <c r="C19" s="72" t="s">
        <v>19</v>
      </c>
      <c r="D19" s="5"/>
      <c r="E19" s="9"/>
      <c r="F19" s="53"/>
      <c r="G19" s="53"/>
      <c r="H19" s="53"/>
      <c r="I19" s="53"/>
      <c r="J19" s="9"/>
      <c r="K19" s="53"/>
      <c r="L19" s="53"/>
      <c r="M19" s="53"/>
      <c r="N19" s="53"/>
      <c r="O19" s="9"/>
      <c r="P19" s="53"/>
      <c r="Q19" s="53"/>
      <c r="R19" s="53"/>
      <c r="S19" s="53"/>
    </row>
    <row r="20" spans="1:19" ht="25.5" x14ac:dyDescent="0.2">
      <c r="A20" s="54" t="s">
        <v>264</v>
      </c>
      <c r="B20" s="47" t="s">
        <v>265</v>
      </c>
      <c r="C20" s="73"/>
      <c r="D20" s="5">
        <v>2020</v>
      </c>
      <c r="E20" s="9"/>
      <c r="F20" s="53"/>
      <c r="G20" s="53"/>
      <c r="H20" s="53"/>
      <c r="I20" s="53"/>
      <c r="J20" s="9"/>
      <c r="K20" s="53"/>
      <c r="L20" s="53"/>
      <c r="M20" s="53"/>
      <c r="N20" s="53"/>
      <c r="O20" s="9"/>
      <c r="P20" s="53"/>
      <c r="Q20" s="53"/>
      <c r="R20" s="53"/>
      <c r="S20" s="53"/>
    </row>
    <row r="21" spans="1:19" s="6" customFormat="1" ht="28.5" customHeight="1" x14ac:dyDescent="0.25">
      <c r="A21" s="9"/>
      <c r="B21" s="9" t="s">
        <v>267</v>
      </c>
      <c r="C21" s="10"/>
      <c r="D21" s="11"/>
      <c r="E21" s="9">
        <f t="shared" ref="E21:S21" si="0">E17</f>
        <v>4455</v>
      </c>
      <c r="F21" s="9">
        <f t="shared" si="0"/>
        <v>4455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9">
        <f t="shared" si="0"/>
        <v>0</v>
      </c>
      <c r="R21" s="9">
        <f t="shared" si="0"/>
        <v>0</v>
      </c>
      <c r="S21" s="9">
        <f t="shared" si="0"/>
        <v>0</v>
      </c>
    </row>
    <row r="22" spans="1:19" s="43" customFormat="1" ht="27.6" customHeight="1" x14ac:dyDescent="0.25">
      <c r="A22" s="9"/>
      <c r="B22" s="44" t="s">
        <v>265</v>
      </c>
      <c r="C22" s="10"/>
      <c r="D22" s="11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ht="27.4" customHeight="1" x14ac:dyDescent="0.2">
      <c r="A23" s="74" t="s">
        <v>36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</row>
    <row r="24" spans="1:19" ht="33.75" x14ac:dyDescent="0.2">
      <c r="A24" s="53">
        <v>1</v>
      </c>
      <c r="B24" s="21" t="s">
        <v>9</v>
      </c>
      <c r="C24" s="16" t="s">
        <v>119</v>
      </c>
      <c r="D24" s="5" t="s">
        <v>34</v>
      </c>
      <c r="E24" s="9">
        <f>F24+G24+H24+I24</f>
        <v>542</v>
      </c>
      <c r="F24" s="53">
        <v>542</v>
      </c>
      <c r="G24" s="53"/>
      <c r="H24" s="53"/>
      <c r="I24" s="53"/>
      <c r="J24" s="9">
        <f>K24+L24+M24+N24</f>
        <v>356</v>
      </c>
      <c r="K24" s="53">
        <v>356</v>
      </c>
      <c r="L24" s="53"/>
      <c r="M24" s="53"/>
      <c r="N24" s="53"/>
      <c r="O24" s="9"/>
      <c r="P24" s="53"/>
      <c r="Q24" s="53"/>
      <c r="R24" s="53"/>
      <c r="S24" s="53"/>
    </row>
    <row r="25" spans="1:19" ht="38.25" x14ac:dyDescent="0.2">
      <c r="A25" s="53">
        <v>2</v>
      </c>
      <c r="B25" s="21" t="s">
        <v>25</v>
      </c>
      <c r="C25" s="16" t="s">
        <v>119</v>
      </c>
      <c r="D25" s="5" t="s">
        <v>34</v>
      </c>
      <c r="E25" s="9">
        <f>F25+G25+H25+I25</f>
        <v>648</v>
      </c>
      <c r="F25" s="53">
        <v>648</v>
      </c>
      <c r="G25" s="53"/>
      <c r="H25" s="53"/>
      <c r="I25" s="53"/>
      <c r="J25" s="23">
        <f>K25+L25+M25+N25</f>
        <v>29.8</v>
      </c>
      <c r="K25" s="24">
        <v>29.8</v>
      </c>
      <c r="L25" s="53"/>
      <c r="M25" s="53"/>
      <c r="N25" s="53"/>
      <c r="O25" s="9"/>
      <c r="P25" s="53"/>
      <c r="Q25" s="53"/>
      <c r="R25" s="53"/>
      <c r="S25" s="53"/>
    </row>
    <row r="26" spans="1:19" ht="76.5" x14ac:dyDescent="0.2">
      <c r="A26" s="26" t="s">
        <v>108</v>
      </c>
      <c r="B26" s="21" t="s">
        <v>120</v>
      </c>
      <c r="C26" s="16" t="s">
        <v>119</v>
      </c>
      <c r="D26" s="5" t="s">
        <v>282</v>
      </c>
      <c r="E26" s="9"/>
      <c r="F26" s="53"/>
      <c r="G26" s="53"/>
      <c r="H26" s="53"/>
      <c r="I26" s="53"/>
      <c r="J26" s="23"/>
      <c r="K26" s="24"/>
      <c r="L26" s="53"/>
      <c r="M26" s="53"/>
      <c r="N26" s="53"/>
      <c r="O26" s="9">
        <f>SUM(P26:S26)</f>
        <v>22</v>
      </c>
      <c r="P26" s="53">
        <v>22</v>
      </c>
      <c r="Q26" s="53"/>
      <c r="R26" s="53"/>
      <c r="S26" s="53"/>
    </row>
    <row r="27" spans="1:19" ht="33.75" x14ac:dyDescent="0.2">
      <c r="A27" s="53">
        <v>3</v>
      </c>
      <c r="B27" s="21" t="s">
        <v>44</v>
      </c>
      <c r="C27" s="16" t="s">
        <v>19</v>
      </c>
      <c r="D27" s="5">
        <v>2017</v>
      </c>
      <c r="E27" s="9">
        <f>F27+G27+H27+I27</f>
        <v>5</v>
      </c>
      <c r="F27" s="53">
        <v>5</v>
      </c>
      <c r="G27" s="53"/>
      <c r="H27" s="53"/>
      <c r="I27" s="53"/>
      <c r="J27" s="9"/>
      <c r="K27" s="53"/>
      <c r="L27" s="53"/>
      <c r="M27" s="53"/>
      <c r="N27" s="53"/>
      <c r="O27" s="9"/>
      <c r="P27" s="53"/>
      <c r="Q27" s="53"/>
      <c r="R27" s="53"/>
      <c r="S27" s="53"/>
    </row>
    <row r="28" spans="1:19" ht="38.25" x14ac:dyDescent="0.2">
      <c r="A28" s="53">
        <v>4</v>
      </c>
      <c r="B28" s="21" t="s">
        <v>107</v>
      </c>
      <c r="C28" s="5"/>
      <c r="D28" s="5"/>
      <c r="E28" s="9">
        <f>SUM(E29:E43)</f>
        <v>24240</v>
      </c>
      <c r="F28" s="9">
        <f t="shared" ref="F28:K28" si="1">SUM(F29:F43)</f>
        <v>24240</v>
      </c>
      <c r="G28" s="9"/>
      <c r="H28" s="9"/>
      <c r="I28" s="9"/>
      <c r="J28" s="23">
        <f t="shared" si="1"/>
        <v>885.6</v>
      </c>
      <c r="K28" s="23">
        <f t="shared" si="1"/>
        <v>885.6</v>
      </c>
      <c r="L28" s="9"/>
      <c r="M28" s="9"/>
      <c r="N28" s="9"/>
      <c r="O28" s="29">
        <f>O29+O31+O33+O34+O35+O36+O37+O38+O39+O40+O41+O42+O43+O44+O45</f>
        <v>100</v>
      </c>
      <c r="P28" s="29">
        <f>P29+P31+P33+P34+P35+P36+P37+P38+P39+P40+P41+P42+P43+P44+P45</f>
        <v>100</v>
      </c>
      <c r="Q28" s="9"/>
      <c r="R28" s="9"/>
      <c r="S28" s="9"/>
    </row>
    <row r="29" spans="1:19" ht="63.75" x14ac:dyDescent="0.2">
      <c r="A29" s="15" t="s">
        <v>12</v>
      </c>
      <c r="B29" s="22" t="s">
        <v>28</v>
      </c>
      <c r="C29" s="72" t="s">
        <v>19</v>
      </c>
      <c r="D29" s="5">
        <v>2017</v>
      </c>
      <c r="E29" s="9">
        <f>SUM(F29:I29)</f>
        <v>15520</v>
      </c>
      <c r="F29" s="53">
        <v>15520</v>
      </c>
      <c r="G29" s="15"/>
      <c r="H29" s="15"/>
      <c r="I29" s="15"/>
      <c r="J29" s="17"/>
      <c r="K29" s="15"/>
      <c r="L29" s="15"/>
      <c r="M29" s="15"/>
      <c r="N29" s="15"/>
      <c r="O29" s="29">
        <v>0</v>
      </c>
      <c r="P29" s="30">
        <v>0</v>
      </c>
      <c r="Q29" s="53"/>
      <c r="R29" s="53"/>
      <c r="S29" s="53"/>
    </row>
    <row r="30" spans="1:19" s="27" customFormat="1" ht="25.5" x14ac:dyDescent="0.2">
      <c r="A30" s="31" t="s">
        <v>128</v>
      </c>
      <c r="B30" s="32" t="s">
        <v>239</v>
      </c>
      <c r="C30" s="73"/>
      <c r="D30" s="31">
        <v>2019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33">
        <f>SUM(P30:S30)</f>
        <v>15520</v>
      </c>
      <c r="P30" s="34">
        <v>15520</v>
      </c>
      <c r="Q30" s="15"/>
      <c r="R30" s="15"/>
      <c r="S30" s="15"/>
    </row>
    <row r="31" spans="1:19" ht="63.75" x14ac:dyDescent="0.2">
      <c r="A31" s="15" t="s">
        <v>13</v>
      </c>
      <c r="B31" s="22" t="s">
        <v>29</v>
      </c>
      <c r="C31" s="72" t="s">
        <v>19</v>
      </c>
      <c r="D31" s="5">
        <v>2017</v>
      </c>
      <c r="E31" s="9">
        <f>SUM(F31:I31)</f>
        <v>8720</v>
      </c>
      <c r="F31" s="53">
        <v>8720</v>
      </c>
      <c r="G31" s="15"/>
      <c r="H31" s="15"/>
      <c r="I31" s="15"/>
      <c r="J31" s="17"/>
      <c r="K31" s="15"/>
      <c r="L31" s="15"/>
      <c r="M31" s="15"/>
      <c r="N31" s="15"/>
      <c r="O31" s="29">
        <f>SUM(P31:S31)</f>
        <v>0</v>
      </c>
      <c r="P31" s="30">
        <v>0</v>
      </c>
      <c r="Q31" s="53"/>
      <c r="R31" s="53"/>
      <c r="S31" s="53"/>
    </row>
    <row r="32" spans="1:19" s="27" customFormat="1" ht="25.5" x14ac:dyDescent="0.2">
      <c r="A32" s="31" t="s">
        <v>129</v>
      </c>
      <c r="B32" s="32" t="s">
        <v>239</v>
      </c>
      <c r="C32" s="73"/>
      <c r="D32" s="31">
        <v>2019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33">
        <f>SUM(P32:S32)</f>
        <v>8720</v>
      </c>
      <c r="P32" s="34">
        <v>8720</v>
      </c>
      <c r="Q32" s="15"/>
      <c r="R32" s="15"/>
      <c r="S32" s="15"/>
    </row>
    <row r="33" spans="1:19" ht="51" x14ac:dyDescent="0.2">
      <c r="A33" s="15" t="s">
        <v>14</v>
      </c>
      <c r="B33" s="22" t="s">
        <v>109</v>
      </c>
      <c r="C33" s="16" t="s">
        <v>19</v>
      </c>
      <c r="D33" s="5">
        <v>2020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>
        <v>0</v>
      </c>
      <c r="P33" s="15">
        <v>0</v>
      </c>
      <c r="Q33" s="15"/>
      <c r="R33" s="15"/>
      <c r="S33" s="15"/>
    </row>
    <row r="34" spans="1:19" ht="63.75" x14ac:dyDescent="0.2">
      <c r="A34" s="15" t="s">
        <v>15</v>
      </c>
      <c r="B34" s="22" t="s">
        <v>71</v>
      </c>
      <c r="C34" s="16" t="s">
        <v>19</v>
      </c>
      <c r="D34" s="5"/>
      <c r="E34" s="9"/>
      <c r="F34" s="53"/>
      <c r="G34" s="53"/>
      <c r="H34" s="53"/>
      <c r="I34" s="53"/>
      <c r="J34" s="9"/>
      <c r="K34" s="53"/>
      <c r="L34" s="53"/>
      <c r="M34" s="53"/>
      <c r="N34" s="53"/>
      <c r="O34" s="9"/>
      <c r="P34" s="53"/>
      <c r="Q34" s="53"/>
      <c r="R34" s="53"/>
      <c r="S34" s="53"/>
    </row>
    <row r="35" spans="1:19" ht="63.75" x14ac:dyDescent="0.2">
      <c r="A35" s="15" t="s">
        <v>16</v>
      </c>
      <c r="B35" s="22" t="s">
        <v>253</v>
      </c>
      <c r="C35" s="16" t="s">
        <v>19</v>
      </c>
      <c r="D35" s="5">
        <v>2022</v>
      </c>
      <c r="E35" s="9"/>
      <c r="F35" s="53"/>
      <c r="G35" s="53"/>
      <c r="H35" s="53"/>
      <c r="I35" s="53"/>
      <c r="J35" s="9"/>
      <c r="K35" s="53"/>
      <c r="L35" s="53"/>
      <c r="M35" s="53"/>
      <c r="N35" s="53"/>
      <c r="O35" s="9"/>
      <c r="P35" s="53"/>
      <c r="Q35" s="53"/>
      <c r="R35" s="53"/>
      <c r="S35" s="53"/>
    </row>
    <row r="36" spans="1:19" ht="76.5" x14ac:dyDescent="0.2">
      <c r="A36" s="15" t="s">
        <v>17</v>
      </c>
      <c r="B36" s="22" t="s">
        <v>72</v>
      </c>
      <c r="C36" s="16" t="s">
        <v>19</v>
      </c>
      <c r="D36" s="5"/>
      <c r="E36" s="9"/>
      <c r="F36" s="53"/>
      <c r="G36" s="53"/>
      <c r="H36" s="53"/>
      <c r="I36" s="53"/>
      <c r="J36" s="9"/>
      <c r="K36" s="53"/>
      <c r="L36" s="53"/>
      <c r="M36" s="53"/>
      <c r="N36" s="53"/>
      <c r="O36" s="9"/>
      <c r="P36" s="53"/>
      <c r="Q36" s="53"/>
      <c r="R36" s="53"/>
      <c r="S36" s="53"/>
    </row>
    <row r="37" spans="1:19" ht="127.5" x14ac:dyDescent="0.2">
      <c r="A37" s="15" t="s">
        <v>18</v>
      </c>
      <c r="B37" s="22" t="s">
        <v>249</v>
      </c>
      <c r="C37" s="16" t="s">
        <v>19</v>
      </c>
      <c r="D37" s="5">
        <v>2021</v>
      </c>
      <c r="E37" s="9"/>
      <c r="F37" s="53"/>
      <c r="G37" s="53"/>
      <c r="H37" s="53"/>
      <c r="I37" s="53"/>
      <c r="J37" s="9"/>
      <c r="K37" s="53"/>
      <c r="L37" s="53"/>
      <c r="M37" s="53"/>
      <c r="N37" s="53"/>
      <c r="O37" s="9"/>
      <c r="P37" s="53"/>
      <c r="Q37" s="53"/>
      <c r="R37" s="53"/>
      <c r="S37" s="53"/>
    </row>
    <row r="38" spans="1:19" ht="63.75" x14ac:dyDescent="0.2">
      <c r="A38" s="15" t="s">
        <v>20</v>
      </c>
      <c r="B38" s="22" t="s">
        <v>73</v>
      </c>
      <c r="C38" s="16" t="s">
        <v>19</v>
      </c>
      <c r="D38" s="5"/>
      <c r="E38" s="9"/>
      <c r="F38" s="53"/>
      <c r="G38" s="53"/>
      <c r="H38" s="53"/>
      <c r="I38" s="53"/>
      <c r="J38" s="9"/>
      <c r="K38" s="53"/>
      <c r="L38" s="53"/>
      <c r="M38" s="53"/>
      <c r="N38" s="53"/>
      <c r="O38" s="9"/>
      <c r="P38" s="53"/>
      <c r="Q38" s="53"/>
      <c r="R38" s="53"/>
      <c r="S38" s="53"/>
    </row>
    <row r="39" spans="1:19" ht="76.5" x14ac:dyDescent="0.2">
      <c r="A39" s="18" t="s">
        <v>27</v>
      </c>
      <c r="B39" s="22" t="s">
        <v>74</v>
      </c>
      <c r="C39" s="16" t="s">
        <v>19</v>
      </c>
      <c r="D39" s="5"/>
      <c r="E39" s="9"/>
      <c r="F39" s="53"/>
      <c r="G39" s="53"/>
      <c r="H39" s="53"/>
      <c r="I39" s="53"/>
      <c r="J39" s="9"/>
      <c r="K39" s="53"/>
      <c r="L39" s="53"/>
      <c r="M39" s="53"/>
      <c r="N39" s="53"/>
      <c r="O39" s="9"/>
      <c r="P39" s="53"/>
      <c r="Q39" s="53"/>
      <c r="R39" s="53"/>
      <c r="S39" s="53"/>
    </row>
    <row r="40" spans="1:19" ht="63.75" x14ac:dyDescent="0.2">
      <c r="A40" s="18" t="s">
        <v>68</v>
      </c>
      <c r="B40" s="22" t="s">
        <v>247</v>
      </c>
      <c r="C40" s="16" t="s">
        <v>19</v>
      </c>
      <c r="D40" s="5">
        <v>2022</v>
      </c>
      <c r="E40" s="9"/>
      <c r="F40" s="53"/>
      <c r="G40" s="53"/>
      <c r="H40" s="53"/>
      <c r="I40" s="53"/>
      <c r="J40" s="9"/>
      <c r="K40" s="53"/>
      <c r="L40" s="53"/>
      <c r="M40" s="53"/>
      <c r="N40" s="53"/>
      <c r="O40" s="9"/>
      <c r="P40" s="53"/>
      <c r="Q40" s="53"/>
      <c r="R40" s="53"/>
      <c r="S40" s="53"/>
    </row>
    <row r="41" spans="1:19" ht="51" x14ac:dyDescent="0.2">
      <c r="A41" s="18" t="s">
        <v>69</v>
      </c>
      <c r="B41" s="22" t="s">
        <v>70</v>
      </c>
      <c r="C41" s="16" t="s">
        <v>19</v>
      </c>
      <c r="D41" s="5"/>
      <c r="E41" s="9"/>
      <c r="F41" s="53"/>
      <c r="G41" s="53"/>
      <c r="H41" s="53"/>
      <c r="I41" s="53"/>
      <c r="J41" s="9"/>
      <c r="K41" s="53"/>
      <c r="L41" s="53"/>
      <c r="M41" s="53"/>
      <c r="N41" s="53"/>
      <c r="O41" s="9"/>
      <c r="P41" s="53"/>
      <c r="Q41" s="53"/>
      <c r="R41" s="53"/>
      <c r="S41" s="53"/>
    </row>
    <row r="42" spans="1:19" ht="63.75" x14ac:dyDescent="0.2">
      <c r="A42" s="18" t="s">
        <v>102</v>
      </c>
      <c r="B42" s="22" t="s">
        <v>103</v>
      </c>
      <c r="C42" s="16" t="s">
        <v>19</v>
      </c>
      <c r="D42" s="5">
        <v>2022</v>
      </c>
      <c r="E42" s="9"/>
      <c r="F42" s="53"/>
      <c r="G42" s="53"/>
      <c r="H42" s="53"/>
      <c r="I42" s="53"/>
      <c r="J42" s="9"/>
      <c r="K42" s="53"/>
      <c r="L42" s="53"/>
      <c r="M42" s="53"/>
      <c r="N42" s="53"/>
      <c r="O42" s="9"/>
      <c r="P42" s="53"/>
      <c r="Q42" s="53"/>
      <c r="R42" s="53"/>
      <c r="S42" s="53"/>
    </row>
    <row r="43" spans="1:19" ht="76.5" x14ac:dyDescent="0.2">
      <c r="A43" s="18" t="s">
        <v>104</v>
      </c>
      <c r="B43" s="22" t="s">
        <v>248</v>
      </c>
      <c r="C43" s="16" t="s">
        <v>19</v>
      </c>
      <c r="D43" s="5">
        <v>2018</v>
      </c>
      <c r="E43" s="9"/>
      <c r="F43" s="53"/>
      <c r="G43" s="53"/>
      <c r="H43" s="53"/>
      <c r="I43" s="53"/>
      <c r="J43" s="23">
        <f>SUM(K43:N43)</f>
        <v>885.6</v>
      </c>
      <c r="K43" s="24">
        <v>885.6</v>
      </c>
      <c r="L43" s="53"/>
      <c r="M43" s="53"/>
      <c r="N43" s="53"/>
      <c r="O43" s="9"/>
      <c r="P43" s="53"/>
      <c r="Q43" s="53"/>
      <c r="R43" s="53"/>
      <c r="S43" s="53"/>
    </row>
    <row r="44" spans="1:19" ht="51" x14ac:dyDescent="0.2">
      <c r="A44" s="18" t="s">
        <v>112</v>
      </c>
      <c r="B44" s="22" t="s">
        <v>240</v>
      </c>
      <c r="C44" s="16" t="s">
        <v>19</v>
      </c>
      <c r="D44" s="5" t="s">
        <v>282</v>
      </c>
      <c r="E44" s="9"/>
      <c r="F44" s="53"/>
      <c r="G44" s="53"/>
      <c r="H44" s="53"/>
      <c r="I44" s="53"/>
      <c r="J44" s="23"/>
      <c r="K44" s="24"/>
      <c r="L44" s="53"/>
      <c r="M44" s="53"/>
      <c r="N44" s="53"/>
      <c r="O44" s="9">
        <f>SUM(P44:S44)</f>
        <v>100</v>
      </c>
      <c r="P44" s="53">
        <v>100</v>
      </c>
      <c r="Q44" s="53"/>
      <c r="R44" s="53"/>
      <c r="S44" s="53"/>
    </row>
    <row r="45" spans="1:19" ht="51" x14ac:dyDescent="0.2">
      <c r="A45" s="18" t="s">
        <v>113</v>
      </c>
      <c r="B45" s="22" t="s">
        <v>114</v>
      </c>
      <c r="C45" s="16" t="s">
        <v>19</v>
      </c>
      <c r="D45" s="5">
        <v>2020</v>
      </c>
      <c r="E45" s="9"/>
      <c r="F45" s="53"/>
      <c r="G45" s="53"/>
      <c r="H45" s="53"/>
      <c r="I45" s="53"/>
      <c r="J45" s="23"/>
      <c r="K45" s="24"/>
      <c r="L45" s="53"/>
      <c r="M45" s="53"/>
      <c r="N45" s="53"/>
      <c r="O45" s="9"/>
      <c r="P45" s="53"/>
      <c r="Q45" s="53"/>
      <c r="R45" s="53"/>
      <c r="S45" s="53"/>
    </row>
    <row r="46" spans="1:19" ht="51" x14ac:dyDescent="0.2">
      <c r="A46" s="18" t="s">
        <v>131</v>
      </c>
      <c r="B46" s="22" t="s">
        <v>184</v>
      </c>
      <c r="C46" s="16" t="s">
        <v>19</v>
      </c>
      <c r="D46" s="5">
        <v>2022</v>
      </c>
      <c r="E46" s="9"/>
      <c r="F46" s="53"/>
      <c r="G46" s="53"/>
      <c r="H46" s="53"/>
      <c r="I46" s="53"/>
      <c r="J46" s="23"/>
      <c r="K46" s="24"/>
      <c r="L46" s="53"/>
      <c r="M46" s="53"/>
      <c r="N46" s="53"/>
      <c r="O46" s="9"/>
      <c r="P46" s="53"/>
      <c r="Q46" s="53"/>
      <c r="R46" s="53"/>
      <c r="S46" s="53"/>
    </row>
    <row r="47" spans="1:19" ht="51" x14ac:dyDescent="0.2">
      <c r="A47" s="18" t="s">
        <v>132</v>
      </c>
      <c r="B47" s="22" t="s">
        <v>185</v>
      </c>
      <c r="C47" s="16" t="s">
        <v>19</v>
      </c>
      <c r="D47" s="5"/>
      <c r="E47" s="9"/>
      <c r="F47" s="53"/>
      <c r="G47" s="53"/>
      <c r="H47" s="53"/>
      <c r="I47" s="53"/>
      <c r="J47" s="23"/>
      <c r="K47" s="24"/>
      <c r="L47" s="53"/>
      <c r="M47" s="53"/>
      <c r="N47" s="53"/>
      <c r="O47" s="9"/>
      <c r="P47" s="53"/>
      <c r="Q47" s="53"/>
      <c r="R47" s="53"/>
      <c r="S47" s="53"/>
    </row>
    <row r="48" spans="1:19" ht="51" x14ac:dyDescent="0.2">
      <c r="A48" s="18" t="s">
        <v>133</v>
      </c>
      <c r="B48" s="22" t="s">
        <v>186</v>
      </c>
      <c r="C48" s="16" t="s">
        <v>19</v>
      </c>
      <c r="D48" s="5"/>
      <c r="E48" s="9"/>
      <c r="F48" s="53"/>
      <c r="G48" s="53"/>
      <c r="H48" s="53"/>
      <c r="I48" s="53"/>
      <c r="J48" s="23"/>
      <c r="K48" s="24"/>
      <c r="L48" s="53"/>
      <c r="M48" s="53"/>
      <c r="N48" s="53"/>
      <c r="O48" s="9"/>
      <c r="P48" s="53"/>
      <c r="Q48" s="53"/>
      <c r="R48" s="53"/>
      <c r="S48" s="53"/>
    </row>
    <row r="49" spans="1:19" ht="51" x14ac:dyDescent="0.2">
      <c r="A49" s="18" t="s">
        <v>134</v>
      </c>
      <c r="B49" s="22" t="s">
        <v>187</v>
      </c>
      <c r="C49" s="16" t="s">
        <v>19</v>
      </c>
      <c r="D49" s="5"/>
      <c r="E49" s="9"/>
      <c r="F49" s="53"/>
      <c r="G49" s="53"/>
      <c r="H49" s="53"/>
      <c r="I49" s="53"/>
      <c r="J49" s="23"/>
      <c r="K49" s="24"/>
      <c r="L49" s="53"/>
      <c r="M49" s="53"/>
      <c r="N49" s="53"/>
      <c r="O49" s="9"/>
      <c r="P49" s="53"/>
      <c r="Q49" s="53"/>
      <c r="R49" s="53"/>
      <c r="S49" s="53"/>
    </row>
    <row r="50" spans="1:19" ht="38.25" x14ac:dyDescent="0.2">
      <c r="A50" s="18" t="s">
        <v>135</v>
      </c>
      <c r="B50" s="22" t="s">
        <v>188</v>
      </c>
      <c r="C50" s="16" t="s">
        <v>19</v>
      </c>
      <c r="D50" s="5">
        <v>2022</v>
      </c>
      <c r="E50" s="9"/>
      <c r="F50" s="53"/>
      <c r="G50" s="53"/>
      <c r="H50" s="53"/>
      <c r="I50" s="53"/>
      <c r="J50" s="23"/>
      <c r="K50" s="24"/>
      <c r="L50" s="53"/>
      <c r="M50" s="53"/>
      <c r="N50" s="53"/>
      <c r="O50" s="9"/>
      <c r="P50" s="53"/>
      <c r="Q50" s="53"/>
      <c r="R50" s="53"/>
      <c r="S50" s="53"/>
    </row>
    <row r="51" spans="1:19" ht="38.25" x14ac:dyDescent="0.2">
      <c r="A51" s="18" t="s">
        <v>136</v>
      </c>
      <c r="B51" s="22" t="s">
        <v>189</v>
      </c>
      <c r="C51" s="16" t="s">
        <v>19</v>
      </c>
      <c r="D51" s="5"/>
      <c r="E51" s="9"/>
      <c r="F51" s="53"/>
      <c r="G51" s="53"/>
      <c r="H51" s="53"/>
      <c r="I51" s="53"/>
      <c r="J51" s="23"/>
      <c r="K51" s="24"/>
      <c r="L51" s="53"/>
      <c r="M51" s="53"/>
      <c r="N51" s="53"/>
      <c r="O51" s="9"/>
      <c r="P51" s="53"/>
      <c r="Q51" s="53"/>
      <c r="R51" s="53"/>
      <c r="S51" s="53"/>
    </row>
    <row r="52" spans="1:19" ht="51" x14ac:dyDescent="0.2">
      <c r="A52" s="18" t="s">
        <v>137</v>
      </c>
      <c r="B52" s="22" t="s">
        <v>190</v>
      </c>
      <c r="C52" s="16" t="s">
        <v>19</v>
      </c>
      <c r="D52" s="5"/>
      <c r="E52" s="9"/>
      <c r="F52" s="53"/>
      <c r="G52" s="53"/>
      <c r="H52" s="53"/>
      <c r="I52" s="53"/>
      <c r="J52" s="23"/>
      <c r="K52" s="24"/>
      <c r="L52" s="53"/>
      <c r="M52" s="53"/>
      <c r="N52" s="53"/>
      <c r="O52" s="9"/>
      <c r="P52" s="53"/>
      <c r="Q52" s="53"/>
      <c r="R52" s="53"/>
      <c r="S52" s="53"/>
    </row>
    <row r="53" spans="1:19" ht="51" x14ac:dyDescent="0.2">
      <c r="A53" s="18" t="s">
        <v>138</v>
      </c>
      <c r="B53" s="22" t="s">
        <v>191</v>
      </c>
      <c r="C53" s="16" t="s">
        <v>19</v>
      </c>
      <c r="D53" s="5"/>
      <c r="E53" s="9"/>
      <c r="F53" s="53"/>
      <c r="G53" s="53"/>
      <c r="H53" s="53"/>
      <c r="I53" s="53"/>
      <c r="J53" s="23"/>
      <c r="K53" s="24"/>
      <c r="L53" s="53"/>
      <c r="M53" s="53"/>
      <c r="N53" s="53"/>
      <c r="O53" s="9"/>
      <c r="P53" s="53"/>
      <c r="Q53" s="53"/>
      <c r="R53" s="53"/>
      <c r="S53" s="53"/>
    </row>
    <row r="54" spans="1:19" ht="51" x14ac:dyDescent="0.2">
      <c r="A54" s="18" t="s">
        <v>139</v>
      </c>
      <c r="B54" s="22" t="s">
        <v>192</v>
      </c>
      <c r="C54" s="16" t="s">
        <v>19</v>
      </c>
      <c r="D54" s="5"/>
      <c r="E54" s="9"/>
      <c r="F54" s="53"/>
      <c r="G54" s="53"/>
      <c r="H54" s="53"/>
      <c r="I54" s="53"/>
      <c r="J54" s="23"/>
      <c r="K54" s="24"/>
      <c r="L54" s="53"/>
      <c r="M54" s="53"/>
      <c r="N54" s="53"/>
      <c r="O54" s="9"/>
      <c r="P54" s="53"/>
      <c r="Q54" s="53"/>
      <c r="R54" s="53"/>
      <c r="S54" s="53"/>
    </row>
    <row r="55" spans="1:19" ht="38.25" x14ac:dyDescent="0.2">
      <c r="A55" s="18" t="s">
        <v>140</v>
      </c>
      <c r="B55" s="22" t="s">
        <v>193</v>
      </c>
      <c r="C55" s="16" t="s">
        <v>19</v>
      </c>
      <c r="D55" s="5"/>
      <c r="E55" s="9"/>
      <c r="F55" s="53"/>
      <c r="G55" s="53"/>
      <c r="H55" s="53"/>
      <c r="I55" s="53"/>
      <c r="J55" s="23"/>
      <c r="K55" s="24"/>
      <c r="L55" s="53"/>
      <c r="M55" s="53"/>
      <c r="N55" s="53"/>
      <c r="O55" s="9"/>
      <c r="P55" s="53"/>
      <c r="Q55" s="53"/>
      <c r="R55" s="53"/>
      <c r="S55" s="53"/>
    </row>
    <row r="56" spans="1:19" ht="38.25" x14ac:dyDescent="0.2">
      <c r="A56" s="18" t="s">
        <v>141</v>
      </c>
      <c r="B56" s="22" t="s">
        <v>194</v>
      </c>
      <c r="C56" s="16" t="s">
        <v>19</v>
      </c>
      <c r="D56" s="5">
        <v>2022</v>
      </c>
      <c r="E56" s="9"/>
      <c r="F56" s="53"/>
      <c r="G56" s="53"/>
      <c r="H56" s="53"/>
      <c r="I56" s="53"/>
      <c r="J56" s="23"/>
      <c r="K56" s="24"/>
      <c r="L56" s="53"/>
      <c r="M56" s="53"/>
      <c r="N56" s="53"/>
      <c r="O56" s="9"/>
      <c r="P56" s="53"/>
      <c r="Q56" s="53"/>
      <c r="R56" s="53"/>
      <c r="S56" s="53"/>
    </row>
    <row r="57" spans="1:19" ht="38.25" x14ac:dyDescent="0.2">
      <c r="A57" s="18" t="s">
        <v>142</v>
      </c>
      <c r="B57" s="22" t="s">
        <v>195</v>
      </c>
      <c r="C57" s="16" t="s">
        <v>19</v>
      </c>
      <c r="D57" s="5"/>
      <c r="E57" s="9"/>
      <c r="F57" s="53"/>
      <c r="G57" s="53"/>
      <c r="H57" s="53"/>
      <c r="I57" s="53"/>
      <c r="J57" s="23"/>
      <c r="K57" s="24"/>
      <c r="L57" s="53"/>
      <c r="M57" s="53"/>
      <c r="N57" s="53"/>
      <c r="O57" s="9"/>
      <c r="P57" s="53"/>
      <c r="Q57" s="53"/>
      <c r="R57" s="53"/>
      <c r="S57" s="53"/>
    </row>
    <row r="58" spans="1:19" ht="38.25" x14ac:dyDescent="0.2">
      <c r="A58" s="18" t="s">
        <v>143</v>
      </c>
      <c r="B58" s="22" t="s">
        <v>196</v>
      </c>
      <c r="C58" s="16" t="s">
        <v>19</v>
      </c>
      <c r="D58" s="5">
        <v>2022</v>
      </c>
      <c r="E58" s="9"/>
      <c r="F58" s="53"/>
      <c r="G58" s="53"/>
      <c r="H58" s="53"/>
      <c r="I58" s="53"/>
      <c r="J58" s="23"/>
      <c r="K58" s="24"/>
      <c r="L58" s="53"/>
      <c r="M58" s="53"/>
      <c r="N58" s="53"/>
      <c r="O58" s="9"/>
      <c r="P58" s="53"/>
      <c r="Q58" s="53"/>
      <c r="R58" s="53"/>
      <c r="S58" s="53"/>
    </row>
    <row r="59" spans="1:19" ht="38.25" x14ac:dyDescent="0.2">
      <c r="A59" s="18" t="s">
        <v>144</v>
      </c>
      <c r="B59" s="22" t="s">
        <v>197</v>
      </c>
      <c r="C59" s="16" t="s">
        <v>19</v>
      </c>
      <c r="D59" s="5">
        <v>2022</v>
      </c>
      <c r="E59" s="9"/>
      <c r="F59" s="53"/>
      <c r="G59" s="53"/>
      <c r="H59" s="53"/>
      <c r="I59" s="53"/>
      <c r="J59" s="23"/>
      <c r="K59" s="24"/>
      <c r="L59" s="53"/>
      <c r="M59" s="53"/>
      <c r="N59" s="53"/>
      <c r="O59" s="9"/>
      <c r="P59" s="53"/>
      <c r="Q59" s="53"/>
      <c r="R59" s="53"/>
      <c r="S59" s="53"/>
    </row>
    <row r="60" spans="1:19" ht="51" x14ac:dyDescent="0.2">
      <c r="A60" s="18" t="s">
        <v>145</v>
      </c>
      <c r="B60" s="22" t="s">
        <v>198</v>
      </c>
      <c r="C60" s="16" t="s">
        <v>19</v>
      </c>
      <c r="D60" s="5"/>
      <c r="E60" s="9"/>
      <c r="F60" s="53"/>
      <c r="G60" s="53"/>
      <c r="H60" s="53"/>
      <c r="I60" s="53"/>
      <c r="J60" s="23"/>
      <c r="K60" s="24"/>
      <c r="L60" s="53"/>
      <c r="M60" s="53"/>
      <c r="N60" s="53"/>
      <c r="O60" s="9"/>
      <c r="P60" s="53"/>
      <c r="Q60" s="53"/>
      <c r="R60" s="53"/>
      <c r="S60" s="53"/>
    </row>
    <row r="61" spans="1:19" ht="51" x14ac:dyDescent="0.2">
      <c r="A61" s="18" t="s">
        <v>146</v>
      </c>
      <c r="B61" s="22" t="s">
        <v>199</v>
      </c>
      <c r="C61" s="16" t="s">
        <v>19</v>
      </c>
      <c r="D61" s="5">
        <v>2022</v>
      </c>
      <c r="E61" s="9"/>
      <c r="F61" s="53"/>
      <c r="G61" s="53"/>
      <c r="H61" s="53"/>
      <c r="I61" s="53"/>
      <c r="J61" s="23"/>
      <c r="K61" s="24"/>
      <c r="L61" s="53"/>
      <c r="M61" s="53"/>
      <c r="N61" s="53"/>
      <c r="O61" s="9"/>
      <c r="P61" s="53"/>
      <c r="Q61" s="53"/>
      <c r="R61" s="53"/>
      <c r="S61" s="53"/>
    </row>
    <row r="62" spans="1:19" ht="51" x14ac:dyDescent="0.2">
      <c r="A62" s="18" t="s">
        <v>147</v>
      </c>
      <c r="B62" s="22" t="s">
        <v>200</v>
      </c>
      <c r="C62" s="16" t="s">
        <v>19</v>
      </c>
      <c r="D62" s="5">
        <v>2022</v>
      </c>
      <c r="E62" s="9"/>
      <c r="F62" s="53"/>
      <c r="G62" s="53"/>
      <c r="H62" s="53"/>
      <c r="I62" s="53"/>
      <c r="J62" s="23"/>
      <c r="K62" s="24"/>
      <c r="L62" s="53"/>
      <c r="M62" s="53"/>
      <c r="N62" s="53"/>
      <c r="O62" s="9"/>
      <c r="P62" s="53"/>
      <c r="Q62" s="53"/>
      <c r="R62" s="53"/>
      <c r="S62" s="53"/>
    </row>
    <row r="63" spans="1:19" ht="51" x14ac:dyDescent="0.2">
      <c r="A63" s="18" t="s">
        <v>148</v>
      </c>
      <c r="B63" s="22" t="s">
        <v>201</v>
      </c>
      <c r="C63" s="16" t="s">
        <v>19</v>
      </c>
      <c r="D63" s="5"/>
      <c r="E63" s="9"/>
      <c r="F63" s="53"/>
      <c r="G63" s="53"/>
      <c r="H63" s="53"/>
      <c r="I63" s="53"/>
      <c r="J63" s="23"/>
      <c r="K63" s="24"/>
      <c r="L63" s="53"/>
      <c r="M63" s="53"/>
      <c r="N63" s="53"/>
      <c r="O63" s="9"/>
      <c r="P63" s="53"/>
      <c r="Q63" s="53"/>
      <c r="R63" s="53"/>
      <c r="S63" s="53"/>
    </row>
    <row r="64" spans="1:19" ht="51" x14ac:dyDescent="0.2">
      <c r="A64" s="18" t="s">
        <v>149</v>
      </c>
      <c r="B64" s="22" t="s">
        <v>202</v>
      </c>
      <c r="C64" s="16" t="s">
        <v>19</v>
      </c>
      <c r="D64" s="5"/>
      <c r="E64" s="9"/>
      <c r="F64" s="53"/>
      <c r="G64" s="53"/>
      <c r="H64" s="53"/>
      <c r="I64" s="53"/>
      <c r="J64" s="23"/>
      <c r="K64" s="24"/>
      <c r="L64" s="53"/>
      <c r="M64" s="53"/>
      <c r="N64" s="53"/>
      <c r="O64" s="9"/>
      <c r="P64" s="53"/>
      <c r="Q64" s="53"/>
      <c r="R64" s="53"/>
      <c r="S64" s="53"/>
    </row>
    <row r="65" spans="1:19" ht="51" x14ac:dyDescent="0.2">
      <c r="A65" s="18" t="s">
        <v>150</v>
      </c>
      <c r="B65" s="22" t="s">
        <v>203</v>
      </c>
      <c r="C65" s="16" t="s">
        <v>19</v>
      </c>
      <c r="D65" s="5"/>
      <c r="E65" s="9"/>
      <c r="F65" s="53"/>
      <c r="G65" s="53"/>
      <c r="H65" s="53"/>
      <c r="I65" s="53"/>
      <c r="J65" s="23"/>
      <c r="K65" s="24"/>
      <c r="L65" s="53"/>
      <c r="M65" s="53"/>
      <c r="N65" s="53"/>
      <c r="O65" s="9"/>
      <c r="P65" s="53"/>
      <c r="Q65" s="53"/>
      <c r="R65" s="53"/>
      <c r="S65" s="53"/>
    </row>
    <row r="66" spans="1:19" ht="51" x14ac:dyDescent="0.2">
      <c r="A66" s="18" t="s">
        <v>151</v>
      </c>
      <c r="B66" s="22" t="s">
        <v>204</v>
      </c>
      <c r="C66" s="16" t="s">
        <v>19</v>
      </c>
      <c r="D66" s="5"/>
      <c r="E66" s="9"/>
      <c r="F66" s="53"/>
      <c r="G66" s="53"/>
      <c r="H66" s="53"/>
      <c r="I66" s="53"/>
      <c r="J66" s="23"/>
      <c r="K66" s="24"/>
      <c r="L66" s="53"/>
      <c r="M66" s="53"/>
      <c r="N66" s="53"/>
      <c r="O66" s="9"/>
      <c r="P66" s="53"/>
      <c r="Q66" s="53"/>
      <c r="R66" s="53"/>
      <c r="S66" s="53"/>
    </row>
    <row r="67" spans="1:19" ht="38.25" x14ac:dyDescent="0.2">
      <c r="A67" s="18" t="s">
        <v>152</v>
      </c>
      <c r="B67" s="22" t="s">
        <v>205</v>
      </c>
      <c r="C67" s="16" t="s">
        <v>19</v>
      </c>
      <c r="D67" s="5">
        <v>2022</v>
      </c>
      <c r="E67" s="9"/>
      <c r="F67" s="53"/>
      <c r="G67" s="53"/>
      <c r="H67" s="53"/>
      <c r="I67" s="53"/>
      <c r="J67" s="23"/>
      <c r="K67" s="24"/>
      <c r="L67" s="53"/>
      <c r="M67" s="53"/>
      <c r="N67" s="53"/>
      <c r="O67" s="9"/>
      <c r="P67" s="53"/>
      <c r="Q67" s="53"/>
      <c r="R67" s="53"/>
      <c r="S67" s="53"/>
    </row>
    <row r="68" spans="1:19" ht="38.25" x14ac:dyDescent="0.2">
      <c r="A68" s="18" t="s">
        <v>153</v>
      </c>
      <c r="B68" s="22" t="s">
        <v>206</v>
      </c>
      <c r="C68" s="16" t="s">
        <v>19</v>
      </c>
      <c r="D68" s="5"/>
      <c r="E68" s="9"/>
      <c r="F68" s="53"/>
      <c r="G68" s="53"/>
      <c r="H68" s="53"/>
      <c r="I68" s="53"/>
      <c r="J68" s="23"/>
      <c r="K68" s="24"/>
      <c r="L68" s="53"/>
      <c r="M68" s="53"/>
      <c r="N68" s="53"/>
      <c r="O68" s="9"/>
      <c r="P68" s="53"/>
      <c r="Q68" s="53"/>
      <c r="R68" s="53"/>
      <c r="S68" s="53"/>
    </row>
    <row r="69" spans="1:19" ht="38.25" x14ac:dyDescent="0.2">
      <c r="A69" s="18" t="s">
        <v>154</v>
      </c>
      <c r="B69" s="22" t="s">
        <v>207</v>
      </c>
      <c r="C69" s="16" t="s">
        <v>19</v>
      </c>
      <c r="D69" s="5"/>
      <c r="E69" s="9"/>
      <c r="F69" s="53"/>
      <c r="G69" s="53"/>
      <c r="H69" s="53"/>
      <c r="I69" s="53"/>
      <c r="J69" s="23"/>
      <c r="K69" s="24"/>
      <c r="L69" s="53"/>
      <c r="M69" s="53"/>
      <c r="N69" s="53"/>
      <c r="O69" s="9"/>
      <c r="P69" s="53"/>
      <c r="Q69" s="53"/>
      <c r="R69" s="53"/>
      <c r="S69" s="53"/>
    </row>
    <row r="70" spans="1:19" ht="51" x14ac:dyDescent="0.2">
      <c r="A70" s="18" t="s">
        <v>155</v>
      </c>
      <c r="B70" s="22" t="s">
        <v>208</v>
      </c>
      <c r="C70" s="16" t="s">
        <v>19</v>
      </c>
      <c r="D70" s="5"/>
      <c r="E70" s="9"/>
      <c r="F70" s="53"/>
      <c r="G70" s="53"/>
      <c r="H70" s="53"/>
      <c r="I70" s="53"/>
      <c r="J70" s="23"/>
      <c r="K70" s="24"/>
      <c r="L70" s="53"/>
      <c r="M70" s="53"/>
      <c r="N70" s="53"/>
      <c r="O70" s="9"/>
      <c r="P70" s="53"/>
      <c r="Q70" s="53"/>
      <c r="R70" s="53"/>
      <c r="S70" s="53"/>
    </row>
    <row r="71" spans="1:19" ht="51" x14ac:dyDescent="0.2">
      <c r="A71" s="18" t="s">
        <v>156</v>
      </c>
      <c r="B71" s="22" t="s">
        <v>209</v>
      </c>
      <c r="C71" s="16" t="s">
        <v>19</v>
      </c>
      <c r="D71" s="5">
        <v>2022</v>
      </c>
      <c r="E71" s="9"/>
      <c r="F71" s="53"/>
      <c r="G71" s="53"/>
      <c r="H71" s="53"/>
      <c r="I71" s="53"/>
      <c r="J71" s="23"/>
      <c r="K71" s="24"/>
      <c r="L71" s="53"/>
      <c r="M71" s="53"/>
      <c r="N71" s="53"/>
      <c r="O71" s="9"/>
      <c r="P71" s="53"/>
      <c r="Q71" s="53"/>
      <c r="R71" s="53"/>
      <c r="S71" s="53"/>
    </row>
    <row r="72" spans="1:19" ht="51" x14ac:dyDescent="0.2">
      <c r="A72" s="18" t="s">
        <v>157</v>
      </c>
      <c r="B72" s="22" t="s">
        <v>210</v>
      </c>
      <c r="C72" s="16" t="s">
        <v>19</v>
      </c>
      <c r="D72" s="5"/>
      <c r="E72" s="9"/>
      <c r="F72" s="53"/>
      <c r="G72" s="53"/>
      <c r="H72" s="53"/>
      <c r="I72" s="53"/>
      <c r="J72" s="23"/>
      <c r="K72" s="24"/>
      <c r="L72" s="53"/>
      <c r="M72" s="53"/>
      <c r="N72" s="53"/>
      <c r="O72" s="9"/>
      <c r="P72" s="53"/>
      <c r="Q72" s="53"/>
      <c r="R72" s="53"/>
      <c r="S72" s="53"/>
    </row>
    <row r="73" spans="1:19" ht="38.25" x14ac:dyDescent="0.2">
      <c r="A73" s="18" t="s">
        <v>158</v>
      </c>
      <c r="B73" s="22" t="s">
        <v>211</v>
      </c>
      <c r="C73" s="16" t="s">
        <v>19</v>
      </c>
      <c r="D73" s="5"/>
      <c r="E73" s="9"/>
      <c r="F73" s="53"/>
      <c r="G73" s="53"/>
      <c r="H73" s="53"/>
      <c r="I73" s="53"/>
      <c r="J73" s="23"/>
      <c r="K73" s="24"/>
      <c r="L73" s="53"/>
      <c r="M73" s="53"/>
      <c r="N73" s="53"/>
      <c r="O73" s="9"/>
      <c r="P73" s="53"/>
      <c r="Q73" s="53"/>
      <c r="R73" s="53"/>
      <c r="S73" s="53"/>
    </row>
    <row r="74" spans="1:19" ht="51" x14ac:dyDescent="0.2">
      <c r="A74" s="18" t="s">
        <v>159</v>
      </c>
      <c r="B74" s="22" t="s">
        <v>212</v>
      </c>
      <c r="C74" s="16" t="s">
        <v>19</v>
      </c>
      <c r="D74" s="5"/>
      <c r="E74" s="9"/>
      <c r="F74" s="53"/>
      <c r="G74" s="53"/>
      <c r="H74" s="53"/>
      <c r="I74" s="53"/>
      <c r="J74" s="23"/>
      <c r="K74" s="24"/>
      <c r="L74" s="53"/>
      <c r="M74" s="53"/>
      <c r="N74" s="53"/>
      <c r="O74" s="9"/>
      <c r="P74" s="53"/>
      <c r="Q74" s="53"/>
      <c r="R74" s="53"/>
      <c r="S74" s="53"/>
    </row>
    <row r="75" spans="1:19" ht="38.25" x14ac:dyDescent="0.2">
      <c r="A75" s="18" t="s">
        <v>160</v>
      </c>
      <c r="B75" s="22" t="s">
        <v>213</v>
      </c>
      <c r="C75" s="16" t="s">
        <v>19</v>
      </c>
      <c r="D75" s="5"/>
      <c r="E75" s="9"/>
      <c r="F75" s="53"/>
      <c r="G75" s="53"/>
      <c r="H75" s="53"/>
      <c r="I75" s="53"/>
      <c r="J75" s="23"/>
      <c r="K75" s="24"/>
      <c r="L75" s="53"/>
      <c r="M75" s="53"/>
      <c r="N75" s="53"/>
      <c r="O75" s="9"/>
      <c r="P75" s="53"/>
      <c r="Q75" s="53"/>
      <c r="R75" s="53"/>
      <c r="S75" s="53"/>
    </row>
    <row r="76" spans="1:19" ht="51" x14ac:dyDescent="0.2">
      <c r="A76" s="18" t="s">
        <v>161</v>
      </c>
      <c r="B76" s="22" t="s">
        <v>214</v>
      </c>
      <c r="C76" s="16" t="s">
        <v>19</v>
      </c>
      <c r="D76" s="5"/>
      <c r="E76" s="9"/>
      <c r="F76" s="53"/>
      <c r="G76" s="53"/>
      <c r="H76" s="53"/>
      <c r="I76" s="53"/>
      <c r="J76" s="23"/>
      <c r="K76" s="24"/>
      <c r="L76" s="53"/>
      <c r="M76" s="53"/>
      <c r="N76" s="53"/>
      <c r="O76" s="9"/>
      <c r="P76" s="53"/>
      <c r="Q76" s="53"/>
      <c r="R76" s="53"/>
      <c r="S76" s="53"/>
    </row>
    <row r="77" spans="1:19" ht="51" x14ac:dyDescent="0.2">
      <c r="A77" s="18" t="s">
        <v>162</v>
      </c>
      <c r="B77" s="22" t="s">
        <v>215</v>
      </c>
      <c r="C77" s="16" t="s">
        <v>19</v>
      </c>
      <c r="D77" s="5"/>
      <c r="E77" s="9"/>
      <c r="F77" s="53"/>
      <c r="G77" s="53"/>
      <c r="H77" s="53"/>
      <c r="I77" s="53"/>
      <c r="J77" s="23"/>
      <c r="K77" s="24"/>
      <c r="L77" s="53"/>
      <c r="M77" s="53"/>
      <c r="N77" s="53"/>
      <c r="O77" s="9"/>
      <c r="P77" s="53"/>
      <c r="Q77" s="53"/>
      <c r="R77" s="53"/>
      <c r="S77" s="53"/>
    </row>
    <row r="78" spans="1:19" ht="51" x14ac:dyDescent="0.2">
      <c r="A78" s="18" t="s">
        <v>163</v>
      </c>
      <c r="B78" s="22" t="s">
        <v>216</v>
      </c>
      <c r="C78" s="16" t="s">
        <v>19</v>
      </c>
      <c r="D78" s="5"/>
      <c r="E78" s="9"/>
      <c r="F78" s="53"/>
      <c r="G78" s="53"/>
      <c r="H78" s="53"/>
      <c r="I78" s="53"/>
      <c r="J78" s="23"/>
      <c r="K78" s="24"/>
      <c r="L78" s="53"/>
      <c r="M78" s="53"/>
      <c r="N78" s="53"/>
      <c r="O78" s="9"/>
      <c r="P78" s="53"/>
      <c r="Q78" s="53"/>
      <c r="R78" s="53"/>
      <c r="S78" s="53"/>
    </row>
    <row r="79" spans="1:19" ht="38.25" x14ac:dyDescent="0.2">
      <c r="A79" s="18" t="s">
        <v>164</v>
      </c>
      <c r="B79" s="22" t="s">
        <v>217</v>
      </c>
      <c r="C79" s="16" t="s">
        <v>19</v>
      </c>
      <c r="D79" s="5"/>
      <c r="E79" s="9"/>
      <c r="F79" s="53"/>
      <c r="G79" s="53"/>
      <c r="H79" s="53"/>
      <c r="I79" s="53"/>
      <c r="J79" s="23"/>
      <c r="K79" s="24"/>
      <c r="L79" s="53"/>
      <c r="M79" s="53"/>
      <c r="N79" s="53"/>
      <c r="O79" s="9"/>
      <c r="P79" s="53"/>
      <c r="Q79" s="53"/>
      <c r="R79" s="53"/>
      <c r="S79" s="53"/>
    </row>
    <row r="80" spans="1:19" ht="38.25" x14ac:dyDescent="0.2">
      <c r="A80" s="18" t="s">
        <v>165</v>
      </c>
      <c r="B80" s="22" t="s">
        <v>218</v>
      </c>
      <c r="C80" s="16" t="s">
        <v>19</v>
      </c>
      <c r="D80" s="5"/>
      <c r="E80" s="9"/>
      <c r="F80" s="53"/>
      <c r="G80" s="53"/>
      <c r="H80" s="53"/>
      <c r="I80" s="53"/>
      <c r="J80" s="23"/>
      <c r="K80" s="24"/>
      <c r="L80" s="53"/>
      <c r="M80" s="53"/>
      <c r="N80" s="53"/>
      <c r="O80" s="9"/>
      <c r="P80" s="53"/>
      <c r="Q80" s="53"/>
      <c r="R80" s="53"/>
      <c r="S80" s="53"/>
    </row>
    <row r="81" spans="1:19" ht="38.25" x14ac:dyDescent="0.2">
      <c r="A81" s="18" t="s">
        <v>166</v>
      </c>
      <c r="B81" s="22" t="s">
        <v>219</v>
      </c>
      <c r="C81" s="16" t="s">
        <v>19</v>
      </c>
      <c r="D81" s="5"/>
      <c r="E81" s="9"/>
      <c r="F81" s="53"/>
      <c r="G81" s="53"/>
      <c r="H81" s="53"/>
      <c r="I81" s="53"/>
      <c r="J81" s="23"/>
      <c r="K81" s="24"/>
      <c r="L81" s="53"/>
      <c r="M81" s="53"/>
      <c r="N81" s="53"/>
      <c r="O81" s="9"/>
      <c r="P81" s="53"/>
      <c r="Q81" s="53"/>
      <c r="R81" s="53"/>
      <c r="S81" s="53"/>
    </row>
    <row r="82" spans="1:19" ht="38.25" x14ac:dyDescent="0.2">
      <c r="A82" s="18" t="s">
        <v>167</v>
      </c>
      <c r="B82" s="22" t="s">
        <v>220</v>
      </c>
      <c r="C82" s="16" t="s">
        <v>19</v>
      </c>
      <c r="D82" s="5"/>
      <c r="E82" s="9"/>
      <c r="F82" s="53"/>
      <c r="G82" s="53"/>
      <c r="H82" s="53"/>
      <c r="I82" s="53"/>
      <c r="J82" s="23"/>
      <c r="K82" s="24"/>
      <c r="L82" s="53"/>
      <c r="M82" s="53"/>
      <c r="N82" s="53"/>
      <c r="O82" s="9"/>
      <c r="P82" s="53"/>
      <c r="Q82" s="53"/>
      <c r="R82" s="53"/>
      <c r="S82" s="53"/>
    </row>
    <row r="83" spans="1:19" ht="38.25" x14ac:dyDescent="0.2">
      <c r="A83" s="18" t="s">
        <v>168</v>
      </c>
      <c r="B83" s="22" t="s">
        <v>221</v>
      </c>
      <c r="C83" s="16" t="s">
        <v>19</v>
      </c>
      <c r="D83" s="5"/>
      <c r="E83" s="9"/>
      <c r="F83" s="53"/>
      <c r="G83" s="53"/>
      <c r="H83" s="53"/>
      <c r="I83" s="53"/>
      <c r="J83" s="23"/>
      <c r="K83" s="24"/>
      <c r="L83" s="53"/>
      <c r="M83" s="53"/>
      <c r="N83" s="53"/>
      <c r="O83" s="9"/>
      <c r="P83" s="53"/>
      <c r="Q83" s="53"/>
      <c r="R83" s="53"/>
      <c r="S83" s="53"/>
    </row>
    <row r="84" spans="1:19" ht="51" x14ac:dyDescent="0.2">
      <c r="A84" s="18" t="s">
        <v>169</v>
      </c>
      <c r="B84" s="22" t="s">
        <v>222</v>
      </c>
      <c r="C84" s="16" t="s">
        <v>19</v>
      </c>
      <c r="D84" s="5"/>
      <c r="E84" s="9"/>
      <c r="F84" s="53"/>
      <c r="G84" s="53"/>
      <c r="H84" s="53"/>
      <c r="I84" s="53"/>
      <c r="J84" s="23"/>
      <c r="K84" s="24"/>
      <c r="L84" s="53"/>
      <c r="M84" s="53"/>
      <c r="N84" s="53"/>
      <c r="O84" s="9"/>
      <c r="P84" s="53"/>
      <c r="Q84" s="53"/>
      <c r="R84" s="53"/>
      <c r="S84" s="53"/>
    </row>
    <row r="85" spans="1:19" ht="51" x14ac:dyDescent="0.2">
      <c r="A85" s="18" t="s">
        <v>170</v>
      </c>
      <c r="B85" s="22" t="s">
        <v>223</v>
      </c>
      <c r="C85" s="16" t="s">
        <v>19</v>
      </c>
      <c r="D85" s="5"/>
      <c r="E85" s="9"/>
      <c r="F85" s="53"/>
      <c r="G85" s="53"/>
      <c r="H85" s="53"/>
      <c r="I85" s="53"/>
      <c r="J85" s="23"/>
      <c r="K85" s="24"/>
      <c r="L85" s="53"/>
      <c r="M85" s="53"/>
      <c r="N85" s="53"/>
      <c r="O85" s="9"/>
      <c r="P85" s="53"/>
      <c r="Q85" s="53"/>
      <c r="R85" s="53"/>
      <c r="S85" s="53"/>
    </row>
    <row r="86" spans="1:19" ht="51" x14ac:dyDescent="0.2">
      <c r="A86" s="18" t="s">
        <v>171</v>
      </c>
      <c r="B86" s="22" t="s">
        <v>224</v>
      </c>
      <c r="C86" s="16" t="s">
        <v>19</v>
      </c>
      <c r="D86" s="5"/>
      <c r="E86" s="9"/>
      <c r="F86" s="53"/>
      <c r="G86" s="53"/>
      <c r="H86" s="53"/>
      <c r="I86" s="53"/>
      <c r="J86" s="23"/>
      <c r="K86" s="24"/>
      <c r="L86" s="53"/>
      <c r="M86" s="53"/>
      <c r="N86" s="53"/>
      <c r="O86" s="9"/>
      <c r="P86" s="53"/>
      <c r="Q86" s="53"/>
      <c r="R86" s="53"/>
      <c r="S86" s="53"/>
    </row>
    <row r="87" spans="1:19" ht="51" x14ac:dyDescent="0.2">
      <c r="A87" s="18" t="s">
        <v>172</v>
      </c>
      <c r="B87" s="22" t="s">
        <v>225</v>
      </c>
      <c r="C87" s="16" t="s">
        <v>19</v>
      </c>
      <c r="D87" s="5"/>
      <c r="E87" s="9"/>
      <c r="F87" s="53"/>
      <c r="G87" s="53"/>
      <c r="H87" s="53"/>
      <c r="I87" s="53"/>
      <c r="J87" s="23"/>
      <c r="K87" s="24"/>
      <c r="L87" s="53"/>
      <c r="M87" s="53"/>
      <c r="N87" s="53"/>
      <c r="O87" s="9"/>
      <c r="P87" s="53"/>
      <c r="Q87" s="53"/>
      <c r="R87" s="53"/>
      <c r="S87" s="53"/>
    </row>
    <row r="88" spans="1:19" ht="38.25" x14ac:dyDescent="0.2">
      <c r="A88" s="18" t="s">
        <v>173</v>
      </c>
      <c r="B88" s="22" t="s">
        <v>226</v>
      </c>
      <c r="C88" s="16" t="s">
        <v>19</v>
      </c>
      <c r="D88" s="5"/>
      <c r="E88" s="9"/>
      <c r="F88" s="53"/>
      <c r="G88" s="53"/>
      <c r="H88" s="53"/>
      <c r="I88" s="53"/>
      <c r="J88" s="23"/>
      <c r="K88" s="24"/>
      <c r="L88" s="53"/>
      <c r="M88" s="53"/>
      <c r="N88" s="53"/>
      <c r="O88" s="9"/>
      <c r="P88" s="53"/>
      <c r="Q88" s="53"/>
      <c r="R88" s="53"/>
      <c r="S88" s="53"/>
    </row>
    <row r="89" spans="1:19" ht="38.25" x14ac:dyDescent="0.2">
      <c r="A89" s="18" t="s">
        <v>174</v>
      </c>
      <c r="B89" s="22" t="s">
        <v>227</v>
      </c>
      <c r="C89" s="16" t="s">
        <v>19</v>
      </c>
      <c r="D89" s="5"/>
      <c r="E89" s="9"/>
      <c r="F89" s="53"/>
      <c r="G89" s="53"/>
      <c r="H89" s="53"/>
      <c r="I89" s="53"/>
      <c r="J89" s="23"/>
      <c r="K89" s="24"/>
      <c r="L89" s="53"/>
      <c r="M89" s="53"/>
      <c r="N89" s="53"/>
      <c r="O89" s="9"/>
      <c r="P89" s="53"/>
      <c r="Q89" s="53"/>
      <c r="R89" s="53"/>
      <c r="S89" s="53"/>
    </row>
    <row r="90" spans="1:19" ht="38.25" x14ac:dyDescent="0.2">
      <c r="A90" s="18" t="s">
        <v>175</v>
      </c>
      <c r="B90" s="22" t="s">
        <v>228</v>
      </c>
      <c r="C90" s="16" t="s">
        <v>19</v>
      </c>
      <c r="D90" s="5"/>
      <c r="E90" s="9"/>
      <c r="F90" s="53"/>
      <c r="G90" s="53"/>
      <c r="H90" s="53"/>
      <c r="I90" s="53"/>
      <c r="J90" s="23"/>
      <c r="K90" s="24"/>
      <c r="L90" s="53"/>
      <c r="M90" s="53"/>
      <c r="N90" s="53"/>
      <c r="O90" s="9"/>
      <c r="P90" s="53"/>
      <c r="Q90" s="53"/>
      <c r="R90" s="53"/>
      <c r="S90" s="53"/>
    </row>
    <row r="91" spans="1:19" ht="51" x14ac:dyDescent="0.2">
      <c r="A91" s="18" t="s">
        <v>176</v>
      </c>
      <c r="B91" s="22" t="s">
        <v>229</v>
      </c>
      <c r="C91" s="16" t="s">
        <v>19</v>
      </c>
      <c r="D91" s="5"/>
      <c r="E91" s="9"/>
      <c r="F91" s="53"/>
      <c r="G91" s="53"/>
      <c r="H91" s="53"/>
      <c r="I91" s="53"/>
      <c r="J91" s="23"/>
      <c r="K91" s="24"/>
      <c r="L91" s="53"/>
      <c r="M91" s="53"/>
      <c r="N91" s="53"/>
      <c r="O91" s="9"/>
      <c r="P91" s="53"/>
      <c r="Q91" s="53"/>
      <c r="R91" s="53"/>
      <c r="S91" s="53"/>
    </row>
    <row r="92" spans="1:19" ht="51" x14ac:dyDescent="0.2">
      <c r="A92" s="18" t="s">
        <v>177</v>
      </c>
      <c r="B92" s="22" t="s">
        <v>230</v>
      </c>
      <c r="C92" s="16" t="s">
        <v>19</v>
      </c>
      <c r="D92" s="5"/>
      <c r="E92" s="9"/>
      <c r="F92" s="53"/>
      <c r="G92" s="53"/>
      <c r="H92" s="53"/>
      <c r="I92" s="53"/>
      <c r="J92" s="23"/>
      <c r="K92" s="24"/>
      <c r="L92" s="53"/>
      <c r="M92" s="53"/>
      <c r="N92" s="53"/>
      <c r="O92" s="9"/>
      <c r="P92" s="53"/>
      <c r="Q92" s="53"/>
      <c r="R92" s="53"/>
      <c r="S92" s="53"/>
    </row>
    <row r="93" spans="1:19" ht="51" x14ac:dyDescent="0.2">
      <c r="A93" s="18" t="s">
        <v>178</v>
      </c>
      <c r="B93" s="22" t="s">
        <v>231</v>
      </c>
      <c r="C93" s="16" t="s">
        <v>19</v>
      </c>
      <c r="D93" s="5"/>
      <c r="E93" s="9"/>
      <c r="F93" s="53"/>
      <c r="G93" s="53"/>
      <c r="H93" s="53"/>
      <c r="I93" s="53"/>
      <c r="J93" s="23"/>
      <c r="K93" s="24"/>
      <c r="L93" s="53"/>
      <c r="M93" s="53"/>
      <c r="N93" s="53"/>
      <c r="O93" s="9"/>
      <c r="P93" s="53"/>
      <c r="Q93" s="53"/>
      <c r="R93" s="53"/>
      <c r="S93" s="53"/>
    </row>
    <row r="94" spans="1:19" ht="51" x14ac:dyDescent="0.2">
      <c r="A94" s="18" t="s">
        <v>179</v>
      </c>
      <c r="B94" s="22" t="s">
        <v>232</v>
      </c>
      <c r="C94" s="16" t="s">
        <v>19</v>
      </c>
      <c r="D94" s="5"/>
      <c r="E94" s="9"/>
      <c r="F94" s="53"/>
      <c r="G94" s="53"/>
      <c r="H94" s="53"/>
      <c r="I94" s="53"/>
      <c r="J94" s="23"/>
      <c r="K94" s="24"/>
      <c r="L94" s="53"/>
      <c r="M94" s="53"/>
      <c r="N94" s="53"/>
      <c r="O94" s="9"/>
      <c r="P94" s="53"/>
      <c r="Q94" s="53"/>
      <c r="R94" s="53"/>
      <c r="S94" s="53"/>
    </row>
    <row r="95" spans="1:19" ht="51" x14ac:dyDescent="0.2">
      <c r="A95" s="18" t="s">
        <v>180</v>
      </c>
      <c r="B95" s="22" t="s">
        <v>233</v>
      </c>
      <c r="C95" s="16" t="s">
        <v>19</v>
      </c>
      <c r="D95" s="5"/>
      <c r="E95" s="9"/>
      <c r="F95" s="53"/>
      <c r="G95" s="53"/>
      <c r="H95" s="53"/>
      <c r="I95" s="53"/>
      <c r="J95" s="23"/>
      <c r="K95" s="24"/>
      <c r="L95" s="53"/>
      <c r="M95" s="53"/>
      <c r="N95" s="53"/>
      <c r="O95" s="9"/>
      <c r="P95" s="53"/>
      <c r="Q95" s="53"/>
      <c r="R95" s="53"/>
      <c r="S95" s="53"/>
    </row>
    <row r="96" spans="1:19" ht="51" x14ac:dyDescent="0.2">
      <c r="A96" s="18" t="s">
        <v>181</v>
      </c>
      <c r="B96" s="22" t="s">
        <v>234</v>
      </c>
      <c r="C96" s="16" t="s">
        <v>19</v>
      </c>
      <c r="D96" s="5"/>
      <c r="E96" s="9"/>
      <c r="F96" s="53"/>
      <c r="G96" s="53"/>
      <c r="H96" s="53"/>
      <c r="I96" s="53"/>
      <c r="J96" s="23"/>
      <c r="K96" s="24"/>
      <c r="L96" s="53"/>
      <c r="M96" s="53"/>
      <c r="N96" s="53"/>
      <c r="O96" s="9"/>
      <c r="P96" s="53"/>
      <c r="Q96" s="53"/>
      <c r="R96" s="53"/>
      <c r="S96" s="53"/>
    </row>
    <row r="97" spans="1:19" ht="38.25" x14ac:dyDescent="0.2">
      <c r="A97" s="18" t="s">
        <v>182</v>
      </c>
      <c r="B97" s="22" t="s">
        <v>235</v>
      </c>
      <c r="C97" s="16" t="s">
        <v>19</v>
      </c>
      <c r="D97" s="5"/>
      <c r="E97" s="9"/>
      <c r="F97" s="53"/>
      <c r="G97" s="53"/>
      <c r="H97" s="53"/>
      <c r="I97" s="53"/>
      <c r="J97" s="23"/>
      <c r="K97" s="24"/>
      <c r="L97" s="53"/>
      <c r="M97" s="53"/>
      <c r="N97" s="53"/>
      <c r="O97" s="9"/>
      <c r="P97" s="53"/>
      <c r="Q97" s="53"/>
      <c r="R97" s="53"/>
      <c r="S97" s="53"/>
    </row>
    <row r="98" spans="1:19" ht="51" x14ac:dyDescent="0.2">
      <c r="A98" s="18" t="s">
        <v>183</v>
      </c>
      <c r="B98" s="22" t="s">
        <v>236</v>
      </c>
      <c r="C98" s="16" t="s">
        <v>19</v>
      </c>
      <c r="D98" s="5"/>
      <c r="E98" s="9"/>
      <c r="F98" s="53"/>
      <c r="G98" s="53"/>
      <c r="H98" s="53"/>
      <c r="I98" s="53"/>
      <c r="J98" s="23"/>
      <c r="K98" s="24"/>
      <c r="L98" s="53"/>
      <c r="M98" s="53"/>
      <c r="N98" s="53"/>
      <c r="O98" s="9"/>
      <c r="P98" s="53"/>
      <c r="Q98" s="53"/>
      <c r="R98" s="53"/>
      <c r="S98" s="53"/>
    </row>
    <row r="99" spans="1:19" ht="79.5" customHeight="1" x14ac:dyDescent="0.2">
      <c r="A99" s="18" t="s">
        <v>257</v>
      </c>
      <c r="B99" s="22" t="s">
        <v>258</v>
      </c>
      <c r="C99" s="16" t="s">
        <v>19</v>
      </c>
      <c r="D99" s="5"/>
      <c r="E99" s="9"/>
      <c r="F99" s="53"/>
      <c r="G99" s="53"/>
      <c r="H99" s="53"/>
      <c r="I99" s="53"/>
      <c r="J99" s="23"/>
      <c r="K99" s="24"/>
      <c r="L99" s="53"/>
      <c r="M99" s="53"/>
      <c r="N99" s="53"/>
      <c r="O99" s="9"/>
      <c r="P99" s="53"/>
      <c r="Q99" s="53"/>
      <c r="R99" s="53"/>
      <c r="S99" s="53"/>
    </row>
    <row r="100" spans="1:19" ht="54" customHeight="1" x14ac:dyDescent="0.2">
      <c r="A100" s="18" t="s">
        <v>259</v>
      </c>
      <c r="B100" s="22" t="s">
        <v>260</v>
      </c>
      <c r="C100" s="16" t="s">
        <v>19</v>
      </c>
      <c r="D100" s="5"/>
      <c r="E100" s="9"/>
      <c r="F100" s="53"/>
      <c r="G100" s="53"/>
      <c r="H100" s="53"/>
      <c r="I100" s="53"/>
      <c r="J100" s="23"/>
      <c r="K100" s="24"/>
      <c r="L100" s="53"/>
      <c r="M100" s="53"/>
      <c r="N100" s="53"/>
      <c r="O100" s="9"/>
      <c r="P100" s="53"/>
      <c r="Q100" s="53"/>
      <c r="R100" s="53"/>
      <c r="S100" s="53"/>
    </row>
    <row r="101" spans="1:19" ht="54" customHeight="1" x14ac:dyDescent="0.2">
      <c r="A101" s="18" t="s">
        <v>272</v>
      </c>
      <c r="B101" s="22" t="s">
        <v>273</v>
      </c>
      <c r="C101" s="16" t="s">
        <v>19</v>
      </c>
      <c r="D101" s="5"/>
      <c r="E101" s="9"/>
      <c r="F101" s="53"/>
      <c r="G101" s="53"/>
      <c r="H101" s="53"/>
      <c r="I101" s="53"/>
      <c r="J101" s="23"/>
      <c r="K101" s="24"/>
      <c r="L101" s="53"/>
      <c r="M101" s="53"/>
      <c r="N101" s="53"/>
      <c r="O101" s="9"/>
      <c r="P101" s="53"/>
      <c r="Q101" s="53"/>
      <c r="R101" s="53"/>
      <c r="S101" s="53"/>
    </row>
    <row r="102" spans="1:19" ht="52.5" customHeight="1" x14ac:dyDescent="0.2">
      <c r="A102" s="53">
        <v>5</v>
      </c>
      <c r="B102" s="21" t="s">
        <v>11</v>
      </c>
      <c r="C102" s="5"/>
      <c r="D102" s="5"/>
      <c r="E102" s="9">
        <f>SUM(E103:E126)</f>
        <v>1288</v>
      </c>
      <c r="F102" s="9">
        <f t="shared" ref="F102:K102" si="2">SUM(F103:F126)</f>
        <v>1288</v>
      </c>
      <c r="G102" s="9"/>
      <c r="H102" s="9"/>
      <c r="I102" s="9"/>
      <c r="J102" s="23">
        <f t="shared" si="2"/>
        <v>1271.5</v>
      </c>
      <c r="K102" s="23">
        <f t="shared" si="2"/>
        <v>1271.5</v>
      </c>
      <c r="L102" s="9"/>
      <c r="M102" s="9"/>
      <c r="N102" s="9"/>
      <c r="O102" s="9">
        <f>SUM(O103:O126)</f>
        <v>0</v>
      </c>
      <c r="P102" s="9">
        <f>SUM(P103:P128)</f>
        <v>0</v>
      </c>
      <c r="Q102" s="9"/>
      <c r="R102" s="9"/>
      <c r="S102" s="9"/>
    </row>
    <row r="103" spans="1:19" ht="53.25" customHeight="1" x14ac:dyDescent="0.2">
      <c r="A103" s="15" t="s">
        <v>45</v>
      </c>
      <c r="B103" s="22" t="s">
        <v>97</v>
      </c>
      <c r="C103" s="16" t="s">
        <v>19</v>
      </c>
      <c r="D103" s="5"/>
      <c r="E103" s="9"/>
      <c r="F103" s="53"/>
      <c r="G103" s="53"/>
      <c r="H103" s="53"/>
      <c r="I103" s="53"/>
      <c r="J103" s="9"/>
      <c r="K103" s="53"/>
      <c r="L103" s="53"/>
      <c r="M103" s="53"/>
      <c r="N103" s="53"/>
      <c r="O103" s="9"/>
      <c r="P103" s="53"/>
      <c r="Q103" s="53"/>
      <c r="R103" s="53"/>
      <c r="S103" s="53"/>
    </row>
    <row r="104" spans="1:19" ht="53.25" customHeight="1" x14ac:dyDescent="0.2">
      <c r="A104" s="15" t="s">
        <v>46</v>
      </c>
      <c r="B104" s="22" t="s">
        <v>98</v>
      </c>
      <c r="C104" s="16" t="s">
        <v>19</v>
      </c>
      <c r="D104" s="5"/>
      <c r="E104" s="9"/>
      <c r="F104" s="53"/>
      <c r="G104" s="53"/>
      <c r="H104" s="53"/>
      <c r="I104" s="53"/>
      <c r="J104" s="9"/>
      <c r="K104" s="53"/>
      <c r="L104" s="53"/>
      <c r="M104" s="53"/>
      <c r="N104" s="53"/>
      <c r="O104" s="9"/>
      <c r="P104" s="53"/>
      <c r="Q104" s="53"/>
      <c r="R104" s="53"/>
      <c r="S104" s="53"/>
    </row>
    <row r="105" spans="1:19" ht="78" customHeight="1" x14ac:dyDescent="0.2">
      <c r="A105" s="15" t="s">
        <v>47</v>
      </c>
      <c r="B105" s="22" t="s">
        <v>99</v>
      </c>
      <c r="C105" s="16" t="s">
        <v>19</v>
      </c>
      <c r="D105" s="5">
        <v>2018</v>
      </c>
      <c r="E105" s="9"/>
      <c r="F105" s="53"/>
      <c r="G105" s="53"/>
      <c r="H105" s="53"/>
      <c r="I105" s="53"/>
      <c r="J105" s="23">
        <f>SUM(K105:N105)</f>
        <v>1271.5</v>
      </c>
      <c r="K105" s="24">
        <v>1271.5</v>
      </c>
      <c r="L105" s="53"/>
      <c r="M105" s="53"/>
      <c r="N105" s="53"/>
      <c r="O105" s="9"/>
      <c r="P105" s="53"/>
      <c r="Q105" s="53"/>
      <c r="R105" s="53"/>
      <c r="S105" s="53"/>
    </row>
    <row r="106" spans="1:19" ht="51" x14ac:dyDescent="0.2">
      <c r="A106" s="15" t="s">
        <v>48</v>
      </c>
      <c r="B106" s="22" t="s">
        <v>100</v>
      </c>
      <c r="C106" s="16" t="s">
        <v>19</v>
      </c>
      <c r="D106" s="5"/>
      <c r="E106" s="9"/>
      <c r="F106" s="53"/>
      <c r="G106" s="53"/>
      <c r="H106" s="53"/>
      <c r="I106" s="53"/>
      <c r="J106" s="9"/>
      <c r="K106" s="53"/>
      <c r="L106" s="53"/>
      <c r="M106" s="53"/>
      <c r="N106" s="53"/>
      <c r="O106" s="9"/>
      <c r="P106" s="53"/>
      <c r="Q106" s="53"/>
      <c r="R106" s="53"/>
      <c r="S106" s="53"/>
    </row>
    <row r="107" spans="1:19" ht="78.75" customHeight="1" x14ac:dyDescent="0.2">
      <c r="A107" s="15" t="s">
        <v>49</v>
      </c>
      <c r="B107" s="22" t="s">
        <v>67</v>
      </c>
      <c r="C107" s="16" t="s">
        <v>19</v>
      </c>
      <c r="D107" s="5"/>
      <c r="E107" s="9"/>
      <c r="F107" s="53"/>
      <c r="G107" s="53"/>
      <c r="H107" s="53"/>
      <c r="I107" s="53"/>
      <c r="J107" s="9"/>
      <c r="K107" s="53"/>
      <c r="L107" s="53"/>
      <c r="M107" s="53"/>
      <c r="N107" s="53"/>
      <c r="O107" s="9"/>
      <c r="P107" s="53"/>
      <c r="Q107" s="53"/>
      <c r="R107" s="53"/>
      <c r="S107" s="53"/>
    </row>
    <row r="108" spans="1:19" ht="67.5" customHeight="1" x14ac:dyDescent="0.2">
      <c r="A108" s="15" t="s">
        <v>50</v>
      </c>
      <c r="B108" s="22" t="s">
        <v>252</v>
      </c>
      <c r="C108" s="16" t="s">
        <v>19</v>
      </c>
      <c r="D108" s="5">
        <v>2022</v>
      </c>
      <c r="E108" s="9"/>
      <c r="F108" s="53"/>
      <c r="G108" s="53"/>
      <c r="H108" s="53"/>
      <c r="I108" s="53"/>
      <c r="J108" s="9"/>
      <c r="K108" s="53"/>
      <c r="L108" s="53"/>
      <c r="M108" s="53"/>
      <c r="N108" s="53"/>
      <c r="O108" s="9"/>
      <c r="P108" s="53"/>
      <c r="Q108" s="53"/>
      <c r="R108" s="53"/>
      <c r="S108" s="53"/>
    </row>
    <row r="109" spans="1:19" ht="54.75" customHeight="1" x14ac:dyDescent="0.2">
      <c r="A109" s="15" t="s">
        <v>51</v>
      </c>
      <c r="B109" s="22" t="s">
        <v>95</v>
      </c>
      <c r="C109" s="16" t="s">
        <v>19</v>
      </c>
      <c r="D109" s="5"/>
      <c r="E109" s="9"/>
      <c r="F109" s="53"/>
      <c r="G109" s="53"/>
      <c r="H109" s="53"/>
      <c r="I109" s="53"/>
      <c r="J109" s="9"/>
      <c r="K109" s="53"/>
      <c r="L109" s="53"/>
      <c r="M109" s="53"/>
      <c r="N109" s="53"/>
      <c r="O109" s="9"/>
      <c r="P109" s="53"/>
      <c r="Q109" s="53"/>
      <c r="R109" s="53"/>
      <c r="S109" s="53"/>
    </row>
    <row r="110" spans="1:19" ht="53.25" customHeight="1" x14ac:dyDescent="0.2">
      <c r="A110" s="15" t="s">
        <v>52</v>
      </c>
      <c r="B110" s="22" t="s">
        <v>96</v>
      </c>
      <c r="C110" s="16" t="s">
        <v>19</v>
      </c>
      <c r="D110" s="5"/>
      <c r="E110" s="9"/>
      <c r="F110" s="53"/>
      <c r="G110" s="53"/>
      <c r="H110" s="53"/>
      <c r="I110" s="53"/>
      <c r="J110" s="9"/>
      <c r="K110" s="53"/>
      <c r="L110" s="53"/>
      <c r="M110" s="53"/>
      <c r="N110" s="53"/>
      <c r="O110" s="9"/>
      <c r="P110" s="53"/>
      <c r="Q110" s="53"/>
      <c r="R110" s="53"/>
      <c r="S110" s="53"/>
    </row>
    <row r="111" spans="1:19" ht="51" x14ac:dyDescent="0.2">
      <c r="A111" s="15" t="s">
        <v>53</v>
      </c>
      <c r="B111" s="22" t="s">
        <v>244</v>
      </c>
      <c r="C111" s="16" t="s">
        <v>19</v>
      </c>
      <c r="D111" s="5">
        <v>2022</v>
      </c>
      <c r="E111" s="9"/>
      <c r="F111" s="53"/>
      <c r="G111" s="53"/>
      <c r="H111" s="53"/>
      <c r="I111" s="53"/>
      <c r="J111" s="9"/>
      <c r="K111" s="53"/>
      <c r="L111" s="53"/>
      <c r="M111" s="53"/>
      <c r="N111" s="53"/>
      <c r="O111" s="9"/>
      <c r="P111" s="53"/>
      <c r="Q111" s="53"/>
      <c r="R111" s="53"/>
      <c r="S111" s="53"/>
    </row>
    <row r="112" spans="1:19" ht="76.5" x14ac:dyDescent="0.2">
      <c r="A112" s="15" t="s">
        <v>54</v>
      </c>
      <c r="B112" s="22" t="s">
        <v>64</v>
      </c>
      <c r="C112" s="16" t="s">
        <v>19</v>
      </c>
      <c r="D112" s="5">
        <v>2017</v>
      </c>
      <c r="E112" s="9">
        <f>SUM(F112:I112)</f>
        <v>1095</v>
      </c>
      <c r="F112" s="53">
        <v>1095</v>
      </c>
      <c r="G112" s="53"/>
      <c r="H112" s="53"/>
      <c r="I112" s="53"/>
      <c r="J112" s="9"/>
      <c r="K112" s="53"/>
      <c r="L112" s="53"/>
      <c r="M112" s="53"/>
      <c r="N112" s="53"/>
      <c r="O112" s="9"/>
      <c r="P112" s="53"/>
      <c r="Q112" s="53"/>
      <c r="R112" s="53"/>
      <c r="S112" s="53"/>
    </row>
    <row r="113" spans="1:19" ht="63.75" x14ac:dyDescent="0.2">
      <c r="A113" s="15" t="s">
        <v>55</v>
      </c>
      <c r="B113" s="22" t="s">
        <v>93</v>
      </c>
      <c r="C113" s="16" t="s">
        <v>19</v>
      </c>
      <c r="D113" s="5">
        <v>2017</v>
      </c>
      <c r="E113" s="9">
        <f t="shared" ref="E113:E114" si="3">SUM(F113:I113)</f>
        <v>95</v>
      </c>
      <c r="F113" s="53">
        <v>95</v>
      </c>
      <c r="G113" s="53"/>
      <c r="H113" s="53"/>
      <c r="I113" s="53"/>
      <c r="J113" s="9"/>
      <c r="K113" s="53"/>
      <c r="L113" s="53"/>
      <c r="M113" s="53"/>
      <c r="N113" s="53"/>
      <c r="O113" s="9"/>
      <c r="P113" s="53"/>
      <c r="Q113" s="53"/>
      <c r="R113" s="53"/>
      <c r="S113" s="53"/>
    </row>
    <row r="114" spans="1:19" ht="63.75" x14ac:dyDescent="0.2">
      <c r="A114" s="15" t="s">
        <v>63</v>
      </c>
      <c r="B114" s="22" t="s">
        <v>94</v>
      </c>
      <c r="C114" s="16" t="s">
        <v>19</v>
      </c>
      <c r="D114" s="5">
        <v>2017</v>
      </c>
      <c r="E114" s="9">
        <f t="shared" si="3"/>
        <v>98</v>
      </c>
      <c r="F114" s="53">
        <v>98</v>
      </c>
      <c r="G114" s="53"/>
      <c r="H114" s="53"/>
      <c r="I114" s="53"/>
      <c r="J114" s="9"/>
      <c r="K114" s="53"/>
      <c r="L114" s="53"/>
      <c r="M114" s="53"/>
      <c r="N114" s="53"/>
      <c r="O114" s="9"/>
      <c r="P114" s="53"/>
      <c r="Q114" s="53"/>
      <c r="R114" s="53"/>
      <c r="S114" s="53"/>
    </row>
    <row r="115" spans="1:19" ht="51" x14ac:dyDescent="0.2">
      <c r="A115" s="20" t="s">
        <v>65</v>
      </c>
      <c r="B115" s="22" t="s">
        <v>80</v>
      </c>
      <c r="C115" s="16" t="s">
        <v>19</v>
      </c>
      <c r="D115" s="5"/>
      <c r="E115" s="9"/>
      <c r="F115" s="53"/>
      <c r="G115" s="53"/>
      <c r="H115" s="53"/>
      <c r="I115" s="53"/>
      <c r="J115" s="9"/>
      <c r="K115" s="53"/>
      <c r="L115" s="53"/>
      <c r="M115" s="53"/>
      <c r="N115" s="53"/>
      <c r="O115" s="9"/>
      <c r="P115" s="53"/>
      <c r="Q115" s="53"/>
      <c r="R115" s="53"/>
      <c r="S115" s="53"/>
    </row>
    <row r="116" spans="1:19" ht="81.75" customHeight="1" x14ac:dyDescent="0.2">
      <c r="A116" s="20" t="s">
        <v>66</v>
      </c>
      <c r="B116" s="22" t="s">
        <v>245</v>
      </c>
      <c r="C116" s="16" t="s">
        <v>19</v>
      </c>
      <c r="D116" s="5">
        <v>2021</v>
      </c>
      <c r="E116" s="9"/>
      <c r="F116" s="53"/>
      <c r="G116" s="53"/>
      <c r="H116" s="53"/>
      <c r="I116" s="53"/>
      <c r="J116" s="9"/>
      <c r="K116" s="53"/>
      <c r="L116" s="53"/>
      <c r="M116" s="53"/>
      <c r="N116" s="53"/>
      <c r="O116" s="9"/>
      <c r="P116" s="53"/>
      <c r="Q116" s="53"/>
      <c r="R116" s="53"/>
      <c r="S116" s="53"/>
    </row>
    <row r="117" spans="1:19" ht="66.75" customHeight="1" x14ac:dyDescent="0.2">
      <c r="A117" s="20" t="s">
        <v>75</v>
      </c>
      <c r="B117" s="22" t="s">
        <v>250</v>
      </c>
      <c r="C117" s="16" t="s">
        <v>19</v>
      </c>
      <c r="D117" s="5">
        <v>2022</v>
      </c>
      <c r="E117" s="9"/>
      <c r="F117" s="53"/>
      <c r="G117" s="53"/>
      <c r="H117" s="53"/>
      <c r="I117" s="53"/>
      <c r="J117" s="9"/>
      <c r="K117" s="53"/>
      <c r="L117" s="53"/>
      <c r="M117" s="53"/>
      <c r="N117" s="53"/>
      <c r="O117" s="9"/>
      <c r="P117" s="53"/>
      <c r="Q117" s="53"/>
      <c r="R117" s="53"/>
      <c r="S117" s="53"/>
    </row>
    <row r="118" spans="1:19" ht="54" customHeight="1" x14ac:dyDescent="0.2">
      <c r="A118" s="20" t="s">
        <v>76</v>
      </c>
      <c r="B118" s="22" t="s">
        <v>81</v>
      </c>
      <c r="C118" s="16" t="s">
        <v>19</v>
      </c>
      <c r="D118" s="5"/>
      <c r="E118" s="9"/>
      <c r="F118" s="53"/>
      <c r="G118" s="53"/>
      <c r="H118" s="53"/>
      <c r="I118" s="53"/>
      <c r="J118" s="9"/>
      <c r="K118" s="53"/>
      <c r="L118" s="53"/>
      <c r="M118" s="53"/>
      <c r="N118" s="53"/>
      <c r="O118" s="9"/>
      <c r="P118" s="53"/>
      <c r="Q118" s="53"/>
      <c r="R118" s="53"/>
      <c r="S118" s="53"/>
    </row>
    <row r="119" spans="1:19" ht="66" customHeight="1" x14ac:dyDescent="0.2">
      <c r="A119" s="20" t="s">
        <v>77</v>
      </c>
      <c r="B119" s="22" t="s">
        <v>110</v>
      </c>
      <c r="C119" s="16" t="s">
        <v>19</v>
      </c>
      <c r="D119" s="5">
        <v>2020</v>
      </c>
      <c r="E119" s="9"/>
      <c r="F119" s="53"/>
      <c r="G119" s="53"/>
      <c r="H119" s="53"/>
      <c r="I119" s="53"/>
      <c r="J119" s="9"/>
      <c r="K119" s="53"/>
      <c r="L119" s="53"/>
      <c r="M119" s="53"/>
      <c r="N119" s="53"/>
      <c r="O119" s="9"/>
      <c r="P119" s="53"/>
      <c r="Q119" s="53"/>
      <c r="R119" s="53"/>
      <c r="S119" s="53"/>
    </row>
    <row r="120" spans="1:19" ht="51" x14ac:dyDescent="0.2">
      <c r="A120" s="20" t="s">
        <v>78</v>
      </c>
      <c r="B120" s="22" t="s">
        <v>82</v>
      </c>
      <c r="C120" s="16" t="s">
        <v>19</v>
      </c>
      <c r="D120" s="5"/>
      <c r="E120" s="9"/>
      <c r="F120" s="53"/>
      <c r="G120" s="53"/>
      <c r="H120" s="53"/>
      <c r="I120" s="53"/>
      <c r="J120" s="9"/>
      <c r="K120" s="53"/>
      <c r="L120" s="53"/>
      <c r="M120" s="53"/>
      <c r="N120" s="53"/>
      <c r="O120" s="9"/>
      <c r="P120" s="53"/>
      <c r="Q120" s="53"/>
      <c r="R120" s="53"/>
      <c r="S120" s="53"/>
    </row>
    <row r="121" spans="1:19" ht="102" x14ac:dyDescent="0.2">
      <c r="A121" s="20" t="s">
        <v>79</v>
      </c>
      <c r="B121" s="22" t="s">
        <v>251</v>
      </c>
      <c r="C121" s="16" t="s">
        <v>19</v>
      </c>
      <c r="D121" s="5">
        <v>2021</v>
      </c>
      <c r="E121" s="9"/>
      <c r="F121" s="53"/>
      <c r="G121" s="53"/>
      <c r="H121" s="53"/>
      <c r="I121" s="53"/>
      <c r="J121" s="9"/>
      <c r="K121" s="53"/>
      <c r="L121" s="53"/>
      <c r="M121" s="53"/>
      <c r="N121" s="53"/>
      <c r="O121" s="9"/>
      <c r="P121" s="53"/>
      <c r="Q121" s="53"/>
      <c r="R121" s="53"/>
      <c r="S121" s="53"/>
    </row>
    <row r="122" spans="1:19" ht="63.75" x14ac:dyDescent="0.2">
      <c r="A122" s="20" t="s">
        <v>87</v>
      </c>
      <c r="B122" s="22" t="s">
        <v>83</v>
      </c>
      <c r="C122" s="16" t="s">
        <v>19</v>
      </c>
      <c r="D122" s="5"/>
      <c r="E122" s="9"/>
      <c r="F122" s="53"/>
      <c r="G122" s="53"/>
      <c r="H122" s="53"/>
      <c r="I122" s="53"/>
      <c r="J122" s="9"/>
      <c r="K122" s="53"/>
      <c r="L122" s="53"/>
      <c r="M122" s="53"/>
      <c r="N122" s="53"/>
      <c r="O122" s="9"/>
      <c r="P122" s="53"/>
      <c r="Q122" s="53"/>
      <c r="R122" s="53"/>
      <c r="S122" s="53"/>
    </row>
    <row r="123" spans="1:19" ht="63.75" x14ac:dyDescent="0.2">
      <c r="A123" s="20" t="s">
        <v>88</v>
      </c>
      <c r="B123" s="22" t="s">
        <v>84</v>
      </c>
      <c r="C123" s="16" t="s">
        <v>19</v>
      </c>
      <c r="D123" s="5"/>
      <c r="E123" s="9"/>
      <c r="F123" s="53"/>
      <c r="G123" s="53"/>
      <c r="H123" s="53"/>
      <c r="I123" s="53"/>
      <c r="J123" s="9"/>
      <c r="K123" s="53"/>
      <c r="L123" s="53"/>
      <c r="M123" s="53"/>
      <c r="N123" s="53"/>
      <c r="O123" s="9"/>
      <c r="P123" s="53"/>
      <c r="Q123" s="53"/>
      <c r="R123" s="53"/>
      <c r="S123" s="53"/>
    </row>
    <row r="124" spans="1:19" ht="63.75" x14ac:dyDescent="0.2">
      <c r="A124" s="20" t="s">
        <v>89</v>
      </c>
      <c r="B124" s="22" t="s">
        <v>86</v>
      </c>
      <c r="C124" s="16" t="s">
        <v>19</v>
      </c>
      <c r="D124" s="5"/>
      <c r="E124" s="9"/>
      <c r="F124" s="53"/>
      <c r="G124" s="53"/>
      <c r="H124" s="53"/>
      <c r="I124" s="53"/>
      <c r="J124" s="9"/>
      <c r="K124" s="53"/>
      <c r="L124" s="53"/>
      <c r="M124" s="53"/>
      <c r="N124" s="53"/>
      <c r="O124" s="9"/>
      <c r="P124" s="53"/>
      <c r="Q124" s="53"/>
      <c r="R124" s="53"/>
      <c r="S124" s="53"/>
    </row>
    <row r="125" spans="1:19" ht="76.5" x14ac:dyDescent="0.2">
      <c r="A125" s="20" t="s">
        <v>90</v>
      </c>
      <c r="B125" s="22" t="s">
        <v>85</v>
      </c>
      <c r="C125" s="16" t="s">
        <v>19</v>
      </c>
      <c r="D125" s="5"/>
      <c r="E125" s="9"/>
      <c r="F125" s="53"/>
      <c r="G125" s="53"/>
      <c r="H125" s="53"/>
      <c r="I125" s="53"/>
      <c r="J125" s="9"/>
      <c r="K125" s="53"/>
      <c r="L125" s="53"/>
      <c r="M125" s="53"/>
      <c r="N125" s="53"/>
      <c r="O125" s="9"/>
      <c r="P125" s="53"/>
      <c r="Q125" s="53"/>
      <c r="R125" s="53"/>
      <c r="S125" s="53"/>
    </row>
    <row r="126" spans="1:19" ht="51" x14ac:dyDescent="0.2">
      <c r="A126" s="20" t="s">
        <v>91</v>
      </c>
      <c r="B126" s="22" t="s">
        <v>116</v>
      </c>
      <c r="C126" s="16" t="s">
        <v>19</v>
      </c>
      <c r="D126" s="5"/>
      <c r="E126" s="9"/>
      <c r="F126" s="53"/>
      <c r="G126" s="53"/>
      <c r="H126" s="53"/>
      <c r="I126" s="53"/>
      <c r="J126" s="9"/>
      <c r="K126" s="53"/>
      <c r="L126" s="53"/>
      <c r="M126" s="53"/>
      <c r="N126" s="53"/>
      <c r="O126" s="9"/>
      <c r="P126" s="53"/>
      <c r="Q126" s="53"/>
      <c r="R126" s="53"/>
      <c r="S126" s="53"/>
    </row>
    <row r="127" spans="1:19" ht="95.25" customHeight="1" x14ac:dyDescent="0.2">
      <c r="A127" s="20" t="s">
        <v>92</v>
      </c>
      <c r="B127" s="22" t="s">
        <v>243</v>
      </c>
      <c r="C127" s="16" t="s">
        <v>19</v>
      </c>
      <c r="D127" s="5" t="s">
        <v>283</v>
      </c>
      <c r="E127" s="9"/>
      <c r="F127" s="53"/>
      <c r="G127" s="53"/>
      <c r="H127" s="53"/>
      <c r="I127" s="53"/>
      <c r="J127" s="9"/>
      <c r="K127" s="53"/>
      <c r="L127" s="53"/>
      <c r="M127" s="53"/>
      <c r="N127" s="53"/>
      <c r="O127" s="9"/>
      <c r="P127" s="53"/>
      <c r="Q127" s="53"/>
      <c r="R127" s="53"/>
      <c r="S127" s="53"/>
    </row>
    <row r="128" spans="1:19" ht="51" x14ac:dyDescent="0.2">
      <c r="A128" s="20" t="s">
        <v>115</v>
      </c>
      <c r="B128" s="22" t="s">
        <v>118</v>
      </c>
      <c r="C128" s="16" t="s">
        <v>19</v>
      </c>
      <c r="D128" s="5"/>
      <c r="E128" s="9"/>
      <c r="F128" s="53"/>
      <c r="G128" s="53"/>
      <c r="H128" s="53"/>
      <c r="I128" s="53"/>
      <c r="J128" s="9"/>
      <c r="K128" s="53"/>
      <c r="L128" s="53"/>
      <c r="M128" s="53"/>
      <c r="N128" s="53"/>
      <c r="O128" s="9"/>
      <c r="P128" s="53"/>
      <c r="Q128" s="53"/>
      <c r="R128" s="53"/>
      <c r="S128" s="53"/>
    </row>
    <row r="129" spans="1:19" ht="51" x14ac:dyDescent="0.2">
      <c r="A129" s="20" t="s">
        <v>117</v>
      </c>
      <c r="B129" s="22" t="s">
        <v>125</v>
      </c>
      <c r="C129" s="16" t="s">
        <v>19</v>
      </c>
      <c r="D129" s="5"/>
      <c r="E129" s="9"/>
      <c r="F129" s="53"/>
      <c r="G129" s="53"/>
      <c r="H129" s="53"/>
      <c r="I129" s="53"/>
      <c r="J129" s="9"/>
      <c r="K129" s="53"/>
      <c r="L129" s="53"/>
      <c r="M129" s="53"/>
      <c r="N129" s="53"/>
      <c r="O129" s="9"/>
      <c r="P129" s="53"/>
      <c r="Q129" s="53"/>
      <c r="R129" s="53"/>
      <c r="S129" s="53"/>
    </row>
    <row r="130" spans="1:19" ht="51" x14ac:dyDescent="0.2">
      <c r="A130" s="20" t="s">
        <v>121</v>
      </c>
      <c r="B130" s="35" t="s">
        <v>126</v>
      </c>
      <c r="C130" s="16" t="s">
        <v>19</v>
      </c>
      <c r="D130" s="5"/>
      <c r="E130" s="9"/>
      <c r="F130" s="53"/>
      <c r="G130" s="53"/>
      <c r="H130" s="53"/>
      <c r="I130" s="53"/>
      <c r="J130" s="9"/>
      <c r="K130" s="53"/>
      <c r="L130" s="53"/>
      <c r="M130" s="53"/>
      <c r="N130" s="53"/>
      <c r="O130" s="9"/>
      <c r="P130" s="53"/>
      <c r="Q130" s="53"/>
      <c r="R130" s="53"/>
      <c r="S130" s="53"/>
    </row>
    <row r="131" spans="1:19" ht="89.25" x14ac:dyDescent="0.2">
      <c r="A131" s="20" t="s">
        <v>122</v>
      </c>
      <c r="B131" s="36" t="s">
        <v>246</v>
      </c>
      <c r="C131" s="16" t="s">
        <v>19</v>
      </c>
      <c r="D131" s="5">
        <v>2022</v>
      </c>
      <c r="E131" s="9"/>
      <c r="F131" s="53"/>
      <c r="G131" s="53"/>
      <c r="H131" s="53"/>
      <c r="I131" s="53"/>
      <c r="J131" s="9"/>
      <c r="K131" s="53"/>
      <c r="L131" s="53"/>
      <c r="M131" s="53"/>
      <c r="N131" s="53"/>
      <c r="O131" s="9"/>
      <c r="P131" s="53"/>
      <c r="Q131" s="53"/>
      <c r="R131" s="53"/>
      <c r="S131" s="53"/>
    </row>
    <row r="132" spans="1:19" ht="51" x14ac:dyDescent="0.2">
      <c r="A132" s="20" t="s">
        <v>123</v>
      </c>
      <c r="B132" s="36" t="s">
        <v>127</v>
      </c>
      <c r="C132" s="16" t="s">
        <v>19</v>
      </c>
      <c r="D132" s="5"/>
      <c r="E132" s="9"/>
      <c r="F132" s="53"/>
      <c r="G132" s="53"/>
      <c r="H132" s="53"/>
      <c r="I132" s="53"/>
      <c r="J132" s="9"/>
      <c r="K132" s="53"/>
      <c r="L132" s="53"/>
      <c r="M132" s="53"/>
      <c r="N132" s="53"/>
      <c r="O132" s="9"/>
      <c r="P132" s="53"/>
      <c r="Q132" s="53"/>
      <c r="R132" s="53"/>
      <c r="S132" s="53"/>
    </row>
    <row r="133" spans="1:19" ht="104.25" customHeight="1" x14ac:dyDescent="0.2">
      <c r="A133" s="20" t="s">
        <v>124</v>
      </c>
      <c r="B133" s="36" t="s">
        <v>262</v>
      </c>
      <c r="C133" s="16" t="s">
        <v>19</v>
      </c>
      <c r="D133" s="5">
        <v>2021</v>
      </c>
      <c r="E133" s="9"/>
      <c r="F133" s="53"/>
      <c r="G133" s="53"/>
      <c r="H133" s="53"/>
      <c r="I133" s="53"/>
      <c r="J133" s="9"/>
      <c r="K133" s="53"/>
      <c r="L133" s="53"/>
      <c r="M133" s="53"/>
      <c r="N133" s="53"/>
      <c r="O133" s="9"/>
      <c r="P133" s="53"/>
      <c r="Q133" s="53"/>
      <c r="R133" s="53"/>
      <c r="S133" s="53"/>
    </row>
    <row r="134" spans="1:19" ht="43.5" customHeight="1" x14ac:dyDescent="0.2">
      <c r="A134" s="20" t="s">
        <v>130</v>
      </c>
      <c r="B134" s="36" t="s">
        <v>238</v>
      </c>
      <c r="C134" s="16" t="s">
        <v>19</v>
      </c>
      <c r="D134" s="5"/>
      <c r="E134" s="9"/>
      <c r="F134" s="53"/>
      <c r="G134" s="53"/>
      <c r="H134" s="53"/>
      <c r="I134" s="53"/>
      <c r="J134" s="9"/>
      <c r="K134" s="53"/>
      <c r="L134" s="53"/>
      <c r="M134" s="53"/>
      <c r="N134" s="53"/>
      <c r="O134" s="9"/>
      <c r="P134" s="53"/>
      <c r="Q134" s="53"/>
      <c r="R134" s="53"/>
      <c r="S134" s="53"/>
    </row>
    <row r="135" spans="1:19" ht="56.25" customHeight="1" x14ac:dyDescent="0.2">
      <c r="A135" s="20" t="s">
        <v>237</v>
      </c>
      <c r="B135" s="36" t="s">
        <v>261</v>
      </c>
      <c r="C135" s="16" t="s">
        <v>19</v>
      </c>
      <c r="D135" s="5">
        <v>2022</v>
      </c>
      <c r="E135" s="9"/>
      <c r="F135" s="53"/>
      <c r="G135" s="53"/>
      <c r="H135" s="53"/>
      <c r="I135" s="53"/>
      <c r="J135" s="9"/>
      <c r="K135" s="53"/>
      <c r="L135" s="53"/>
      <c r="M135" s="53"/>
      <c r="N135" s="53"/>
      <c r="O135" s="9"/>
      <c r="P135" s="53"/>
      <c r="Q135" s="53"/>
      <c r="R135" s="53"/>
      <c r="S135" s="53"/>
    </row>
    <row r="136" spans="1:19" ht="93.75" customHeight="1" x14ac:dyDescent="0.2">
      <c r="A136" s="67" t="s">
        <v>284</v>
      </c>
      <c r="B136" s="68" t="s">
        <v>285</v>
      </c>
      <c r="C136" s="16" t="s">
        <v>19</v>
      </c>
      <c r="D136" s="5">
        <v>2022</v>
      </c>
      <c r="E136" s="9"/>
      <c r="F136" s="66"/>
      <c r="G136" s="66"/>
      <c r="H136" s="66"/>
      <c r="I136" s="66"/>
      <c r="J136" s="9"/>
      <c r="K136" s="66"/>
      <c r="L136" s="66"/>
      <c r="M136" s="66"/>
      <c r="N136" s="66"/>
      <c r="O136" s="9"/>
      <c r="P136" s="66"/>
      <c r="Q136" s="66"/>
      <c r="R136" s="66"/>
      <c r="S136" s="66"/>
    </row>
    <row r="137" spans="1:19" ht="56.25" x14ac:dyDescent="0.2">
      <c r="A137" s="53">
        <v>6</v>
      </c>
      <c r="B137" s="21" t="s">
        <v>37</v>
      </c>
      <c r="C137" s="16" t="s">
        <v>33</v>
      </c>
      <c r="D137" s="5" t="s">
        <v>34</v>
      </c>
      <c r="E137" s="9">
        <f>SUM(F137:I137)</f>
        <v>7240</v>
      </c>
      <c r="F137" s="9">
        <f>F138+F139</f>
        <v>7240</v>
      </c>
      <c r="G137" s="9"/>
      <c r="H137" s="9"/>
      <c r="I137" s="9"/>
      <c r="J137" s="9">
        <f t="shared" ref="J137:J142" si="4">SUM(K137:N137)</f>
        <v>10523</v>
      </c>
      <c r="K137" s="53">
        <f>K138+K139</f>
        <v>10523</v>
      </c>
      <c r="L137" s="53"/>
      <c r="M137" s="53"/>
      <c r="N137" s="53"/>
      <c r="O137" s="23">
        <f t="shared" ref="O137:P137" si="5">O138+O139</f>
        <v>9046.5</v>
      </c>
      <c r="P137" s="24">
        <f t="shared" si="5"/>
        <v>9046.5</v>
      </c>
      <c r="Q137" s="53"/>
      <c r="R137" s="53"/>
      <c r="S137" s="53"/>
    </row>
    <row r="138" spans="1:19" ht="55.5" customHeight="1" x14ac:dyDescent="0.2">
      <c r="A138" s="53" t="s">
        <v>57</v>
      </c>
      <c r="B138" s="21" t="s">
        <v>38</v>
      </c>
      <c r="C138" s="16"/>
      <c r="D138" s="5"/>
      <c r="E138" s="9">
        <f>F138+G138+H138+I138</f>
        <v>6074</v>
      </c>
      <c r="F138" s="53">
        <v>6074</v>
      </c>
      <c r="G138" s="53"/>
      <c r="H138" s="53"/>
      <c r="I138" s="53"/>
      <c r="J138" s="9">
        <f t="shared" si="4"/>
        <v>8810</v>
      </c>
      <c r="K138" s="53">
        <v>8810</v>
      </c>
      <c r="L138" s="53"/>
      <c r="M138" s="53"/>
      <c r="N138" s="53"/>
      <c r="O138" s="23">
        <f>SUM(P138:S138)</f>
        <v>9043.5</v>
      </c>
      <c r="P138" s="24">
        <v>9043.5</v>
      </c>
      <c r="Q138" s="15"/>
      <c r="R138" s="15"/>
      <c r="S138" s="15"/>
    </row>
    <row r="139" spans="1:19" ht="20.65" customHeight="1" x14ac:dyDescent="0.2">
      <c r="A139" s="53" t="s">
        <v>58</v>
      </c>
      <c r="B139" s="21" t="s">
        <v>56</v>
      </c>
      <c r="C139" s="16"/>
      <c r="D139" s="5"/>
      <c r="E139" s="9">
        <f t="shared" ref="E139:E141" si="6">SUM(F139:I139)</f>
        <v>1166</v>
      </c>
      <c r="F139" s="53">
        <f>SUM(F140:F142)</f>
        <v>1166</v>
      </c>
      <c r="G139" s="53"/>
      <c r="H139" s="53"/>
      <c r="I139" s="53"/>
      <c r="J139" s="9">
        <f t="shared" si="4"/>
        <v>1713</v>
      </c>
      <c r="K139" s="53">
        <f t="shared" ref="K139:P139" si="7">SUM(K140:K142)</f>
        <v>1713</v>
      </c>
      <c r="L139" s="53"/>
      <c r="M139" s="53"/>
      <c r="N139" s="53"/>
      <c r="O139" s="53">
        <f t="shared" si="7"/>
        <v>3</v>
      </c>
      <c r="P139" s="53">
        <f t="shared" si="7"/>
        <v>3</v>
      </c>
      <c r="Q139" s="53"/>
      <c r="R139" s="53"/>
      <c r="S139" s="53"/>
    </row>
    <row r="140" spans="1:19" ht="126" customHeight="1" x14ac:dyDescent="0.2">
      <c r="A140" s="53" t="s">
        <v>59</v>
      </c>
      <c r="B140" s="28" t="s">
        <v>62</v>
      </c>
      <c r="C140" s="16"/>
      <c r="D140" s="5"/>
      <c r="E140" s="17">
        <f t="shared" si="6"/>
        <v>6</v>
      </c>
      <c r="F140" s="15">
        <v>6</v>
      </c>
      <c r="G140" s="15"/>
      <c r="H140" s="15"/>
      <c r="I140" s="15"/>
      <c r="J140" s="17">
        <f t="shared" si="4"/>
        <v>7</v>
      </c>
      <c r="K140" s="15">
        <v>7</v>
      </c>
      <c r="L140" s="15"/>
      <c r="M140" s="15"/>
      <c r="N140" s="15"/>
      <c r="O140" s="17">
        <f>SUM(P140:S140)</f>
        <v>3</v>
      </c>
      <c r="P140" s="15">
        <v>3</v>
      </c>
      <c r="Q140" s="15"/>
      <c r="R140" s="15"/>
      <c r="S140" s="15"/>
    </row>
    <row r="141" spans="1:19" ht="54" customHeight="1" x14ac:dyDescent="0.2">
      <c r="A141" s="53" t="s">
        <v>60</v>
      </c>
      <c r="B141" s="28" t="s">
        <v>61</v>
      </c>
      <c r="C141" s="16"/>
      <c r="D141" s="5"/>
      <c r="E141" s="17">
        <f t="shared" si="6"/>
        <v>1160</v>
      </c>
      <c r="F141" s="15">
        <v>1160</v>
      </c>
      <c r="G141" s="15"/>
      <c r="H141" s="15"/>
      <c r="I141" s="15"/>
      <c r="J141" s="17">
        <f t="shared" si="4"/>
        <v>1148</v>
      </c>
      <c r="K141" s="15">
        <v>1148</v>
      </c>
      <c r="L141" s="15"/>
      <c r="M141" s="15"/>
      <c r="N141" s="15"/>
      <c r="O141" s="17"/>
      <c r="P141" s="15"/>
      <c r="Q141" s="15"/>
      <c r="R141" s="15"/>
      <c r="S141" s="15"/>
    </row>
    <row r="142" spans="1:19" ht="51" customHeight="1" x14ac:dyDescent="0.2">
      <c r="A142" s="53" t="s">
        <v>105</v>
      </c>
      <c r="B142" s="28" t="s">
        <v>106</v>
      </c>
      <c r="C142" s="16"/>
      <c r="D142" s="5"/>
      <c r="E142" s="17"/>
      <c r="F142" s="15"/>
      <c r="G142" s="15"/>
      <c r="H142" s="15"/>
      <c r="I142" s="15"/>
      <c r="J142" s="17">
        <f t="shared" si="4"/>
        <v>558</v>
      </c>
      <c r="K142" s="15">
        <v>558</v>
      </c>
      <c r="L142" s="15"/>
      <c r="M142" s="15"/>
      <c r="N142" s="15"/>
      <c r="O142" s="17"/>
      <c r="P142" s="15"/>
      <c r="Q142" s="15"/>
      <c r="R142" s="15"/>
      <c r="S142" s="15"/>
    </row>
    <row r="143" spans="1:19" s="6" customFormat="1" ht="28.5" customHeight="1" x14ac:dyDescent="0.25">
      <c r="A143" s="9"/>
      <c r="B143" s="9" t="s">
        <v>268</v>
      </c>
      <c r="C143" s="10"/>
      <c r="D143" s="11"/>
      <c r="E143" s="9">
        <f>E24+E25+E28+E102+E137+E27</f>
        <v>33963</v>
      </c>
      <c r="F143" s="9">
        <f>F24+F25+F28+F102+F137+F27</f>
        <v>33963</v>
      </c>
      <c r="G143" s="9"/>
      <c r="H143" s="9"/>
      <c r="I143" s="9"/>
      <c r="J143" s="23">
        <f>J24+J25+J28+J102+J137+J27</f>
        <v>13065.9</v>
      </c>
      <c r="K143" s="23">
        <f>K24+K25+K28+K102+K137+K27</f>
        <v>13065.9</v>
      </c>
      <c r="L143" s="23"/>
      <c r="M143" s="23"/>
      <c r="N143" s="23"/>
      <c r="O143" s="23">
        <f>SUM(P143:S143)</f>
        <v>9168.5</v>
      </c>
      <c r="P143" s="23">
        <f>P24+P25+P28+P102+P137+P27+P26</f>
        <v>9168.5</v>
      </c>
      <c r="Q143" s="9"/>
      <c r="R143" s="9"/>
      <c r="S143" s="9"/>
    </row>
    <row r="144" spans="1:19" s="12" customFormat="1" ht="25.5" x14ac:dyDescent="0.25">
      <c r="A144" s="53"/>
      <c r="B144" s="44" t="s">
        <v>269</v>
      </c>
      <c r="C144" s="16"/>
      <c r="D144" s="5"/>
      <c r="E144" s="53"/>
      <c r="F144" s="53"/>
      <c r="G144" s="53"/>
      <c r="H144" s="53"/>
      <c r="I144" s="53"/>
      <c r="J144" s="24"/>
      <c r="K144" s="24"/>
      <c r="L144" s="24"/>
      <c r="M144" s="24"/>
      <c r="N144" s="24"/>
      <c r="O144" s="37">
        <f>O30+O32</f>
        <v>24240</v>
      </c>
      <c r="P144" s="37">
        <f>P30+P32</f>
        <v>24240</v>
      </c>
      <c r="Q144" s="53"/>
      <c r="R144" s="53"/>
      <c r="S144" s="53"/>
    </row>
    <row r="145" spans="1:20" s="12" customFormat="1" ht="27.75" customHeight="1" x14ac:dyDescent="0.25">
      <c r="A145" s="9"/>
      <c r="B145" s="9" t="s">
        <v>270</v>
      </c>
      <c r="C145" s="9"/>
      <c r="D145" s="9"/>
      <c r="E145" s="55">
        <f>E143+E21</f>
        <v>38418</v>
      </c>
      <c r="F145" s="9">
        <f>F143+F21</f>
        <v>38418</v>
      </c>
      <c r="G145" s="9"/>
      <c r="H145" s="9"/>
      <c r="I145" s="9"/>
      <c r="J145" s="23">
        <f>J143+J21</f>
        <v>13065.9</v>
      </c>
      <c r="K145" s="23">
        <f>K143+K21</f>
        <v>13065.9</v>
      </c>
      <c r="L145" s="23"/>
      <c r="M145" s="23"/>
      <c r="N145" s="23"/>
      <c r="O145" s="23">
        <f>SUM(P145:S145)</f>
        <v>9168.5</v>
      </c>
      <c r="P145" s="23">
        <f>P143+P21</f>
        <v>9168.5</v>
      </c>
      <c r="Q145" s="9"/>
      <c r="R145" s="9"/>
      <c r="S145" s="9"/>
    </row>
    <row r="146" spans="1:20" ht="28.35" customHeight="1" x14ac:dyDescent="0.2">
      <c r="A146" s="8"/>
      <c r="B146" s="47" t="s">
        <v>269</v>
      </c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37">
        <f>O144</f>
        <v>24240</v>
      </c>
      <c r="P146" s="37">
        <f>P144</f>
        <v>24240</v>
      </c>
      <c r="Q146" s="53"/>
      <c r="R146" s="53"/>
      <c r="S146" s="53"/>
    </row>
    <row r="147" spans="1:20" ht="25.5" x14ac:dyDescent="0.2">
      <c r="A147" s="48"/>
      <c r="B147" s="9" t="s">
        <v>271</v>
      </c>
      <c r="C147" s="8"/>
      <c r="D147" s="8"/>
      <c r="E147" s="24">
        <f>SUM(E145:E146)</f>
        <v>38418</v>
      </c>
      <c r="F147" s="24">
        <f t="shared" ref="F147:P147" si="8">SUM(F145:F146)</f>
        <v>38418</v>
      </c>
      <c r="G147" s="24"/>
      <c r="H147" s="24"/>
      <c r="I147" s="24"/>
      <c r="J147" s="24">
        <f t="shared" si="8"/>
        <v>13065.9</v>
      </c>
      <c r="K147" s="24">
        <f t="shared" si="8"/>
        <v>13065.9</v>
      </c>
      <c r="L147" s="24"/>
      <c r="M147" s="24"/>
      <c r="N147" s="24"/>
      <c r="O147" s="24">
        <f t="shared" si="8"/>
        <v>33408.5</v>
      </c>
      <c r="P147" s="24">
        <f t="shared" si="8"/>
        <v>33408.5</v>
      </c>
      <c r="Q147" s="48"/>
      <c r="R147" s="48"/>
      <c r="S147" s="48"/>
      <c r="T147" s="52"/>
    </row>
  </sheetData>
  <mergeCells count="19">
    <mergeCell ref="D11:D13"/>
    <mergeCell ref="C11:C13"/>
    <mergeCell ref="J12:N12"/>
    <mergeCell ref="O12:S12"/>
    <mergeCell ref="A1:S1"/>
    <mergeCell ref="L6:S6"/>
    <mergeCell ref="F7:S7"/>
    <mergeCell ref="A9:S9"/>
    <mergeCell ref="G6:H6"/>
    <mergeCell ref="E11:S11"/>
    <mergeCell ref="E12:I12"/>
    <mergeCell ref="A11:A13"/>
    <mergeCell ref="B11:B13"/>
    <mergeCell ref="C29:C30"/>
    <mergeCell ref="C31:C32"/>
    <mergeCell ref="A15:S15"/>
    <mergeCell ref="A23:S23"/>
    <mergeCell ref="A16:S16"/>
    <mergeCell ref="C19:C20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52"/>
  <sheetViews>
    <sheetView tabSelected="1" topLeftCell="A106" zoomScaleNormal="100" workbookViewId="0">
      <pane ySplit="2865" topLeftCell="A18" activePane="bottomLeft"/>
      <selection activeCell="A106" sqref="A1:XFD1048576"/>
      <selection pane="bottomLeft" activeCell="T23" sqref="T23"/>
    </sheetView>
  </sheetViews>
  <sheetFormatPr defaultColWidth="8.85546875" defaultRowHeight="12.75" x14ac:dyDescent="0.2"/>
  <cols>
    <col min="1" max="1" width="5.5703125" style="7" customWidth="1"/>
    <col min="2" max="2" width="35.28515625" style="7" customWidth="1"/>
    <col min="3" max="3" width="13.5703125" style="7" customWidth="1"/>
    <col min="4" max="4" width="8" style="7" customWidth="1"/>
    <col min="5" max="5" width="8.140625" style="7" customWidth="1"/>
    <col min="6" max="6" width="7.85546875" style="7" customWidth="1"/>
    <col min="7" max="7" width="4.42578125" style="7" customWidth="1"/>
    <col min="8" max="8" width="4.28515625" style="7" customWidth="1"/>
    <col min="9" max="9" width="4.140625" style="7" customWidth="1"/>
    <col min="10" max="10" width="8.42578125" style="7" customWidth="1"/>
    <col min="11" max="11" width="8.5703125" style="7" customWidth="1"/>
    <col min="12" max="12" width="4" style="7" customWidth="1"/>
    <col min="13" max="13" width="4.5703125" style="7" customWidth="1"/>
    <col min="14" max="14" width="4.7109375" style="7" customWidth="1"/>
    <col min="15" max="15" width="7.28515625" style="7" customWidth="1"/>
    <col min="16" max="16" width="8.28515625" style="7" customWidth="1"/>
    <col min="17" max="17" width="6.7109375" style="7" customWidth="1"/>
    <col min="18" max="18" width="7.28515625" style="7" customWidth="1"/>
    <col min="19" max="19" width="4.42578125" style="7" customWidth="1"/>
    <col min="20" max="20" width="9.42578125" style="7" customWidth="1"/>
    <col min="21" max="21" width="11" style="7" customWidth="1"/>
    <col min="22" max="16384" width="8.85546875" style="7"/>
  </cols>
  <sheetData>
    <row r="1" spans="1:20" s="6" customFormat="1" ht="20.65" customHeight="1" x14ac:dyDescent="0.25">
      <c r="A1" s="1"/>
      <c r="B1" s="1"/>
      <c r="C1" s="1"/>
      <c r="D1" s="1"/>
      <c r="F1" s="1"/>
      <c r="G1" s="1"/>
      <c r="H1" s="1"/>
      <c r="I1" s="1"/>
      <c r="J1" s="2"/>
      <c r="K1" s="2"/>
      <c r="Q1" s="85" t="s">
        <v>41</v>
      </c>
      <c r="R1" s="85"/>
      <c r="S1" s="85"/>
      <c r="T1" s="85"/>
    </row>
    <row r="2" spans="1:20" s="6" customFormat="1" ht="48.4" customHeight="1" x14ac:dyDescent="0.25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 x14ac:dyDescent="0.25">
      <c r="A3" s="3"/>
      <c r="B3" s="3"/>
      <c r="C3" s="3"/>
      <c r="D3" s="65"/>
      <c r="E3" s="64"/>
      <c r="F3" s="64"/>
      <c r="G3" s="64"/>
      <c r="H3" s="64"/>
      <c r="I3" s="1"/>
    </row>
    <row r="4" spans="1:20" s="6" customFormat="1" ht="19.899999999999999" customHeight="1" x14ac:dyDescent="0.25">
      <c r="A4" s="83"/>
      <c r="B4" s="83"/>
      <c r="C4" s="83"/>
      <c r="D4" s="83"/>
      <c r="E4" s="4"/>
      <c r="F4" s="4"/>
      <c r="G4" s="4"/>
      <c r="H4" s="4"/>
      <c r="I4" s="4"/>
    </row>
    <row r="6" spans="1:20" ht="25.7" customHeight="1" x14ac:dyDescent="0.2">
      <c r="A6" s="78" t="s">
        <v>0</v>
      </c>
      <c r="B6" s="78" t="s">
        <v>30</v>
      </c>
      <c r="C6" s="78" t="s">
        <v>31</v>
      </c>
      <c r="D6" s="78" t="s">
        <v>101</v>
      </c>
      <c r="E6" s="86" t="s">
        <v>1</v>
      </c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78" t="s">
        <v>26</v>
      </c>
    </row>
    <row r="7" spans="1:20" x14ac:dyDescent="0.2">
      <c r="A7" s="78"/>
      <c r="B7" s="78"/>
      <c r="C7" s="78"/>
      <c r="D7" s="78"/>
      <c r="E7" s="79" t="s">
        <v>22</v>
      </c>
      <c r="F7" s="79"/>
      <c r="G7" s="79"/>
      <c r="H7" s="79"/>
      <c r="I7" s="79"/>
      <c r="J7" s="79" t="s">
        <v>40</v>
      </c>
      <c r="K7" s="79"/>
      <c r="L7" s="79"/>
      <c r="M7" s="79"/>
      <c r="N7" s="79"/>
      <c r="O7" s="88" t="s">
        <v>39</v>
      </c>
      <c r="P7" s="80"/>
      <c r="Q7" s="80"/>
      <c r="R7" s="80"/>
      <c r="S7" s="80"/>
      <c r="T7" s="78"/>
    </row>
    <row r="8" spans="1:20" ht="102.75" customHeight="1" x14ac:dyDescent="0.2">
      <c r="A8" s="78"/>
      <c r="B8" s="78"/>
      <c r="C8" s="78"/>
      <c r="D8" s="78"/>
      <c r="E8" s="13" t="s">
        <v>3</v>
      </c>
      <c r="F8" s="13" t="s">
        <v>4</v>
      </c>
      <c r="G8" s="13" t="s">
        <v>42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78"/>
    </row>
    <row r="9" spans="1:20" x14ac:dyDescent="0.2">
      <c r="A9" s="63">
        <v>1</v>
      </c>
      <c r="B9" s="63">
        <v>2</v>
      </c>
      <c r="C9" s="63">
        <v>3</v>
      </c>
      <c r="D9" s="63">
        <v>4</v>
      </c>
      <c r="E9" s="63">
        <v>20</v>
      </c>
      <c r="F9" s="63">
        <v>21</v>
      </c>
      <c r="G9" s="63">
        <v>22</v>
      </c>
      <c r="H9" s="63">
        <v>23</v>
      </c>
      <c r="I9" s="63">
        <v>24</v>
      </c>
      <c r="J9" s="63">
        <v>25</v>
      </c>
      <c r="K9" s="63">
        <v>26</v>
      </c>
      <c r="L9" s="63">
        <v>27</v>
      </c>
      <c r="M9" s="63">
        <v>28</v>
      </c>
      <c r="N9" s="63">
        <v>29</v>
      </c>
      <c r="O9" s="63">
        <v>30</v>
      </c>
      <c r="P9" s="63">
        <v>31</v>
      </c>
      <c r="Q9" s="63">
        <v>32</v>
      </c>
      <c r="R9" s="63">
        <v>33</v>
      </c>
      <c r="S9" s="63">
        <v>34</v>
      </c>
      <c r="T9" s="63">
        <v>35</v>
      </c>
    </row>
    <row r="10" spans="1:20" ht="25.15" customHeight="1" x14ac:dyDescent="0.2">
      <c r="A10" s="75" t="s">
        <v>35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7"/>
    </row>
    <row r="11" spans="1:20" ht="18.75" customHeight="1" x14ac:dyDescent="0.2">
      <c r="A11" s="75" t="s">
        <v>241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7"/>
    </row>
    <row r="12" spans="1:20" ht="38.25" x14ac:dyDescent="0.2">
      <c r="A12" s="63">
        <v>1</v>
      </c>
      <c r="B12" s="8" t="s">
        <v>111</v>
      </c>
      <c r="C12" s="16" t="s">
        <v>19</v>
      </c>
      <c r="D12" s="5" t="s">
        <v>263</v>
      </c>
      <c r="E12" s="63"/>
      <c r="F12" s="63"/>
      <c r="G12" s="63"/>
      <c r="H12" s="63"/>
      <c r="I12" s="63"/>
      <c r="J12" s="63">
        <f>SUM(K12:N12)</f>
        <v>6381</v>
      </c>
      <c r="K12" s="63">
        <v>6381</v>
      </c>
      <c r="L12" s="63"/>
      <c r="M12" s="63"/>
      <c r="N12" s="63"/>
      <c r="O12" s="48"/>
      <c r="P12" s="48"/>
      <c r="Q12" s="48"/>
      <c r="R12" s="48"/>
      <c r="S12" s="48"/>
      <c r="T12" s="63">
        <f>'2017-2019'!E17+'2017-2019'!J17+'2020-2022'!O17+'2020-2022'!E12+'2020-2022'!J12+'2020-2022'!O12</f>
        <v>10836</v>
      </c>
    </row>
    <row r="13" spans="1:20" ht="63.75" x14ac:dyDescent="0.2">
      <c r="A13" s="63">
        <v>2</v>
      </c>
      <c r="B13" s="8" t="s">
        <v>242</v>
      </c>
      <c r="C13" s="16" t="s">
        <v>19</v>
      </c>
      <c r="D13" s="5">
        <v>2021</v>
      </c>
      <c r="E13" s="9"/>
      <c r="F13" s="63"/>
      <c r="G13" s="63"/>
      <c r="H13" s="63"/>
      <c r="I13" s="63"/>
      <c r="J13" s="9">
        <v>7500</v>
      </c>
      <c r="K13" s="63">
        <v>7500</v>
      </c>
      <c r="L13" s="63"/>
      <c r="M13" s="63"/>
      <c r="N13" s="63"/>
      <c r="O13" s="48"/>
      <c r="P13" s="48"/>
      <c r="Q13" s="48"/>
      <c r="R13" s="48"/>
      <c r="S13" s="48"/>
      <c r="T13" s="63">
        <f>'2017-2019'!E18+'2017-2019'!J18+'2020-2022'!O18+'2020-2022'!E13+'2020-2022'!J13+'2020-2022'!O13</f>
        <v>7500</v>
      </c>
    </row>
    <row r="14" spans="1:20" ht="38.25" x14ac:dyDescent="0.2">
      <c r="A14" s="63">
        <v>3</v>
      </c>
      <c r="B14" s="8" t="s">
        <v>256</v>
      </c>
      <c r="C14" s="72" t="s">
        <v>19</v>
      </c>
      <c r="D14" s="5"/>
      <c r="E14" s="9"/>
      <c r="F14" s="63"/>
      <c r="G14" s="63"/>
      <c r="H14" s="63"/>
      <c r="I14" s="63"/>
      <c r="J14" s="9"/>
      <c r="K14" s="63"/>
      <c r="L14" s="63"/>
      <c r="M14" s="63"/>
      <c r="N14" s="63"/>
      <c r="O14" s="48"/>
      <c r="P14" s="48"/>
      <c r="Q14" s="48"/>
      <c r="R14" s="48"/>
      <c r="S14" s="48"/>
      <c r="T14" s="63"/>
    </row>
    <row r="15" spans="1:20" ht="25.5" x14ac:dyDescent="0.2">
      <c r="A15" s="63" t="s">
        <v>255</v>
      </c>
      <c r="B15" s="47" t="s">
        <v>265</v>
      </c>
      <c r="C15" s="73"/>
      <c r="D15" s="5">
        <v>2020</v>
      </c>
      <c r="E15" s="9">
        <f>SUM(F15:I15)</f>
        <v>14965.35</v>
      </c>
      <c r="F15" s="63">
        <v>14965.35</v>
      </c>
      <c r="G15" s="63"/>
      <c r="H15" s="63"/>
      <c r="I15" s="63"/>
      <c r="J15" s="9"/>
      <c r="K15" s="63"/>
      <c r="L15" s="63"/>
      <c r="M15" s="63"/>
      <c r="N15" s="63"/>
      <c r="O15" s="48"/>
      <c r="P15" s="48"/>
      <c r="Q15" s="48"/>
      <c r="R15" s="48"/>
      <c r="S15" s="48"/>
      <c r="T15" s="49">
        <f>'2017-2019'!E20+'2017-2019'!J20+'2020-2022'!E15+'2020-2022'!J15+'2020-2022'!O15</f>
        <v>14965.35</v>
      </c>
    </row>
    <row r="16" spans="1:20" s="6" customFormat="1" ht="27.75" customHeight="1" x14ac:dyDescent="0.25">
      <c r="A16" s="9"/>
      <c r="B16" s="9" t="s">
        <v>267</v>
      </c>
      <c r="C16" s="10"/>
      <c r="D16" s="11"/>
      <c r="E16" s="9"/>
      <c r="F16" s="9"/>
      <c r="G16" s="9"/>
      <c r="H16" s="9"/>
      <c r="I16" s="9"/>
      <c r="J16" s="23">
        <f t="shared" ref="J16" si="0">SUM(J12:J13)</f>
        <v>13881</v>
      </c>
      <c r="K16" s="23">
        <f>SUM(K12:K13)</f>
        <v>13881</v>
      </c>
      <c r="L16" s="23"/>
      <c r="M16" s="23"/>
      <c r="N16" s="23"/>
      <c r="O16" s="23"/>
      <c r="P16" s="23"/>
      <c r="Q16" s="23"/>
      <c r="R16" s="23"/>
      <c r="S16" s="23"/>
      <c r="T16" s="23">
        <f>'2017-2019'!E21+'2017-2019'!J21+'2020-2022'!E16+'2020-2022'!J16+'2020-2022'!O16</f>
        <v>18336</v>
      </c>
    </row>
    <row r="17" spans="1:20" s="6" customFormat="1" ht="27" customHeight="1" x14ac:dyDescent="0.25">
      <c r="A17" s="9"/>
      <c r="B17" s="47" t="s">
        <v>265</v>
      </c>
      <c r="C17" s="10"/>
      <c r="D17" s="11"/>
      <c r="E17" s="9">
        <f>E15</f>
        <v>14965.35</v>
      </c>
      <c r="F17" s="63">
        <f>F15</f>
        <v>14965.35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49">
        <f>'2017-2019'!E22+'2017-2019'!J22+'2020-2022'!O22+'2020-2022'!E17+'2020-2022'!J17+'2020-2022'!O17</f>
        <v>14965.35</v>
      </c>
    </row>
    <row r="18" spans="1:20" ht="24.4" customHeight="1" x14ac:dyDescent="0.2">
      <c r="A18" s="75" t="s">
        <v>36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7"/>
    </row>
    <row r="19" spans="1:20" ht="38.25" x14ac:dyDescent="0.2">
      <c r="A19" s="63">
        <v>1</v>
      </c>
      <c r="B19" s="8" t="s">
        <v>9</v>
      </c>
      <c r="C19" s="16" t="s">
        <v>119</v>
      </c>
      <c r="D19" s="5" t="s">
        <v>34</v>
      </c>
      <c r="E19" s="9"/>
      <c r="F19" s="63"/>
      <c r="G19" s="63"/>
      <c r="H19" s="63"/>
      <c r="I19" s="63"/>
      <c r="J19" s="9">
        <v>0</v>
      </c>
      <c r="K19" s="63">
        <v>0</v>
      </c>
      <c r="L19" s="63"/>
      <c r="M19" s="63"/>
      <c r="N19" s="63"/>
      <c r="O19" s="23">
        <v>300</v>
      </c>
      <c r="P19" s="24">
        <v>300</v>
      </c>
      <c r="Q19" s="63"/>
      <c r="R19" s="63"/>
      <c r="S19" s="63"/>
      <c r="T19" s="24">
        <f>'2017-2019'!E24+'2017-2019'!J24+'2017-2019'!O24+'2020-2022'!E19+'2020-2022'!J19+'2020-2022'!O19</f>
        <v>1198</v>
      </c>
    </row>
    <row r="20" spans="1:20" ht="41.25" customHeight="1" x14ac:dyDescent="0.2">
      <c r="A20" s="63">
        <v>2</v>
      </c>
      <c r="B20" s="8" t="s">
        <v>25</v>
      </c>
      <c r="C20" s="16" t="s">
        <v>119</v>
      </c>
      <c r="D20" s="5" t="s">
        <v>34</v>
      </c>
      <c r="E20" s="9"/>
      <c r="F20" s="63"/>
      <c r="G20" s="63"/>
      <c r="H20" s="63"/>
      <c r="I20" s="63"/>
      <c r="J20" s="23">
        <v>44.2</v>
      </c>
      <c r="K20" s="24">
        <v>44.2</v>
      </c>
      <c r="L20" s="63"/>
      <c r="M20" s="63"/>
      <c r="N20" s="63"/>
      <c r="O20" s="23">
        <v>240</v>
      </c>
      <c r="P20" s="24">
        <v>240</v>
      </c>
      <c r="Q20" s="63"/>
      <c r="R20" s="63"/>
      <c r="S20" s="63"/>
      <c r="T20" s="24">
        <f>'2017-2019'!E25+'2017-2019'!J25+'2017-2019'!O25+'2020-2022'!E20+'2020-2022'!J20+'2020-2022'!O20</f>
        <v>962</v>
      </c>
    </row>
    <row r="21" spans="1:20" ht="76.5" x14ac:dyDescent="0.2">
      <c r="A21" s="26" t="s">
        <v>108</v>
      </c>
      <c r="B21" s="21" t="s">
        <v>120</v>
      </c>
      <c r="C21" s="16" t="s">
        <v>119</v>
      </c>
      <c r="D21" s="5" t="s">
        <v>282</v>
      </c>
      <c r="E21" s="9">
        <f>SUM(F21:I21)</f>
        <v>151.78</v>
      </c>
      <c r="F21" s="63">
        <v>151.78</v>
      </c>
      <c r="G21" s="63"/>
      <c r="H21" s="63"/>
      <c r="I21" s="63"/>
      <c r="J21" s="9">
        <v>131.35</v>
      </c>
      <c r="K21" s="63">
        <v>131.35</v>
      </c>
      <c r="L21" s="63"/>
      <c r="M21" s="63"/>
      <c r="N21" s="63"/>
      <c r="O21" s="23">
        <v>818</v>
      </c>
      <c r="P21" s="24">
        <v>818</v>
      </c>
      <c r="Q21" s="63"/>
      <c r="R21" s="63"/>
      <c r="S21" s="63"/>
      <c r="T21" s="49">
        <f>'2017-2019'!E26+'2017-2019'!J26+'2017-2019'!O26+'2020-2022'!E21+'2020-2022'!J21+'2020-2022'!O21</f>
        <v>1123.1300000000001</v>
      </c>
    </row>
    <row r="22" spans="1:20" ht="33.75" x14ac:dyDescent="0.2">
      <c r="A22" s="63">
        <v>3</v>
      </c>
      <c r="B22" s="8" t="s">
        <v>44</v>
      </c>
      <c r="C22" s="16" t="s">
        <v>19</v>
      </c>
      <c r="D22" s="5">
        <v>2017</v>
      </c>
      <c r="E22" s="9"/>
      <c r="F22" s="63"/>
      <c r="G22" s="63"/>
      <c r="H22" s="63"/>
      <c r="I22" s="63"/>
      <c r="J22" s="9"/>
      <c r="K22" s="63"/>
      <c r="L22" s="63"/>
      <c r="M22" s="63"/>
      <c r="N22" s="63"/>
      <c r="O22" s="9"/>
      <c r="P22" s="63"/>
      <c r="Q22" s="63"/>
      <c r="R22" s="63"/>
      <c r="S22" s="63"/>
      <c r="T22" s="63">
        <f>'2017-2019'!E27+'2017-2019'!J27+'2017-2019'!O27+'2020-2022'!E22+'2020-2022'!J22+'2020-2022'!O22</f>
        <v>5</v>
      </c>
    </row>
    <row r="23" spans="1:20" ht="25.5" x14ac:dyDescent="0.2">
      <c r="A23" s="63">
        <v>4</v>
      </c>
      <c r="B23" s="8" t="s">
        <v>10</v>
      </c>
      <c r="C23" s="5"/>
      <c r="D23" s="5"/>
      <c r="E23" s="9">
        <f>SUM(E24:E93)</f>
        <v>1375.49</v>
      </c>
      <c r="F23" s="9">
        <f t="shared" ref="F23" si="1">SUM(F24:F40)</f>
        <v>1375.49</v>
      </c>
      <c r="G23" s="9"/>
      <c r="H23" s="9"/>
      <c r="I23" s="9"/>
      <c r="J23" s="23">
        <f>SUM(J24:J93)</f>
        <v>480</v>
      </c>
      <c r="K23" s="23">
        <f>SUM(K24:K93)</f>
        <v>480</v>
      </c>
      <c r="L23" s="9"/>
      <c r="M23" s="9"/>
      <c r="N23" s="9"/>
      <c r="O23" s="41">
        <f>SUM(O24:O96)</f>
        <v>5142</v>
      </c>
      <c r="P23" s="41">
        <f>SUM(P24:P96)</f>
        <v>5142</v>
      </c>
      <c r="Q23" s="58"/>
      <c r="R23" s="58"/>
      <c r="S23" s="58"/>
      <c r="T23" s="41">
        <f>T24+T26+T28+T29+T30+T31+T32+T33+T34+T35+T36+T37+T38+T39+T40+T41+T42+T43+T44+T45+T46+T47+T48+T49+T50+T51+T52+T53+T54+T55+T56+T57+T58+T59+T60+T61+T62+T63+T64+T65+T66+T67+T68+T70+T71+T69+T72+T73+T75+T74+T76+T77+T78+T79+T80+T81+T82+T83+T84+T85+T86+T87+T88+T89+T90+T91+T92+T93+T94+T95+T96</f>
        <v>32223.1</v>
      </c>
    </row>
    <row r="24" spans="1:20" ht="67.900000000000006" customHeight="1" x14ac:dyDescent="0.2">
      <c r="A24" s="15" t="s">
        <v>12</v>
      </c>
      <c r="B24" s="22" t="s">
        <v>28</v>
      </c>
      <c r="C24" s="72" t="s">
        <v>19</v>
      </c>
      <c r="D24" s="5">
        <v>2017</v>
      </c>
      <c r="E24" s="17"/>
      <c r="F24" s="15"/>
      <c r="G24" s="15"/>
      <c r="H24" s="15"/>
      <c r="I24" s="15"/>
      <c r="J24" s="17"/>
      <c r="K24" s="63"/>
      <c r="L24" s="63"/>
      <c r="M24" s="63"/>
      <c r="N24" s="63"/>
      <c r="O24" s="9"/>
      <c r="P24" s="63"/>
      <c r="Q24" s="63"/>
      <c r="R24" s="63"/>
      <c r="S24" s="63"/>
      <c r="T24" s="63">
        <f>'2017-2019'!E29+'2017-2019'!J29+'2017-2019'!O29+'2020-2022'!E24+'2020-2022'!J24+'2020-2022'!O24</f>
        <v>15520</v>
      </c>
    </row>
    <row r="25" spans="1:20" ht="25.5" x14ac:dyDescent="0.2">
      <c r="A25" s="15" t="s">
        <v>128</v>
      </c>
      <c r="B25" s="32" t="s">
        <v>239</v>
      </c>
      <c r="C25" s="73"/>
      <c r="D25" s="5">
        <v>2019</v>
      </c>
      <c r="E25" s="17"/>
      <c r="F25" s="15"/>
      <c r="G25" s="15"/>
      <c r="H25" s="15"/>
      <c r="I25" s="15"/>
      <c r="J25" s="17"/>
      <c r="K25" s="63"/>
      <c r="L25" s="63"/>
      <c r="M25" s="63"/>
      <c r="N25" s="63"/>
      <c r="O25" s="9"/>
      <c r="P25" s="63"/>
      <c r="Q25" s="63"/>
      <c r="R25" s="63"/>
      <c r="S25" s="63"/>
      <c r="T25" s="37">
        <f>'2017-2019'!E30+'2017-2019'!J30+'2017-2019'!O30+'2020-2022'!E25+'2020-2022'!J25+'2020-2022'!O25</f>
        <v>15520</v>
      </c>
    </row>
    <row r="26" spans="1:20" ht="63.75" x14ac:dyDescent="0.2">
      <c r="A26" s="15" t="s">
        <v>13</v>
      </c>
      <c r="B26" s="22" t="s">
        <v>29</v>
      </c>
      <c r="C26" s="72" t="s">
        <v>19</v>
      </c>
      <c r="D26" s="5">
        <v>2017</v>
      </c>
      <c r="E26" s="17"/>
      <c r="F26" s="15"/>
      <c r="G26" s="15"/>
      <c r="H26" s="15"/>
      <c r="I26" s="15"/>
      <c r="J26" s="17"/>
      <c r="K26" s="63"/>
      <c r="L26" s="63"/>
      <c r="M26" s="63"/>
      <c r="N26" s="63"/>
      <c r="O26" s="9"/>
      <c r="P26" s="63"/>
      <c r="Q26" s="63"/>
      <c r="R26" s="63"/>
      <c r="S26" s="63"/>
      <c r="T26" s="63">
        <f>'2017-2019'!E31+'2017-2019'!J31+'2017-2019'!O31+'2020-2022'!E26+'2020-2022'!J26+'2020-2022'!O26</f>
        <v>8720</v>
      </c>
    </row>
    <row r="27" spans="1:20" ht="25.5" x14ac:dyDescent="0.2">
      <c r="A27" s="15" t="s">
        <v>129</v>
      </c>
      <c r="B27" s="32" t="s">
        <v>239</v>
      </c>
      <c r="C27" s="73"/>
      <c r="D27" s="5">
        <v>2019</v>
      </c>
      <c r="E27" s="17"/>
      <c r="F27" s="15"/>
      <c r="G27" s="15"/>
      <c r="H27" s="15"/>
      <c r="I27" s="15"/>
      <c r="J27" s="17"/>
      <c r="K27" s="63"/>
      <c r="L27" s="63"/>
      <c r="M27" s="63"/>
      <c r="N27" s="63"/>
      <c r="O27" s="9"/>
      <c r="P27" s="63"/>
      <c r="Q27" s="63"/>
      <c r="R27" s="63"/>
      <c r="S27" s="63"/>
      <c r="T27" s="63">
        <f>'2017-2019'!E32+'2017-2019'!J32+'2017-2019'!O32+'2020-2022'!E27+'2020-2022'!J27+'2020-2022'!O27</f>
        <v>8720</v>
      </c>
    </row>
    <row r="28" spans="1:20" ht="51" x14ac:dyDescent="0.2">
      <c r="A28" s="15" t="s">
        <v>14</v>
      </c>
      <c r="B28" s="22" t="s">
        <v>109</v>
      </c>
      <c r="C28" s="16" t="s">
        <v>19</v>
      </c>
      <c r="D28" s="5">
        <v>2020</v>
      </c>
      <c r="E28" s="17">
        <f>SUM(F28:I28)</f>
        <v>987</v>
      </c>
      <c r="F28" s="15">
        <v>987</v>
      </c>
      <c r="G28" s="15"/>
      <c r="H28" s="15"/>
      <c r="I28" s="15"/>
      <c r="J28" s="17"/>
      <c r="K28" s="15"/>
      <c r="L28" s="15"/>
      <c r="M28" s="15"/>
      <c r="N28" s="15"/>
      <c r="O28" s="9"/>
      <c r="P28" s="63"/>
      <c r="Q28" s="63"/>
      <c r="R28" s="63"/>
      <c r="S28" s="63"/>
      <c r="T28" s="63">
        <f>'2017-2019'!E33+'2017-2019'!J33+'2017-2019'!O33+'2020-2022'!E28+'2020-2022'!J28+'2020-2022'!O28</f>
        <v>987</v>
      </c>
    </row>
    <row r="29" spans="1:20" ht="63.75" x14ac:dyDescent="0.2">
      <c r="A29" s="15" t="s">
        <v>15</v>
      </c>
      <c r="B29" s="22" t="s">
        <v>71</v>
      </c>
      <c r="C29" s="16" t="s">
        <v>19</v>
      </c>
      <c r="D29" s="5"/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17"/>
      <c r="P29" s="15"/>
      <c r="Q29" s="63"/>
      <c r="R29" s="63"/>
      <c r="S29" s="63"/>
      <c r="T29" s="63">
        <f>'2017-2019'!E34+'2017-2019'!J34+'2017-2019'!O34+'2020-2022'!E29+'2020-2022'!J29+'2020-2022'!O29</f>
        <v>0</v>
      </c>
    </row>
    <row r="30" spans="1:20" ht="63.75" x14ac:dyDescent="0.2">
      <c r="A30" s="15" t="s">
        <v>16</v>
      </c>
      <c r="B30" s="22" t="s">
        <v>253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v>0</v>
      </c>
      <c r="P30" s="63">
        <v>0</v>
      </c>
      <c r="Q30" s="63"/>
      <c r="R30" s="63"/>
      <c r="S30" s="63"/>
      <c r="T30" s="63">
        <f>'2017-2019'!E35+'2017-2019'!J35+'2017-2019'!O35+'2020-2022'!E30+'2020-2022'!J30+'2020-2022'!O30</f>
        <v>0</v>
      </c>
    </row>
    <row r="31" spans="1:20" ht="82.9" customHeight="1" x14ac:dyDescent="0.2">
      <c r="A31" s="15" t="s">
        <v>17</v>
      </c>
      <c r="B31" s="22" t="s">
        <v>72</v>
      </c>
      <c r="C31" s="16" t="s">
        <v>19</v>
      </c>
      <c r="D31" s="5"/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17"/>
      <c r="P31" s="15"/>
      <c r="Q31" s="63"/>
      <c r="R31" s="63"/>
      <c r="S31" s="63"/>
      <c r="T31" s="63">
        <f>'2017-2019'!E36+'2017-2019'!J36+'2017-2019'!O36+'2020-2022'!E31+'2020-2022'!J31+'2020-2022'!O31</f>
        <v>0</v>
      </c>
    </row>
    <row r="32" spans="1:20" ht="131.25" customHeight="1" x14ac:dyDescent="0.2">
      <c r="A32" s="15" t="s">
        <v>18</v>
      </c>
      <c r="B32" s="22" t="s">
        <v>249</v>
      </c>
      <c r="C32" s="16" t="s">
        <v>19</v>
      </c>
      <c r="D32" s="5">
        <v>2021</v>
      </c>
      <c r="E32" s="17"/>
      <c r="F32" s="15"/>
      <c r="G32" s="15"/>
      <c r="H32" s="15"/>
      <c r="I32" s="15"/>
      <c r="J32" s="60">
        <f>SUM(K32:N32)</f>
        <v>480</v>
      </c>
      <c r="K32" s="61">
        <v>480</v>
      </c>
      <c r="L32" s="61"/>
      <c r="M32" s="61"/>
      <c r="N32" s="61"/>
      <c r="O32" s="23"/>
      <c r="P32" s="24"/>
      <c r="Q32" s="24"/>
      <c r="R32" s="24"/>
      <c r="S32" s="24"/>
      <c r="T32" s="24">
        <f>'2017-2019'!E37+'2017-2019'!J37+'2017-2019'!O37+'2020-2022'!E32+'2020-2022'!J32+'2020-2022'!O32</f>
        <v>480</v>
      </c>
    </row>
    <row r="33" spans="1:20" ht="63.75" x14ac:dyDescent="0.2">
      <c r="A33" s="15" t="s">
        <v>20</v>
      </c>
      <c r="B33" s="22" t="s">
        <v>73</v>
      </c>
      <c r="C33" s="16" t="s">
        <v>19</v>
      </c>
      <c r="D33" s="5"/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/>
      <c r="P33" s="15"/>
      <c r="Q33" s="63"/>
      <c r="R33" s="63"/>
      <c r="S33" s="63"/>
      <c r="T33" s="63">
        <f>'2017-2019'!E38+'2017-2019'!J38+'2017-2019'!O38+'2020-2022'!E33+'2020-2022'!J33+'2020-2022'!O33</f>
        <v>0</v>
      </c>
    </row>
    <row r="34" spans="1:20" ht="76.5" x14ac:dyDescent="0.2">
      <c r="A34" s="18" t="s">
        <v>27</v>
      </c>
      <c r="B34" s="22" t="s">
        <v>74</v>
      </c>
      <c r="C34" s="16" t="s">
        <v>19</v>
      </c>
      <c r="D34" s="5"/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17"/>
      <c r="P34" s="15"/>
      <c r="Q34" s="63"/>
      <c r="R34" s="63"/>
      <c r="S34" s="63"/>
      <c r="T34" s="63">
        <f>'2017-2019'!E39+'2017-2019'!J39+'2017-2019'!O39+'2020-2022'!E34+'2020-2022'!J34+'2020-2022'!O34</f>
        <v>0</v>
      </c>
    </row>
    <row r="35" spans="1:20" ht="63.75" x14ac:dyDescent="0.2">
      <c r="A35" s="18" t="s">
        <v>68</v>
      </c>
      <c r="B35" s="22" t="s">
        <v>247</v>
      </c>
      <c r="C35" s="16" t="s">
        <v>19</v>
      </c>
      <c r="D35" s="5">
        <v>2022</v>
      </c>
      <c r="E35" s="17"/>
      <c r="F35" s="15"/>
      <c r="G35" s="15"/>
      <c r="H35" s="15"/>
      <c r="I35" s="15"/>
      <c r="J35" s="17">
        <f>SUM(K35:N35)</f>
        <v>0</v>
      </c>
      <c r="K35" s="15">
        <v>0</v>
      </c>
      <c r="L35" s="15"/>
      <c r="M35" s="15"/>
      <c r="N35" s="15"/>
      <c r="O35" s="58">
        <v>4233</v>
      </c>
      <c r="P35" s="42">
        <v>4233</v>
      </c>
      <c r="Q35" s="42"/>
      <c r="R35" s="42"/>
      <c r="S35" s="42"/>
      <c r="T35" s="42">
        <f>'2017-2019'!E40+'2017-2019'!J40+'2017-2019'!O40+'2020-2022'!E35+'2020-2022'!J35+'2020-2022'!O35</f>
        <v>4233</v>
      </c>
    </row>
    <row r="36" spans="1:20" ht="51" x14ac:dyDescent="0.2">
      <c r="A36" s="18" t="s">
        <v>69</v>
      </c>
      <c r="B36" s="22" t="s">
        <v>70</v>
      </c>
      <c r="C36" s="16" t="s">
        <v>19</v>
      </c>
      <c r="D36" s="5"/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/>
      <c r="P36" s="63"/>
      <c r="Q36" s="63"/>
      <c r="R36" s="63"/>
      <c r="S36" s="63"/>
      <c r="T36" s="63">
        <f>'2017-2019'!E41+'2017-2019'!J41+'2017-2019'!O41+'2020-2022'!E36+'2020-2022'!J36+'2020-2022'!O36</f>
        <v>0</v>
      </c>
    </row>
    <row r="37" spans="1:20" ht="63.75" x14ac:dyDescent="0.2">
      <c r="A37" s="18" t="s">
        <v>102</v>
      </c>
      <c r="B37" s="22" t="s">
        <v>103</v>
      </c>
      <c r="C37" s="16" t="s">
        <v>19</v>
      </c>
      <c r="D37" s="5">
        <v>2022</v>
      </c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9">
        <f>P37</f>
        <v>148.9</v>
      </c>
      <c r="P37" s="63">
        <v>148.9</v>
      </c>
      <c r="Q37" s="63"/>
      <c r="R37" s="63"/>
      <c r="S37" s="63"/>
      <c r="T37" s="63">
        <f>'2017-2019'!E42+'2017-2019'!J42+'2017-2019'!O42+'2020-2022'!E37+'2020-2022'!J37+'2020-2022'!O37</f>
        <v>148.9</v>
      </c>
    </row>
    <row r="38" spans="1:20" ht="76.5" x14ac:dyDescent="0.2">
      <c r="A38" s="18" t="s">
        <v>104</v>
      </c>
      <c r="B38" s="22" t="s">
        <v>248</v>
      </c>
      <c r="C38" s="16" t="s">
        <v>19</v>
      </c>
      <c r="D38" s="5">
        <v>2018</v>
      </c>
      <c r="E38" s="17"/>
      <c r="F38" s="15"/>
      <c r="G38" s="15"/>
      <c r="H38" s="15"/>
      <c r="I38" s="15"/>
      <c r="J38" s="17">
        <f>SUM(K38:N38)</f>
        <v>0</v>
      </c>
      <c r="K38" s="15">
        <v>0</v>
      </c>
      <c r="L38" s="15"/>
      <c r="M38" s="15"/>
      <c r="N38" s="15"/>
      <c r="O38" s="9">
        <v>0</v>
      </c>
      <c r="P38" s="63">
        <v>0</v>
      </c>
      <c r="Q38" s="63"/>
      <c r="R38" s="63"/>
      <c r="S38" s="63"/>
      <c r="T38" s="24">
        <f>'2017-2019'!E43+'2017-2019'!J43+'2017-2019'!O43+'2020-2022'!E38+'2020-2022'!J38+'2020-2022'!O38</f>
        <v>885.6</v>
      </c>
    </row>
    <row r="39" spans="1:20" ht="51" x14ac:dyDescent="0.2">
      <c r="A39" s="18" t="s">
        <v>112</v>
      </c>
      <c r="B39" s="22" t="s">
        <v>240</v>
      </c>
      <c r="C39" s="16" t="s">
        <v>19</v>
      </c>
      <c r="D39" s="5" t="s">
        <v>254</v>
      </c>
      <c r="E39" s="17">
        <v>99.79</v>
      </c>
      <c r="F39" s="15">
        <v>99.79</v>
      </c>
      <c r="G39" s="15"/>
      <c r="H39" s="15"/>
      <c r="I39" s="15"/>
      <c r="J39" s="17"/>
      <c r="K39" s="15"/>
      <c r="L39" s="15"/>
      <c r="M39" s="15"/>
      <c r="N39" s="15"/>
      <c r="O39" s="9"/>
      <c r="P39" s="63"/>
      <c r="Q39" s="63"/>
      <c r="R39" s="63"/>
      <c r="S39" s="63"/>
      <c r="T39" s="63">
        <f>'2017-2019'!E44+'2017-2019'!J44+'2017-2019'!O44+'2020-2022'!E39+'2020-2022'!J39+'2020-2022'!O39</f>
        <v>199.79</v>
      </c>
    </row>
    <row r="40" spans="1:20" ht="51" x14ac:dyDescent="0.2">
      <c r="A40" s="18" t="s">
        <v>113</v>
      </c>
      <c r="B40" s="22" t="s">
        <v>114</v>
      </c>
      <c r="C40" s="16" t="s">
        <v>19</v>
      </c>
      <c r="D40" s="5">
        <v>2020</v>
      </c>
      <c r="E40" s="17">
        <f>SUM(F40:I40)</f>
        <v>288.7</v>
      </c>
      <c r="F40" s="15">
        <v>288.7</v>
      </c>
      <c r="G40" s="15"/>
      <c r="H40" s="15"/>
      <c r="I40" s="15"/>
      <c r="J40" s="17"/>
      <c r="K40" s="15"/>
      <c r="L40" s="15"/>
      <c r="M40" s="15"/>
      <c r="N40" s="15"/>
      <c r="O40" s="9"/>
      <c r="P40" s="63"/>
      <c r="Q40" s="63"/>
      <c r="R40" s="63"/>
      <c r="S40" s="63"/>
      <c r="T40" s="24">
        <f>'2017-2019'!E45+'2017-2019'!J45+'2017-2019'!O45+'2020-2022'!E40+'2020-2022'!J40+'2020-2022'!O40</f>
        <v>288.7</v>
      </c>
    </row>
    <row r="41" spans="1:20" ht="51" x14ac:dyDescent="0.2">
      <c r="A41" s="18" t="s">
        <v>131</v>
      </c>
      <c r="B41" s="22" t="s">
        <v>184</v>
      </c>
      <c r="C41" s="16" t="s">
        <v>19</v>
      </c>
      <c r="D41" s="5">
        <v>2022</v>
      </c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9">
        <v>165.9</v>
      </c>
      <c r="P41" s="63">
        <v>165.9</v>
      </c>
      <c r="Q41" s="63"/>
      <c r="R41" s="63"/>
      <c r="S41" s="63"/>
      <c r="T41" s="63">
        <f>'2017-2019'!E46+'2017-2019'!J46+'2017-2019'!O46+'2020-2022'!E41+'2020-2022'!J41+'2020-2022'!O41</f>
        <v>165.9</v>
      </c>
    </row>
    <row r="42" spans="1:20" ht="51" x14ac:dyDescent="0.2">
      <c r="A42" s="18" t="s">
        <v>132</v>
      </c>
      <c r="B42" s="22" t="s">
        <v>185</v>
      </c>
      <c r="C42" s="16" t="s">
        <v>19</v>
      </c>
      <c r="D42" s="5"/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/>
      <c r="P42" s="63"/>
      <c r="Q42" s="63"/>
      <c r="R42" s="63"/>
      <c r="S42" s="63"/>
      <c r="T42" s="63">
        <f>'2017-2019'!E47+'2017-2019'!J47+'2017-2019'!O47+'2020-2022'!E42+'2020-2022'!J42+'2020-2022'!O42</f>
        <v>0</v>
      </c>
    </row>
    <row r="43" spans="1:20" ht="51" x14ac:dyDescent="0.2">
      <c r="A43" s="18" t="s">
        <v>133</v>
      </c>
      <c r="B43" s="22" t="s">
        <v>186</v>
      </c>
      <c r="C43" s="16" t="s">
        <v>19</v>
      </c>
      <c r="D43" s="5"/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/>
      <c r="P43" s="63"/>
      <c r="Q43" s="63"/>
      <c r="R43" s="63"/>
      <c r="S43" s="63"/>
      <c r="T43" s="63">
        <f>'2017-2019'!E48+'2017-2019'!J48+'2017-2019'!O48+'2020-2022'!E43+'2020-2022'!J43+'2020-2022'!O43</f>
        <v>0</v>
      </c>
    </row>
    <row r="44" spans="1:20" ht="51" x14ac:dyDescent="0.2">
      <c r="A44" s="18" t="s">
        <v>134</v>
      </c>
      <c r="B44" s="22" t="s">
        <v>187</v>
      </c>
      <c r="C44" s="16" t="s">
        <v>19</v>
      </c>
      <c r="D44" s="5"/>
      <c r="E44" s="17"/>
      <c r="F44" s="15"/>
      <c r="G44" s="15"/>
      <c r="H44" s="15"/>
      <c r="I44" s="15"/>
      <c r="J44" s="17"/>
      <c r="K44" s="15"/>
      <c r="L44" s="15"/>
      <c r="M44" s="15"/>
      <c r="N44" s="15"/>
      <c r="O44" s="9"/>
      <c r="P44" s="63"/>
      <c r="Q44" s="63"/>
      <c r="R44" s="63"/>
      <c r="S44" s="63"/>
      <c r="T44" s="63">
        <f>'2017-2019'!E49+'2017-2019'!J49+'2017-2019'!O49+'2020-2022'!E44+'2020-2022'!J44+'2020-2022'!O44</f>
        <v>0</v>
      </c>
    </row>
    <row r="45" spans="1:20" ht="38.25" x14ac:dyDescent="0.2">
      <c r="A45" s="18" t="s">
        <v>135</v>
      </c>
      <c r="B45" s="22" t="s">
        <v>188</v>
      </c>
      <c r="C45" s="16" t="s">
        <v>19</v>
      </c>
      <c r="D45" s="5">
        <v>2022</v>
      </c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9">
        <v>97.3</v>
      </c>
      <c r="P45" s="63">
        <v>97.3</v>
      </c>
      <c r="Q45" s="63"/>
      <c r="R45" s="63"/>
      <c r="S45" s="63"/>
      <c r="T45" s="63">
        <f>'2017-2019'!E50+'2017-2019'!J50+'2017-2019'!O50+'2020-2022'!E45+'2020-2022'!J45+'2020-2022'!O45</f>
        <v>97.3</v>
      </c>
    </row>
    <row r="46" spans="1:20" ht="38.25" x14ac:dyDescent="0.2">
      <c r="A46" s="18" t="s">
        <v>136</v>
      </c>
      <c r="B46" s="22" t="s">
        <v>189</v>
      </c>
      <c r="C46" s="16" t="s">
        <v>19</v>
      </c>
      <c r="D46" s="5"/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63"/>
      <c r="Q46" s="63"/>
      <c r="R46" s="63"/>
      <c r="S46" s="63"/>
      <c r="T46" s="63">
        <f>'2017-2019'!E51+'2017-2019'!J51+'2017-2019'!O51+'2020-2022'!E46+'2020-2022'!J46+'2020-2022'!O46</f>
        <v>0</v>
      </c>
    </row>
    <row r="47" spans="1:20" ht="51" x14ac:dyDescent="0.2">
      <c r="A47" s="18" t="s">
        <v>137</v>
      </c>
      <c r="B47" s="22" t="s">
        <v>190</v>
      </c>
      <c r="C47" s="16" t="s">
        <v>19</v>
      </c>
      <c r="D47" s="5"/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63"/>
      <c r="Q47" s="63"/>
      <c r="R47" s="63"/>
      <c r="S47" s="63"/>
      <c r="T47" s="63">
        <f>'2017-2019'!E52+'2017-2019'!J52+'2017-2019'!O52+'2020-2022'!E47+'2020-2022'!J47+'2020-2022'!O47</f>
        <v>0</v>
      </c>
    </row>
    <row r="48" spans="1:20" ht="51" x14ac:dyDescent="0.2">
      <c r="A48" s="18" t="s">
        <v>138</v>
      </c>
      <c r="B48" s="22" t="s">
        <v>191</v>
      </c>
      <c r="C48" s="16" t="s">
        <v>19</v>
      </c>
      <c r="D48" s="5"/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63"/>
      <c r="Q48" s="63"/>
      <c r="R48" s="63"/>
      <c r="S48" s="63"/>
      <c r="T48" s="63">
        <f>'2017-2019'!E53+'2017-2019'!J53+'2017-2019'!O53+'2020-2022'!E48+'2020-2022'!J48+'2020-2022'!O48</f>
        <v>0</v>
      </c>
    </row>
    <row r="49" spans="1:20" ht="51" x14ac:dyDescent="0.2">
      <c r="A49" s="18" t="s">
        <v>139</v>
      </c>
      <c r="B49" s="22" t="s">
        <v>192</v>
      </c>
      <c r="C49" s="16" t="s">
        <v>19</v>
      </c>
      <c r="D49" s="5"/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63"/>
      <c r="Q49" s="63"/>
      <c r="R49" s="63"/>
      <c r="S49" s="63"/>
      <c r="T49" s="63">
        <f>'2017-2019'!E54+'2017-2019'!J54+'2017-2019'!O54+'2020-2022'!E49+'2020-2022'!J49+'2020-2022'!O49</f>
        <v>0</v>
      </c>
    </row>
    <row r="50" spans="1:20" ht="38.25" x14ac:dyDescent="0.2">
      <c r="A50" s="18" t="s">
        <v>140</v>
      </c>
      <c r="B50" s="22" t="s">
        <v>193</v>
      </c>
      <c r="C50" s="16" t="s">
        <v>19</v>
      </c>
      <c r="D50" s="5"/>
      <c r="E50" s="17"/>
      <c r="F50" s="15"/>
      <c r="G50" s="15"/>
      <c r="H50" s="15"/>
      <c r="I50" s="15"/>
      <c r="J50" s="17"/>
      <c r="K50" s="15"/>
      <c r="L50" s="15"/>
      <c r="M50" s="15"/>
      <c r="N50" s="15"/>
      <c r="O50" s="9"/>
      <c r="P50" s="63"/>
      <c r="Q50" s="63"/>
      <c r="R50" s="63"/>
      <c r="S50" s="63"/>
      <c r="T50" s="63">
        <f>'2017-2019'!E55+'2017-2019'!J55+'2017-2019'!O55+'2020-2022'!E50+'2020-2022'!J50+'2020-2022'!O50</f>
        <v>0</v>
      </c>
    </row>
    <row r="51" spans="1:20" ht="38.25" x14ac:dyDescent="0.2">
      <c r="A51" s="18" t="s">
        <v>141</v>
      </c>
      <c r="B51" s="22" t="s">
        <v>194</v>
      </c>
      <c r="C51" s="16" t="s">
        <v>19</v>
      </c>
      <c r="D51" s="5">
        <v>2022</v>
      </c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9">
        <v>68.400000000000006</v>
      </c>
      <c r="P51" s="63">
        <v>68.400000000000006</v>
      </c>
      <c r="Q51" s="63"/>
      <c r="R51" s="63"/>
      <c r="S51" s="63"/>
      <c r="T51" s="63">
        <f>'2017-2019'!E56+'2017-2019'!J56+'2017-2019'!O56+'2020-2022'!E51+'2020-2022'!J51+'2020-2022'!O51</f>
        <v>68.400000000000006</v>
      </c>
    </row>
    <row r="52" spans="1:20" ht="38.25" x14ac:dyDescent="0.2">
      <c r="A52" s="18" t="s">
        <v>142</v>
      </c>
      <c r="B52" s="22" t="s">
        <v>195</v>
      </c>
      <c r="C52" s="16" t="s">
        <v>19</v>
      </c>
      <c r="D52" s="5"/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63"/>
      <c r="Q52" s="63"/>
      <c r="R52" s="63"/>
      <c r="S52" s="63"/>
      <c r="T52" s="63">
        <f>'2017-2019'!E57+'2017-2019'!J57+'2017-2019'!O57+'2020-2022'!E52+'2020-2022'!J52+'2020-2022'!O52</f>
        <v>0</v>
      </c>
    </row>
    <row r="53" spans="1:20" ht="38.25" x14ac:dyDescent="0.2">
      <c r="A53" s="18" t="s">
        <v>143</v>
      </c>
      <c r="B53" s="22" t="s">
        <v>196</v>
      </c>
      <c r="C53" s="16" t="s">
        <v>19</v>
      </c>
      <c r="D53" s="5">
        <v>2022</v>
      </c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9">
        <v>141.80000000000001</v>
      </c>
      <c r="P53" s="63">
        <v>141.80000000000001</v>
      </c>
      <c r="Q53" s="63"/>
      <c r="R53" s="63"/>
      <c r="S53" s="63"/>
      <c r="T53" s="63">
        <f>'2017-2019'!E58+'2017-2019'!J58+'2017-2019'!O58+'2020-2022'!E53+'2020-2022'!J53+'2020-2022'!O53</f>
        <v>141.80000000000001</v>
      </c>
    </row>
    <row r="54" spans="1:20" ht="38.25" x14ac:dyDescent="0.2">
      <c r="A54" s="18" t="s">
        <v>144</v>
      </c>
      <c r="B54" s="22" t="s">
        <v>197</v>
      </c>
      <c r="C54" s="16" t="s">
        <v>19</v>
      </c>
      <c r="D54" s="5">
        <v>2022</v>
      </c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9">
        <v>50.9</v>
      </c>
      <c r="P54" s="63">
        <v>50.9</v>
      </c>
      <c r="Q54" s="63"/>
      <c r="R54" s="63"/>
      <c r="S54" s="63"/>
      <c r="T54" s="63">
        <f>'2017-2019'!E59+'2017-2019'!J59+'2017-2019'!O59+'2020-2022'!E54+'2020-2022'!J54+'2020-2022'!O54</f>
        <v>50.9</v>
      </c>
    </row>
    <row r="55" spans="1:20" ht="51" x14ac:dyDescent="0.2">
      <c r="A55" s="18" t="s">
        <v>145</v>
      </c>
      <c r="B55" s="22" t="s">
        <v>198</v>
      </c>
      <c r="C55" s="16" t="s">
        <v>19</v>
      </c>
      <c r="D55" s="5"/>
      <c r="E55" s="17"/>
      <c r="F55" s="15"/>
      <c r="G55" s="15"/>
      <c r="H55" s="15"/>
      <c r="I55" s="15"/>
      <c r="J55" s="17"/>
      <c r="K55" s="15"/>
      <c r="L55" s="15"/>
      <c r="M55" s="15"/>
      <c r="N55" s="15"/>
      <c r="O55" s="9"/>
      <c r="P55" s="63"/>
      <c r="Q55" s="63"/>
      <c r="R55" s="63"/>
      <c r="S55" s="63"/>
      <c r="T55" s="63">
        <f>'2017-2019'!E60+'2017-2019'!J60+'2017-2019'!O60+'2020-2022'!E55+'2020-2022'!J55+'2020-2022'!O55</f>
        <v>0</v>
      </c>
    </row>
    <row r="56" spans="1:20" ht="51" x14ac:dyDescent="0.2">
      <c r="A56" s="18" t="s">
        <v>146</v>
      </c>
      <c r="B56" s="22" t="s">
        <v>199</v>
      </c>
      <c r="C56" s="16" t="s">
        <v>19</v>
      </c>
      <c r="D56" s="5">
        <v>2022</v>
      </c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9">
        <v>81.900000000000006</v>
      </c>
      <c r="P56" s="63">
        <v>81.900000000000006</v>
      </c>
      <c r="Q56" s="63"/>
      <c r="R56" s="63"/>
      <c r="S56" s="63"/>
      <c r="T56" s="63">
        <f>'2017-2019'!E61+'2017-2019'!J61+'2017-2019'!O61+'2020-2022'!E56+'2020-2022'!J56+'2020-2022'!O56</f>
        <v>81.900000000000006</v>
      </c>
    </row>
    <row r="57" spans="1:20" ht="51" x14ac:dyDescent="0.2">
      <c r="A57" s="18" t="s">
        <v>147</v>
      </c>
      <c r="B57" s="22" t="s">
        <v>200</v>
      </c>
      <c r="C57" s="16" t="s">
        <v>19</v>
      </c>
      <c r="D57" s="5">
        <v>2022</v>
      </c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9">
        <v>68.3</v>
      </c>
      <c r="P57" s="63">
        <v>68.3</v>
      </c>
      <c r="Q57" s="63"/>
      <c r="R57" s="63"/>
      <c r="S57" s="63"/>
      <c r="T57" s="63">
        <f>'2017-2019'!E62+'2017-2019'!J62+'2017-2019'!O62+'2020-2022'!E57+'2020-2022'!J57+'2020-2022'!O57</f>
        <v>68.3</v>
      </c>
    </row>
    <row r="58" spans="1:20" ht="51" x14ac:dyDescent="0.2">
      <c r="A58" s="18" t="s">
        <v>148</v>
      </c>
      <c r="B58" s="22" t="s">
        <v>201</v>
      </c>
      <c r="C58" s="16" t="s">
        <v>19</v>
      </c>
      <c r="D58" s="5"/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63"/>
      <c r="Q58" s="63"/>
      <c r="R58" s="63"/>
      <c r="S58" s="63"/>
      <c r="T58" s="63">
        <f>'2017-2019'!E63+'2017-2019'!J63+'2017-2019'!O63+'2020-2022'!E58+'2020-2022'!J58+'2020-2022'!O58</f>
        <v>0</v>
      </c>
    </row>
    <row r="59" spans="1:20" ht="51" x14ac:dyDescent="0.2">
      <c r="A59" s="18" t="s">
        <v>149</v>
      </c>
      <c r="B59" s="22" t="s">
        <v>202</v>
      </c>
      <c r="C59" s="16" t="s">
        <v>19</v>
      </c>
      <c r="D59" s="5"/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63"/>
      <c r="Q59" s="63"/>
      <c r="R59" s="63"/>
      <c r="S59" s="63"/>
      <c r="T59" s="63">
        <f>'2017-2019'!E64+'2017-2019'!J64+'2017-2019'!O64+'2020-2022'!E59+'2020-2022'!J59+'2020-2022'!O59</f>
        <v>0</v>
      </c>
    </row>
    <row r="60" spans="1:20" ht="51" x14ac:dyDescent="0.2">
      <c r="A60" s="18" t="s">
        <v>150</v>
      </c>
      <c r="B60" s="22" t="s">
        <v>203</v>
      </c>
      <c r="C60" s="16" t="s">
        <v>19</v>
      </c>
      <c r="D60" s="5"/>
      <c r="E60" s="17"/>
      <c r="F60" s="15"/>
      <c r="G60" s="15"/>
      <c r="H60" s="15"/>
      <c r="I60" s="15"/>
      <c r="J60" s="17"/>
      <c r="K60" s="15"/>
      <c r="L60" s="15"/>
      <c r="M60" s="15"/>
      <c r="N60" s="15"/>
      <c r="O60" s="9"/>
      <c r="P60" s="63"/>
      <c r="Q60" s="63"/>
      <c r="R60" s="63"/>
      <c r="S60" s="63"/>
      <c r="T60" s="63">
        <f>'2017-2019'!E65+'2017-2019'!J65+'2017-2019'!O65+'2020-2022'!E60+'2020-2022'!J60+'2020-2022'!O60</f>
        <v>0</v>
      </c>
    </row>
    <row r="61" spans="1:20" ht="51" x14ac:dyDescent="0.2">
      <c r="A61" s="18" t="s">
        <v>151</v>
      </c>
      <c r="B61" s="22" t="s">
        <v>204</v>
      </c>
      <c r="C61" s="16" t="s">
        <v>19</v>
      </c>
      <c r="D61" s="5"/>
      <c r="E61" s="17"/>
      <c r="F61" s="15"/>
      <c r="G61" s="15"/>
      <c r="H61" s="15"/>
      <c r="I61" s="15"/>
      <c r="J61" s="17"/>
      <c r="K61" s="15"/>
      <c r="L61" s="15"/>
      <c r="M61" s="15"/>
      <c r="N61" s="15"/>
      <c r="O61" s="9"/>
      <c r="P61" s="63"/>
      <c r="Q61" s="63"/>
      <c r="R61" s="63"/>
      <c r="S61" s="63"/>
      <c r="T61" s="63">
        <f>'2017-2019'!E66+'2017-2019'!J66+'2017-2019'!O66+'2020-2022'!E61+'2020-2022'!J61+'2020-2022'!O61</f>
        <v>0</v>
      </c>
    </row>
    <row r="62" spans="1:20" ht="38.25" x14ac:dyDescent="0.2">
      <c r="A62" s="18" t="s">
        <v>152</v>
      </c>
      <c r="B62" s="22" t="s">
        <v>205</v>
      </c>
      <c r="C62" s="16" t="s">
        <v>19</v>
      </c>
      <c r="D62" s="5">
        <v>2022</v>
      </c>
      <c r="E62" s="17"/>
      <c r="F62" s="15"/>
      <c r="G62" s="15"/>
      <c r="H62" s="15"/>
      <c r="I62" s="15"/>
      <c r="J62" s="17"/>
      <c r="K62" s="15"/>
      <c r="L62" s="15"/>
      <c r="M62" s="15"/>
      <c r="N62" s="15"/>
      <c r="O62" s="9">
        <v>44.8</v>
      </c>
      <c r="P62" s="63">
        <v>44.8</v>
      </c>
      <c r="Q62" s="63"/>
      <c r="R62" s="63"/>
      <c r="S62" s="63"/>
      <c r="T62" s="63">
        <f>'2017-2019'!E67+'2017-2019'!J67+'2017-2019'!O67+'2020-2022'!E62+'2020-2022'!J62+'2020-2022'!O62</f>
        <v>44.8</v>
      </c>
    </row>
    <row r="63" spans="1:20" ht="38.25" x14ac:dyDescent="0.2">
      <c r="A63" s="18" t="s">
        <v>153</v>
      </c>
      <c r="B63" s="22" t="s">
        <v>206</v>
      </c>
      <c r="C63" s="16" t="s">
        <v>19</v>
      </c>
      <c r="D63" s="5"/>
      <c r="E63" s="17"/>
      <c r="F63" s="15"/>
      <c r="G63" s="15"/>
      <c r="H63" s="15"/>
      <c r="I63" s="15"/>
      <c r="J63" s="17"/>
      <c r="K63" s="15"/>
      <c r="L63" s="15"/>
      <c r="M63" s="15"/>
      <c r="N63" s="15"/>
      <c r="O63" s="9"/>
      <c r="P63" s="63"/>
      <c r="Q63" s="63"/>
      <c r="R63" s="63"/>
      <c r="S63" s="63"/>
      <c r="T63" s="63">
        <f>'2017-2019'!E68+'2017-2019'!J68+'2017-2019'!O68+'2020-2022'!E63+'2020-2022'!J63+'2020-2022'!O63</f>
        <v>0</v>
      </c>
    </row>
    <row r="64" spans="1:20" ht="38.25" x14ac:dyDescent="0.2">
      <c r="A64" s="18" t="s">
        <v>154</v>
      </c>
      <c r="B64" s="22" t="s">
        <v>207</v>
      </c>
      <c r="C64" s="16" t="s">
        <v>19</v>
      </c>
      <c r="D64" s="5"/>
      <c r="E64" s="17"/>
      <c r="F64" s="15"/>
      <c r="G64" s="15"/>
      <c r="H64" s="15"/>
      <c r="I64" s="15"/>
      <c r="J64" s="17"/>
      <c r="K64" s="15"/>
      <c r="L64" s="15"/>
      <c r="M64" s="15"/>
      <c r="N64" s="15"/>
      <c r="O64" s="9"/>
      <c r="P64" s="63"/>
      <c r="Q64" s="63"/>
      <c r="R64" s="63"/>
      <c r="S64" s="63"/>
      <c r="T64" s="63">
        <f>'2017-2019'!E69+'2017-2019'!J69+'2017-2019'!O69+'2020-2022'!E64+'2020-2022'!J64+'2020-2022'!O64</f>
        <v>0</v>
      </c>
    </row>
    <row r="65" spans="1:20" ht="51" x14ac:dyDescent="0.2">
      <c r="A65" s="18" t="s">
        <v>155</v>
      </c>
      <c r="B65" s="22" t="s">
        <v>208</v>
      </c>
      <c r="C65" s="16" t="s">
        <v>19</v>
      </c>
      <c r="D65" s="5"/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9"/>
      <c r="P65" s="63"/>
      <c r="Q65" s="63"/>
      <c r="R65" s="63"/>
      <c r="S65" s="63"/>
      <c r="T65" s="63">
        <f>'2017-2019'!E70+'2017-2019'!J70+'2017-2019'!O70+'2020-2022'!E65+'2020-2022'!J65+'2020-2022'!O65</f>
        <v>0</v>
      </c>
    </row>
    <row r="66" spans="1:20" ht="51" x14ac:dyDescent="0.2">
      <c r="A66" s="18" t="s">
        <v>156</v>
      </c>
      <c r="B66" s="22" t="s">
        <v>209</v>
      </c>
      <c r="C66" s="16" t="s">
        <v>19</v>
      </c>
      <c r="D66" s="5">
        <v>2022</v>
      </c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9">
        <v>40.799999999999997</v>
      </c>
      <c r="P66" s="63">
        <v>40.799999999999997</v>
      </c>
      <c r="Q66" s="63"/>
      <c r="R66" s="63"/>
      <c r="S66" s="63"/>
      <c r="T66" s="63">
        <f>'2017-2019'!E71+'2017-2019'!J71+'2017-2019'!O71+'2020-2022'!E66+'2020-2022'!J66+'2020-2022'!O66</f>
        <v>40.799999999999997</v>
      </c>
    </row>
    <row r="67" spans="1:20" ht="51" x14ac:dyDescent="0.2">
      <c r="A67" s="18" t="s">
        <v>157</v>
      </c>
      <c r="B67" s="22" t="s">
        <v>210</v>
      </c>
      <c r="C67" s="16" t="s">
        <v>19</v>
      </c>
      <c r="D67" s="5"/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9"/>
      <c r="P67" s="63"/>
      <c r="Q67" s="63"/>
      <c r="R67" s="63"/>
      <c r="S67" s="63"/>
      <c r="T67" s="63">
        <f>'2017-2019'!E72+'2017-2019'!J72+'2017-2019'!O72+'2020-2022'!E67+'2020-2022'!J67+'2020-2022'!O67</f>
        <v>0</v>
      </c>
    </row>
    <row r="68" spans="1:20" ht="38.25" x14ac:dyDescent="0.2">
      <c r="A68" s="18" t="s">
        <v>158</v>
      </c>
      <c r="B68" s="22" t="s">
        <v>211</v>
      </c>
      <c r="C68" s="16" t="s">
        <v>19</v>
      </c>
      <c r="D68" s="5"/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9"/>
      <c r="P68" s="63"/>
      <c r="Q68" s="63"/>
      <c r="R68" s="63"/>
      <c r="S68" s="63"/>
      <c r="T68" s="63">
        <f>'2017-2019'!E73+'2017-2019'!J73+'2017-2019'!O73+'2020-2022'!E68+'2020-2022'!J68+'2020-2022'!O68</f>
        <v>0</v>
      </c>
    </row>
    <row r="69" spans="1:20" ht="51" x14ac:dyDescent="0.2">
      <c r="A69" s="18" t="s">
        <v>159</v>
      </c>
      <c r="B69" s="22" t="s">
        <v>212</v>
      </c>
      <c r="C69" s="16" t="s">
        <v>19</v>
      </c>
      <c r="D69" s="5"/>
      <c r="E69" s="17"/>
      <c r="F69" s="15"/>
      <c r="G69" s="15"/>
      <c r="H69" s="15"/>
      <c r="I69" s="15"/>
      <c r="J69" s="17"/>
      <c r="K69" s="15"/>
      <c r="L69" s="15"/>
      <c r="M69" s="15"/>
      <c r="N69" s="15"/>
      <c r="O69" s="9"/>
      <c r="P69" s="63"/>
      <c r="Q69" s="63"/>
      <c r="R69" s="63"/>
      <c r="S69" s="63"/>
      <c r="T69" s="63">
        <f>'2017-2019'!E74+'2017-2019'!J74+'2017-2019'!O74+'2020-2022'!E69+'2020-2022'!J69+'2020-2022'!O69</f>
        <v>0</v>
      </c>
    </row>
    <row r="70" spans="1:20" ht="38.25" x14ac:dyDescent="0.2">
      <c r="A70" s="18" t="s">
        <v>160</v>
      </c>
      <c r="B70" s="22" t="s">
        <v>213</v>
      </c>
      <c r="C70" s="16" t="s">
        <v>19</v>
      </c>
      <c r="D70" s="5"/>
      <c r="E70" s="17"/>
      <c r="F70" s="15"/>
      <c r="G70" s="15"/>
      <c r="H70" s="15"/>
      <c r="I70" s="15"/>
      <c r="J70" s="17"/>
      <c r="K70" s="15"/>
      <c r="L70" s="15"/>
      <c r="M70" s="15"/>
      <c r="N70" s="15"/>
      <c r="O70" s="9"/>
      <c r="P70" s="63"/>
      <c r="Q70" s="63"/>
      <c r="R70" s="63"/>
      <c r="S70" s="63"/>
      <c r="T70" s="63">
        <f>'2017-2019'!E75+'2017-2019'!J75+'2017-2019'!O75+'2020-2022'!E70+'2020-2022'!J70+'2020-2022'!O70</f>
        <v>0</v>
      </c>
    </row>
    <row r="71" spans="1:20" ht="51" x14ac:dyDescent="0.2">
      <c r="A71" s="18" t="s">
        <v>161</v>
      </c>
      <c r="B71" s="22" t="s">
        <v>214</v>
      </c>
      <c r="C71" s="16" t="s">
        <v>19</v>
      </c>
      <c r="D71" s="5"/>
      <c r="E71" s="17"/>
      <c r="F71" s="15"/>
      <c r="G71" s="15"/>
      <c r="H71" s="15"/>
      <c r="I71" s="15"/>
      <c r="J71" s="17"/>
      <c r="K71" s="15"/>
      <c r="L71" s="15"/>
      <c r="M71" s="15"/>
      <c r="N71" s="15"/>
      <c r="O71" s="9"/>
      <c r="P71" s="63"/>
      <c r="Q71" s="63"/>
      <c r="R71" s="63"/>
      <c r="S71" s="63"/>
      <c r="T71" s="63">
        <f>'2017-2019'!E76+'2017-2019'!J76+'2017-2019'!O76+'2020-2022'!E71+'2020-2022'!J71+'2020-2022'!O71</f>
        <v>0</v>
      </c>
    </row>
    <row r="72" spans="1:20" ht="51" x14ac:dyDescent="0.2">
      <c r="A72" s="18" t="s">
        <v>162</v>
      </c>
      <c r="B72" s="22" t="s">
        <v>215</v>
      </c>
      <c r="C72" s="16" t="s">
        <v>19</v>
      </c>
      <c r="D72" s="5"/>
      <c r="E72" s="17"/>
      <c r="F72" s="15"/>
      <c r="G72" s="15"/>
      <c r="H72" s="15"/>
      <c r="I72" s="15"/>
      <c r="J72" s="17"/>
      <c r="K72" s="15"/>
      <c r="L72" s="15"/>
      <c r="M72" s="15"/>
      <c r="N72" s="15"/>
      <c r="O72" s="9"/>
      <c r="P72" s="63"/>
      <c r="Q72" s="63"/>
      <c r="R72" s="63"/>
      <c r="S72" s="63"/>
      <c r="T72" s="63">
        <f>'2017-2019'!E77+'2017-2019'!J77+'2017-2019'!O77+'2020-2022'!E72+'2020-2022'!J72+'2020-2022'!O72</f>
        <v>0</v>
      </c>
    </row>
    <row r="73" spans="1:20" ht="51" x14ac:dyDescent="0.2">
      <c r="A73" s="18" t="s">
        <v>163</v>
      </c>
      <c r="B73" s="22" t="s">
        <v>216</v>
      </c>
      <c r="C73" s="16" t="s">
        <v>19</v>
      </c>
      <c r="D73" s="5"/>
      <c r="E73" s="17"/>
      <c r="F73" s="15"/>
      <c r="G73" s="15"/>
      <c r="H73" s="15"/>
      <c r="I73" s="15"/>
      <c r="J73" s="17"/>
      <c r="K73" s="15"/>
      <c r="L73" s="15"/>
      <c r="M73" s="15"/>
      <c r="N73" s="15"/>
      <c r="O73" s="9"/>
      <c r="P73" s="63"/>
      <c r="Q73" s="63"/>
      <c r="R73" s="63"/>
      <c r="S73" s="63"/>
      <c r="T73" s="63">
        <f>'2017-2019'!E78+'2017-2019'!J78+'2017-2019'!O78+'2020-2022'!E73+'2020-2022'!J73+'2020-2022'!O73</f>
        <v>0</v>
      </c>
    </row>
    <row r="74" spans="1:20" ht="38.25" x14ac:dyDescent="0.2">
      <c r="A74" s="18" t="s">
        <v>164</v>
      </c>
      <c r="B74" s="22" t="s">
        <v>217</v>
      </c>
      <c r="C74" s="16" t="s">
        <v>19</v>
      </c>
      <c r="D74" s="5"/>
      <c r="E74" s="17"/>
      <c r="F74" s="15"/>
      <c r="G74" s="15"/>
      <c r="H74" s="15"/>
      <c r="I74" s="15"/>
      <c r="J74" s="17"/>
      <c r="K74" s="15"/>
      <c r="L74" s="15"/>
      <c r="M74" s="15"/>
      <c r="N74" s="15"/>
      <c r="O74" s="9"/>
      <c r="P74" s="63"/>
      <c r="Q74" s="63"/>
      <c r="R74" s="63"/>
      <c r="S74" s="63"/>
      <c r="T74" s="63">
        <f>'2017-2019'!E79+'2017-2019'!J79+'2017-2019'!O79+'2020-2022'!E74+'2020-2022'!J74+'2020-2022'!O74</f>
        <v>0</v>
      </c>
    </row>
    <row r="75" spans="1:20" ht="38.25" x14ac:dyDescent="0.2">
      <c r="A75" s="18" t="s">
        <v>165</v>
      </c>
      <c r="B75" s="22" t="s">
        <v>218</v>
      </c>
      <c r="C75" s="16" t="s">
        <v>19</v>
      </c>
      <c r="D75" s="5"/>
      <c r="E75" s="17"/>
      <c r="F75" s="15"/>
      <c r="G75" s="15"/>
      <c r="H75" s="15"/>
      <c r="I75" s="15"/>
      <c r="J75" s="17"/>
      <c r="K75" s="15"/>
      <c r="L75" s="15"/>
      <c r="M75" s="15"/>
      <c r="N75" s="15"/>
      <c r="O75" s="9"/>
      <c r="P75" s="63"/>
      <c r="Q75" s="63"/>
      <c r="R75" s="63"/>
      <c r="S75" s="63"/>
      <c r="T75" s="63">
        <f>'2017-2019'!E80+'2017-2019'!J80+'2017-2019'!O80+'2020-2022'!E75+'2020-2022'!J75+'2020-2022'!O75</f>
        <v>0</v>
      </c>
    </row>
    <row r="76" spans="1:20" ht="38.25" x14ac:dyDescent="0.2">
      <c r="A76" s="18" t="s">
        <v>166</v>
      </c>
      <c r="B76" s="22" t="s">
        <v>219</v>
      </c>
      <c r="C76" s="16" t="s">
        <v>19</v>
      </c>
      <c r="D76" s="5"/>
      <c r="E76" s="17"/>
      <c r="F76" s="15"/>
      <c r="G76" s="15"/>
      <c r="H76" s="15"/>
      <c r="I76" s="15"/>
      <c r="J76" s="17"/>
      <c r="K76" s="15"/>
      <c r="L76" s="15"/>
      <c r="M76" s="15"/>
      <c r="N76" s="15"/>
      <c r="O76" s="9"/>
      <c r="P76" s="63"/>
      <c r="Q76" s="63"/>
      <c r="R76" s="63"/>
      <c r="S76" s="63"/>
      <c r="T76" s="63">
        <f>'2017-2019'!E81+'2017-2019'!J81+'2017-2019'!O81+'2020-2022'!E76+'2020-2022'!J76+'2020-2022'!O76</f>
        <v>0</v>
      </c>
    </row>
    <row r="77" spans="1:20" ht="38.25" x14ac:dyDescent="0.2">
      <c r="A77" s="18" t="s">
        <v>167</v>
      </c>
      <c r="B77" s="22" t="s">
        <v>220</v>
      </c>
      <c r="C77" s="16" t="s">
        <v>19</v>
      </c>
      <c r="D77" s="5"/>
      <c r="E77" s="17"/>
      <c r="F77" s="15"/>
      <c r="G77" s="15"/>
      <c r="H77" s="15"/>
      <c r="I77" s="15"/>
      <c r="J77" s="17"/>
      <c r="K77" s="15"/>
      <c r="L77" s="15"/>
      <c r="M77" s="15"/>
      <c r="N77" s="15"/>
      <c r="O77" s="9"/>
      <c r="P77" s="63"/>
      <c r="Q77" s="63"/>
      <c r="R77" s="63"/>
      <c r="S77" s="63"/>
      <c r="T77" s="63">
        <f>'2017-2019'!E82+'2017-2019'!J82+'2017-2019'!O82+'2020-2022'!E77+'2020-2022'!J77+'2020-2022'!O77</f>
        <v>0</v>
      </c>
    </row>
    <row r="78" spans="1:20" ht="38.25" x14ac:dyDescent="0.2">
      <c r="A78" s="18" t="s">
        <v>168</v>
      </c>
      <c r="B78" s="22" t="s">
        <v>221</v>
      </c>
      <c r="C78" s="16" t="s">
        <v>19</v>
      </c>
      <c r="D78" s="5"/>
      <c r="E78" s="17"/>
      <c r="F78" s="15"/>
      <c r="G78" s="15"/>
      <c r="H78" s="15"/>
      <c r="I78" s="15"/>
      <c r="J78" s="17"/>
      <c r="K78" s="15"/>
      <c r="L78" s="15"/>
      <c r="M78" s="15"/>
      <c r="N78" s="15"/>
      <c r="O78" s="9"/>
      <c r="P78" s="63"/>
      <c r="Q78" s="63"/>
      <c r="R78" s="63"/>
      <c r="S78" s="63"/>
      <c r="T78" s="63">
        <f>'2017-2019'!E83+'2017-2019'!J83+'2017-2019'!O83+'2020-2022'!E78+'2020-2022'!J78+'2020-2022'!O78</f>
        <v>0</v>
      </c>
    </row>
    <row r="79" spans="1:20" ht="51" x14ac:dyDescent="0.2">
      <c r="A79" s="18" t="s">
        <v>169</v>
      </c>
      <c r="B79" s="22" t="s">
        <v>222</v>
      </c>
      <c r="C79" s="16" t="s">
        <v>19</v>
      </c>
      <c r="D79" s="5"/>
      <c r="E79" s="17"/>
      <c r="F79" s="15"/>
      <c r="G79" s="15"/>
      <c r="H79" s="15"/>
      <c r="I79" s="15"/>
      <c r="J79" s="17"/>
      <c r="K79" s="15"/>
      <c r="L79" s="15"/>
      <c r="M79" s="15"/>
      <c r="N79" s="15"/>
      <c r="O79" s="9"/>
      <c r="P79" s="63"/>
      <c r="Q79" s="63"/>
      <c r="R79" s="63"/>
      <c r="S79" s="63"/>
      <c r="T79" s="63">
        <f>'2017-2019'!E84+'2017-2019'!J84+'2017-2019'!O84+'2020-2022'!E79+'2020-2022'!J79+'2020-2022'!O79</f>
        <v>0</v>
      </c>
    </row>
    <row r="80" spans="1:20" ht="43.5" customHeight="1" x14ac:dyDescent="0.2">
      <c r="A80" s="18" t="s">
        <v>170</v>
      </c>
      <c r="B80" s="22" t="s">
        <v>223</v>
      </c>
      <c r="C80" s="16" t="s">
        <v>19</v>
      </c>
      <c r="D80" s="5"/>
      <c r="E80" s="17"/>
      <c r="F80" s="15"/>
      <c r="G80" s="15"/>
      <c r="H80" s="15"/>
      <c r="I80" s="15"/>
      <c r="J80" s="17"/>
      <c r="K80" s="15"/>
      <c r="L80" s="15"/>
      <c r="M80" s="15"/>
      <c r="N80" s="15"/>
      <c r="O80" s="9"/>
      <c r="P80" s="63"/>
      <c r="Q80" s="63"/>
      <c r="R80" s="63"/>
      <c r="S80" s="63"/>
      <c r="T80" s="63">
        <f>'2017-2019'!E85+'2017-2019'!J85+'2017-2019'!O85+'2020-2022'!E80+'2020-2022'!J80+'2020-2022'!O80</f>
        <v>0</v>
      </c>
    </row>
    <row r="81" spans="1:20" ht="51" x14ac:dyDescent="0.2">
      <c r="A81" s="18" t="s">
        <v>171</v>
      </c>
      <c r="B81" s="22" t="s">
        <v>224</v>
      </c>
      <c r="C81" s="16" t="s">
        <v>19</v>
      </c>
      <c r="D81" s="5"/>
      <c r="E81" s="17"/>
      <c r="F81" s="15"/>
      <c r="G81" s="15"/>
      <c r="H81" s="15"/>
      <c r="I81" s="15"/>
      <c r="J81" s="17"/>
      <c r="K81" s="15"/>
      <c r="L81" s="15"/>
      <c r="M81" s="15"/>
      <c r="N81" s="15"/>
      <c r="O81" s="9"/>
      <c r="P81" s="63"/>
      <c r="Q81" s="63"/>
      <c r="R81" s="63"/>
      <c r="S81" s="63"/>
      <c r="T81" s="63">
        <f>'2017-2019'!E86+'2017-2019'!J86+'2017-2019'!O86+'2020-2022'!E81+'2020-2022'!J81+'2020-2022'!O81</f>
        <v>0</v>
      </c>
    </row>
    <row r="82" spans="1:20" ht="51" x14ac:dyDescent="0.2">
      <c r="A82" s="18" t="s">
        <v>172</v>
      </c>
      <c r="B82" s="22" t="s">
        <v>225</v>
      </c>
      <c r="C82" s="16" t="s">
        <v>19</v>
      </c>
      <c r="D82" s="5"/>
      <c r="E82" s="17"/>
      <c r="F82" s="15"/>
      <c r="G82" s="15"/>
      <c r="H82" s="15"/>
      <c r="I82" s="15"/>
      <c r="J82" s="17"/>
      <c r="K82" s="15"/>
      <c r="L82" s="15"/>
      <c r="M82" s="15"/>
      <c r="N82" s="15"/>
      <c r="O82" s="9"/>
      <c r="P82" s="63"/>
      <c r="Q82" s="63"/>
      <c r="R82" s="63"/>
      <c r="S82" s="63"/>
      <c r="T82" s="63">
        <f>'2017-2019'!E87+'2017-2019'!J87+'2017-2019'!O87+'2020-2022'!E82+'2020-2022'!J82+'2020-2022'!O82</f>
        <v>0</v>
      </c>
    </row>
    <row r="83" spans="1:20" ht="38.25" x14ac:dyDescent="0.2">
      <c r="A83" s="18" t="s">
        <v>173</v>
      </c>
      <c r="B83" s="22" t="s">
        <v>226</v>
      </c>
      <c r="C83" s="16" t="s">
        <v>19</v>
      </c>
      <c r="D83" s="5"/>
      <c r="E83" s="17"/>
      <c r="F83" s="15"/>
      <c r="G83" s="15"/>
      <c r="H83" s="15"/>
      <c r="I83" s="15"/>
      <c r="J83" s="17"/>
      <c r="K83" s="15"/>
      <c r="L83" s="15"/>
      <c r="M83" s="15"/>
      <c r="N83" s="15"/>
      <c r="O83" s="9"/>
      <c r="P83" s="63"/>
      <c r="Q83" s="63"/>
      <c r="R83" s="63"/>
      <c r="S83" s="63"/>
      <c r="T83" s="63">
        <f>'2017-2019'!E88+'2017-2019'!J88+'2017-2019'!O88+'2020-2022'!E83+'2020-2022'!J83+'2020-2022'!O83</f>
        <v>0</v>
      </c>
    </row>
    <row r="84" spans="1:20" ht="38.25" x14ac:dyDescent="0.2">
      <c r="A84" s="18" t="s">
        <v>174</v>
      </c>
      <c r="B84" s="22" t="s">
        <v>227</v>
      </c>
      <c r="C84" s="16" t="s">
        <v>19</v>
      </c>
      <c r="D84" s="5"/>
      <c r="E84" s="17"/>
      <c r="F84" s="15"/>
      <c r="G84" s="15"/>
      <c r="H84" s="15"/>
      <c r="I84" s="15"/>
      <c r="J84" s="17"/>
      <c r="K84" s="15"/>
      <c r="L84" s="15"/>
      <c r="M84" s="15"/>
      <c r="N84" s="15"/>
      <c r="O84" s="9"/>
      <c r="P84" s="63"/>
      <c r="Q84" s="63"/>
      <c r="R84" s="63"/>
      <c r="S84" s="63"/>
      <c r="T84" s="63">
        <f>'2017-2019'!E89+'2017-2019'!J89+'2017-2019'!O89+'2020-2022'!E84+'2020-2022'!J84+'2020-2022'!O84</f>
        <v>0</v>
      </c>
    </row>
    <row r="85" spans="1:20" ht="38.25" x14ac:dyDescent="0.2">
      <c r="A85" s="18" t="s">
        <v>175</v>
      </c>
      <c r="B85" s="22" t="s">
        <v>228</v>
      </c>
      <c r="C85" s="16" t="s">
        <v>19</v>
      </c>
      <c r="D85" s="5"/>
      <c r="E85" s="17"/>
      <c r="F85" s="15"/>
      <c r="G85" s="15"/>
      <c r="H85" s="15"/>
      <c r="I85" s="15"/>
      <c r="J85" s="17"/>
      <c r="K85" s="15"/>
      <c r="L85" s="15"/>
      <c r="M85" s="15"/>
      <c r="N85" s="15"/>
      <c r="O85" s="9"/>
      <c r="P85" s="63"/>
      <c r="Q85" s="63"/>
      <c r="R85" s="63"/>
      <c r="S85" s="63"/>
      <c r="T85" s="63">
        <f>'2017-2019'!E90+'2017-2019'!J90+'2017-2019'!O90+'2020-2022'!E85+'2020-2022'!J85+'2020-2022'!O85</f>
        <v>0</v>
      </c>
    </row>
    <row r="86" spans="1:20" ht="51" x14ac:dyDescent="0.2">
      <c r="A86" s="18" t="s">
        <v>176</v>
      </c>
      <c r="B86" s="22" t="s">
        <v>229</v>
      </c>
      <c r="C86" s="16" t="s">
        <v>19</v>
      </c>
      <c r="D86" s="5"/>
      <c r="E86" s="17"/>
      <c r="F86" s="15"/>
      <c r="G86" s="15"/>
      <c r="H86" s="15"/>
      <c r="I86" s="15"/>
      <c r="J86" s="17"/>
      <c r="K86" s="15"/>
      <c r="L86" s="15"/>
      <c r="M86" s="15"/>
      <c r="N86" s="15"/>
      <c r="O86" s="9"/>
      <c r="P86" s="63"/>
      <c r="Q86" s="63"/>
      <c r="R86" s="63"/>
      <c r="S86" s="63"/>
      <c r="T86" s="63">
        <f>'2017-2019'!E91+'2017-2019'!J91+'2017-2019'!O91+'2020-2022'!E86+'2020-2022'!J86+'2020-2022'!O86</f>
        <v>0</v>
      </c>
    </row>
    <row r="87" spans="1:20" ht="51" x14ac:dyDescent="0.2">
      <c r="A87" s="18" t="s">
        <v>177</v>
      </c>
      <c r="B87" s="22" t="s">
        <v>230</v>
      </c>
      <c r="C87" s="16" t="s">
        <v>19</v>
      </c>
      <c r="D87" s="5"/>
      <c r="E87" s="17"/>
      <c r="F87" s="15"/>
      <c r="G87" s="15"/>
      <c r="H87" s="15"/>
      <c r="I87" s="15"/>
      <c r="J87" s="17"/>
      <c r="K87" s="15"/>
      <c r="L87" s="15"/>
      <c r="M87" s="15"/>
      <c r="N87" s="15"/>
      <c r="O87" s="9"/>
      <c r="P87" s="63"/>
      <c r="Q87" s="63"/>
      <c r="R87" s="63"/>
      <c r="S87" s="63"/>
      <c r="T87" s="63">
        <f>'2017-2019'!E92+'2017-2019'!J92+'2017-2019'!O92+'2020-2022'!E87+'2020-2022'!J87+'2020-2022'!O87</f>
        <v>0</v>
      </c>
    </row>
    <row r="88" spans="1:20" ht="51" x14ac:dyDescent="0.2">
      <c r="A88" s="18" t="s">
        <v>178</v>
      </c>
      <c r="B88" s="22" t="s">
        <v>231</v>
      </c>
      <c r="C88" s="16" t="s">
        <v>19</v>
      </c>
      <c r="D88" s="5"/>
      <c r="E88" s="17"/>
      <c r="F88" s="15"/>
      <c r="G88" s="15"/>
      <c r="H88" s="15"/>
      <c r="I88" s="15"/>
      <c r="J88" s="17"/>
      <c r="K88" s="15"/>
      <c r="L88" s="15"/>
      <c r="M88" s="15"/>
      <c r="N88" s="15"/>
      <c r="O88" s="9"/>
      <c r="P88" s="63"/>
      <c r="Q88" s="63"/>
      <c r="R88" s="63"/>
      <c r="S88" s="63"/>
      <c r="T88" s="63">
        <f>'2017-2019'!E93+'2017-2019'!J93+'2017-2019'!O93+'2020-2022'!E88+'2020-2022'!J88+'2020-2022'!O88</f>
        <v>0</v>
      </c>
    </row>
    <row r="89" spans="1:20" ht="51" x14ac:dyDescent="0.2">
      <c r="A89" s="18" t="s">
        <v>179</v>
      </c>
      <c r="B89" s="22" t="s">
        <v>232</v>
      </c>
      <c r="C89" s="16" t="s">
        <v>19</v>
      </c>
      <c r="D89" s="5"/>
      <c r="E89" s="17"/>
      <c r="F89" s="15"/>
      <c r="G89" s="15"/>
      <c r="H89" s="15"/>
      <c r="I89" s="15"/>
      <c r="J89" s="17"/>
      <c r="K89" s="15"/>
      <c r="L89" s="15"/>
      <c r="M89" s="15"/>
      <c r="N89" s="15"/>
      <c r="O89" s="9"/>
      <c r="P89" s="63"/>
      <c r="Q89" s="63"/>
      <c r="R89" s="63"/>
      <c r="S89" s="63"/>
      <c r="T89" s="63">
        <f>'2017-2019'!E94+'2017-2019'!J94+'2017-2019'!O94+'2020-2022'!E89+'2020-2022'!J89+'2020-2022'!O89</f>
        <v>0</v>
      </c>
    </row>
    <row r="90" spans="1:20" ht="51" x14ac:dyDescent="0.2">
      <c r="A90" s="18" t="s">
        <v>180</v>
      </c>
      <c r="B90" s="22" t="s">
        <v>233</v>
      </c>
      <c r="C90" s="16" t="s">
        <v>19</v>
      </c>
      <c r="D90" s="5"/>
      <c r="E90" s="17"/>
      <c r="F90" s="15"/>
      <c r="G90" s="15"/>
      <c r="H90" s="15"/>
      <c r="I90" s="15"/>
      <c r="J90" s="17"/>
      <c r="K90" s="15"/>
      <c r="L90" s="15"/>
      <c r="M90" s="15"/>
      <c r="N90" s="15"/>
      <c r="O90" s="9"/>
      <c r="P90" s="63"/>
      <c r="Q90" s="63"/>
      <c r="R90" s="63"/>
      <c r="S90" s="63"/>
      <c r="T90" s="63">
        <f>'2017-2019'!E95+'2017-2019'!J95+'2017-2019'!O95+'2020-2022'!E90+'2020-2022'!J90+'2020-2022'!O90</f>
        <v>0</v>
      </c>
    </row>
    <row r="91" spans="1:20" ht="51" x14ac:dyDescent="0.2">
      <c r="A91" s="18" t="s">
        <v>181</v>
      </c>
      <c r="B91" s="22" t="s">
        <v>234</v>
      </c>
      <c r="C91" s="16" t="s">
        <v>19</v>
      </c>
      <c r="D91" s="5"/>
      <c r="E91" s="17"/>
      <c r="F91" s="15"/>
      <c r="G91" s="15"/>
      <c r="H91" s="15"/>
      <c r="I91" s="15"/>
      <c r="J91" s="17"/>
      <c r="K91" s="15"/>
      <c r="L91" s="15"/>
      <c r="M91" s="15"/>
      <c r="N91" s="15"/>
      <c r="O91" s="9"/>
      <c r="P91" s="63"/>
      <c r="Q91" s="63"/>
      <c r="R91" s="63"/>
      <c r="S91" s="63"/>
      <c r="T91" s="63">
        <f>'2017-2019'!E96+'2017-2019'!J96+'2017-2019'!O96+'2020-2022'!E91+'2020-2022'!J91+'2020-2022'!O91</f>
        <v>0</v>
      </c>
    </row>
    <row r="92" spans="1:20" ht="38.25" x14ac:dyDescent="0.2">
      <c r="A92" s="18" t="s">
        <v>182</v>
      </c>
      <c r="B92" s="22" t="s">
        <v>235</v>
      </c>
      <c r="C92" s="16" t="s">
        <v>19</v>
      </c>
      <c r="D92" s="5"/>
      <c r="E92" s="17"/>
      <c r="F92" s="15"/>
      <c r="G92" s="15"/>
      <c r="H92" s="15"/>
      <c r="I92" s="15"/>
      <c r="J92" s="17"/>
      <c r="K92" s="15"/>
      <c r="L92" s="15"/>
      <c r="M92" s="15"/>
      <c r="N92" s="15"/>
      <c r="O92" s="9"/>
      <c r="P92" s="63"/>
      <c r="Q92" s="63"/>
      <c r="R92" s="63"/>
      <c r="S92" s="63"/>
      <c r="T92" s="63">
        <f>'2017-2019'!E97+'2017-2019'!J97+'2017-2019'!O97+'2020-2022'!E92+'2020-2022'!J92+'2020-2022'!O92</f>
        <v>0</v>
      </c>
    </row>
    <row r="93" spans="1:20" ht="51" x14ac:dyDescent="0.2">
      <c r="A93" s="18" t="s">
        <v>183</v>
      </c>
      <c r="B93" s="22" t="s">
        <v>236</v>
      </c>
      <c r="C93" s="16" t="s">
        <v>19</v>
      </c>
      <c r="D93" s="5"/>
      <c r="E93" s="17"/>
      <c r="F93" s="15"/>
      <c r="G93" s="15"/>
      <c r="H93" s="15"/>
      <c r="I93" s="15"/>
      <c r="J93" s="17"/>
      <c r="K93" s="15"/>
      <c r="L93" s="15"/>
      <c r="M93" s="15"/>
      <c r="N93" s="15"/>
      <c r="O93" s="9"/>
      <c r="P93" s="63"/>
      <c r="Q93" s="63"/>
      <c r="R93" s="63"/>
      <c r="S93" s="63"/>
      <c r="T93" s="63">
        <f>'2017-2019'!E98+'2017-2019'!J98+'2017-2019'!O98+'2020-2022'!E93+'2020-2022'!J93+'2020-2022'!O93</f>
        <v>0</v>
      </c>
    </row>
    <row r="94" spans="1:20" ht="76.5" x14ac:dyDescent="0.2">
      <c r="A94" s="18" t="s">
        <v>257</v>
      </c>
      <c r="B94" s="22" t="s">
        <v>258</v>
      </c>
      <c r="C94" s="16" t="s">
        <v>19</v>
      </c>
      <c r="D94" s="5"/>
      <c r="E94" s="17"/>
      <c r="F94" s="15"/>
      <c r="G94" s="15"/>
      <c r="H94" s="15"/>
      <c r="I94" s="15"/>
      <c r="J94" s="17"/>
      <c r="K94" s="15"/>
      <c r="L94" s="15"/>
      <c r="M94" s="15"/>
      <c r="N94" s="15"/>
      <c r="O94" s="9"/>
      <c r="P94" s="63"/>
      <c r="Q94" s="63"/>
      <c r="R94" s="63"/>
      <c r="S94" s="63"/>
      <c r="T94" s="63">
        <v>0</v>
      </c>
    </row>
    <row r="95" spans="1:20" ht="51" x14ac:dyDescent="0.2">
      <c r="A95" s="18" t="s">
        <v>259</v>
      </c>
      <c r="B95" s="22" t="s">
        <v>260</v>
      </c>
      <c r="C95" s="16" t="s">
        <v>19</v>
      </c>
      <c r="D95" s="5"/>
      <c r="E95" s="17"/>
      <c r="F95" s="15"/>
      <c r="G95" s="15"/>
      <c r="H95" s="15"/>
      <c r="I95" s="15"/>
      <c r="J95" s="17"/>
      <c r="K95" s="15"/>
      <c r="L95" s="15"/>
      <c r="M95" s="15"/>
      <c r="N95" s="15"/>
      <c r="O95" s="9"/>
      <c r="P95" s="63"/>
      <c r="Q95" s="63"/>
      <c r="R95" s="63"/>
      <c r="S95" s="63"/>
      <c r="T95" s="63">
        <v>0</v>
      </c>
    </row>
    <row r="96" spans="1:20" ht="93" customHeight="1" x14ac:dyDescent="0.2">
      <c r="A96" s="18" t="s">
        <v>272</v>
      </c>
      <c r="B96" s="22" t="s">
        <v>273</v>
      </c>
      <c r="C96" s="16" t="s">
        <v>19</v>
      </c>
      <c r="D96" s="5"/>
      <c r="E96" s="17"/>
      <c r="F96" s="15"/>
      <c r="G96" s="15"/>
      <c r="H96" s="15"/>
      <c r="I96" s="15"/>
      <c r="J96" s="17"/>
      <c r="K96" s="15"/>
      <c r="L96" s="15"/>
      <c r="M96" s="15"/>
      <c r="N96" s="15"/>
      <c r="O96" s="9"/>
      <c r="P96" s="63"/>
      <c r="Q96" s="63"/>
      <c r="R96" s="63"/>
      <c r="S96" s="63"/>
      <c r="T96" s="63">
        <v>0</v>
      </c>
    </row>
    <row r="97" spans="1:20" ht="51" x14ac:dyDescent="0.2">
      <c r="A97" s="63">
        <v>5</v>
      </c>
      <c r="B97" s="21" t="s">
        <v>11</v>
      </c>
      <c r="C97" s="5"/>
      <c r="D97" s="5"/>
      <c r="E97" s="9">
        <f>SUM(E98:E130)</f>
        <v>1996.43</v>
      </c>
      <c r="F97" s="9">
        <f>SUM(F98:F130)</f>
        <v>1996.43</v>
      </c>
      <c r="G97" s="9"/>
      <c r="H97" s="9"/>
      <c r="I97" s="9"/>
      <c r="J97" s="23">
        <f>SUM(J98:J130)</f>
        <v>3461</v>
      </c>
      <c r="K97" s="23">
        <f>SUM(K98:K130)</f>
        <v>3461</v>
      </c>
      <c r="L97" s="9"/>
      <c r="M97" s="9"/>
      <c r="N97" s="9"/>
      <c r="O97" s="41">
        <f>SUM(O98:O131)</f>
        <v>4008</v>
      </c>
      <c r="P97" s="41">
        <f>SUM(P98:P131)</f>
        <v>4008</v>
      </c>
      <c r="Q97" s="58"/>
      <c r="R97" s="58"/>
      <c r="S97" s="58"/>
      <c r="T97" s="71">
        <f>'2017-2019'!E102+'2017-2019'!J102+'2017-2019'!O102+'2020-2022'!E97+'2020-2022'!J97+'2020-2022'!O97</f>
        <v>12024.93</v>
      </c>
    </row>
    <row r="98" spans="1:20" ht="51" x14ac:dyDescent="0.2">
      <c r="A98" s="15" t="s">
        <v>45</v>
      </c>
      <c r="B98" s="22" t="s">
        <v>97</v>
      </c>
      <c r="C98" s="16" t="s">
        <v>19</v>
      </c>
      <c r="D98" s="5"/>
      <c r="E98" s="17"/>
      <c r="F98" s="15"/>
      <c r="G98" s="15"/>
      <c r="H98" s="15"/>
      <c r="I98" s="15"/>
      <c r="J98" s="17"/>
      <c r="K98" s="15"/>
      <c r="L98" s="15"/>
      <c r="M98" s="15"/>
      <c r="N98" s="15"/>
      <c r="O98" s="9"/>
      <c r="P98" s="63"/>
      <c r="Q98" s="63"/>
      <c r="R98" s="63"/>
      <c r="S98" s="63"/>
      <c r="T98" s="63">
        <f>'2017-2019'!E103+'2017-2019'!J103+'2017-2019'!O103+'2020-2022'!E98+'2020-2022'!J98+'2020-2022'!O98</f>
        <v>0</v>
      </c>
    </row>
    <row r="99" spans="1:20" ht="51" x14ac:dyDescent="0.2">
      <c r="A99" s="15" t="s">
        <v>46</v>
      </c>
      <c r="B99" s="22" t="s">
        <v>98</v>
      </c>
      <c r="C99" s="16" t="s">
        <v>19</v>
      </c>
      <c r="D99" s="5"/>
      <c r="E99" s="17"/>
      <c r="F99" s="15"/>
      <c r="G99" s="15"/>
      <c r="H99" s="15"/>
      <c r="I99" s="15"/>
      <c r="J99" s="17"/>
      <c r="K99" s="15"/>
      <c r="L99" s="15"/>
      <c r="M99" s="15"/>
      <c r="N99" s="15"/>
      <c r="O99" s="9"/>
      <c r="P99" s="63"/>
      <c r="Q99" s="63"/>
      <c r="R99" s="63"/>
      <c r="S99" s="63"/>
      <c r="T99" s="63">
        <f>'2017-2019'!E104+'2017-2019'!J104+'2017-2019'!O104+'2020-2022'!E99+'2020-2022'!J99+'2020-2022'!O99</f>
        <v>0</v>
      </c>
    </row>
    <row r="100" spans="1:20" ht="76.5" x14ac:dyDescent="0.2">
      <c r="A100" s="15" t="s">
        <v>47</v>
      </c>
      <c r="B100" s="22" t="s">
        <v>99</v>
      </c>
      <c r="C100" s="16" t="s">
        <v>19</v>
      </c>
      <c r="D100" s="5">
        <v>2018</v>
      </c>
      <c r="E100" s="17"/>
      <c r="F100" s="15"/>
      <c r="G100" s="15"/>
      <c r="H100" s="15"/>
      <c r="I100" s="15"/>
      <c r="J100" s="17"/>
      <c r="K100" s="15"/>
      <c r="L100" s="15"/>
      <c r="M100" s="15"/>
      <c r="N100" s="15"/>
      <c r="O100" s="9"/>
      <c r="P100" s="63"/>
      <c r="Q100" s="63"/>
      <c r="R100" s="63"/>
      <c r="S100" s="63"/>
      <c r="T100" s="63">
        <f>'2017-2019'!E105+'2017-2019'!J105+'2017-2019'!O105+'2020-2022'!E100+'2020-2022'!J100+'2020-2022'!O100</f>
        <v>1271.5</v>
      </c>
    </row>
    <row r="101" spans="1:20" ht="51" x14ac:dyDescent="0.2">
      <c r="A101" s="15" t="s">
        <v>48</v>
      </c>
      <c r="B101" s="22" t="s">
        <v>100</v>
      </c>
      <c r="C101" s="16" t="s">
        <v>19</v>
      </c>
      <c r="D101" s="5"/>
      <c r="E101" s="17"/>
      <c r="F101" s="15"/>
      <c r="G101" s="15"/>
      <c r="H101" s="15"/>
      <c r="I101" s="15"/>
      <c r="J101" s="17"/>
      <c r="K101" s="15"/>
      <c r="L101" s="15"/>
      <c r="M101" s="15"/>
      <c r="N101" s="15"/>
      <c r="O101" s="9"/>
      <c r="P101" s="63"/>
      <c r="Q101" s="63"/>
      <c r="R101" s="63"/>
      <c r="S101" s="63"/>
      <c r="T101" s="63">
        <f>'2017-2019'!E106+'2017-2019'!J106+'2017-2019'!O106+'2020-2022'!E101+'2020-2022'!J101+'2020-2022'!O101</f>
        <v>0</v>
      </c>
    </row>
    <row r="102" spans="1:20" ht="76.5" x14ac:dyDescent="0.2">
      <c r="A102" s="15" t="s">
        <v>49</v>
      </c>
      <c r="B102" s="22" t="s">
        <v>67</v>
      </c>
      <c r="C102" s="16" t="s">
        <v>19</v>
      </c>
      <c r="D102" s="5"/>
      <c r="E102" s="17"/>
      <c r="F102" s="15"/>
      <c r="G102" s="15"/>
      <c r="H102" s="15"/>
      <c r="I102" s="15"/>
      <c r="J102" s="17"/>
      <c r="K102" s="15"/>
      <c r="L102" s="15"/>
      <c r="M102" s="15"/>
      <c r="N102" s="15"/>
      <c r="O102" s="9"/>
      <c r="P102" s="63"/>
      <c r="Q102" s="63"/>
      <c r="R102" s="63"/>
      <c r="S102" s="63"/>
      <c r="T102" s="63">
        <f>'2017-2019'!E107+'2017-2019'!J107+'2017-2019'!O107+'2020-2022'!E102+'2020-2022'!J102+'2020-2022'!O102</f>
        <v>0</v>
      </c>
    </row>
    <row r="103" spans="1:20" ht="63.75" x14ac:dyDescent="0.2">
      <c r="A103" s="15" t="s">
        <v>50</v>
      </c>
      <c r="B103" s="22" t="s">
        <v>252</v>
      </c>
      <c r="C103" s="16" t="s">
        <v>19</v>
      </c>
      <c r="D103" s="5">
        <v>2022</v>
      </c>
      <c r="E103" s="17"/>
      <c r="F103" s="15"/>
      <c r="G103" s="15"/>
      <c r="H103" s="15"/>
      <c r="I103" s="15"/>
      <c r="J103" s="17"/>
      <c r="K103" s="15"/>
      <c r="L103" s="15"/>
      <c r="M103" s="15"/>
      <c r="N103" s="15"/>
      <c r="O103" s="9">
        <f t="shared" ref="O103:O106" si="2">SUM(P103:S103)</f>
        <v>0</v>
      </c>
      <c r="P103" s="63">
        <v>0</v>
      </c>
      <c r="Q103" s="63"/>
      <c r="R103" s="63"/>
      <c r="S103" s="63"/>
      <c r="T103" s="63">
        <f>'2017-2019'!E108+'2017-2019'!J108+'2017-2019'!O108+'2020-2022'!E103+'2020-2022'!J103+'2020-2022'!O103</f>
        <v>0</v>
      </c>
    </row>
    <row r="104" spans="1:20" ht="51" x14ac:dyDescent="0.2">
      <c r="A104" s="15" t="s">
        <v>51</v>
      </c>
      <c r="B104" s="22" t="s">
        <v>95</v>
      </c>
      <c r="C104" s="16" t="s">
        <v>19</v>
      </c>
      <c r="D104" s="5"/>
      <c r="E104" s="17"/>
      <c r="F104" s="15"/>
      <c r="G104" s="15"/>
      <c r="H104" s="15"/>
      <c r="I104" s="15"/>
      <c r="J104" s="17"/>
      <c r="K104" s="15"/>
      <c r="L104" s="15"/>
      <c r="M104" s="15"/>
      <c r="N104" s="15"/>
      <c r="O104" s="9"/>
      <c r="P104" s="63"/>
      <c r="Q104" s="63"/>
      <c r="R104" s="63"/>
      <c r="S104" s="63"/>
      <c r="T104" s="63">
        <f>'2017-2019'!E109+'2017-2019'!J109+'2017-2019'!O109+'2020-2022'!E104+'2020-2022'!J104+'2020-2022'!O104</f>
        <v>0</v>
      </c>
    </row>
    <row r="105" spans="1:20" ht="51" x14ac:dyDescent="0.2">
      <c r="A105" s="15" t="s">
        <v>52</v>
      </c>
      <c r="B105" s="22" t="s">
        <v>96</v>
      </c>
      <c r="C105" s="16" t="s">
        <v>19</v>
      </c>
      <c r="D105" s="5"/>
      <c r="E105" s="17"/>
      <c r="F105" s="15"/>
      <c r="G105" s="15"/>
      <c r="H105" s="15"/>
      <c r="I105" s="15"/>
      <c r="J105" s="17"/>
      <c r="K105" s="15"/>
      <c r="L105" s="15"/>
      <c r="M105" s="15"/>
      <c r="N105" s="15"/>
      <c r="O105" s="9"/>
      <c r="P105" s="63"/>
      <c r="Q105" s="63"/>
      <c r="R105" s="63"/>
      <c r="S105" s="63"/>
      <c r="T105" s="63">
        <f>'2017-2019'!E110+'2017-2019'!J110+'2017-2019'!O110+'2020-2022'!E105+'2020-2022'!J105+'2020-2022'!O105</f>
        <v>0</v>
      </c>
    </row>
    <row r="106" spans="1:20" ht="51" x14ac:dyDescent="0.2">
      <c r="A106" s="15" t="s">
        <v>53</v>
      </c>
      <c r="B106" s="22" t="s">
        <v>244</v>
      </c>
      <c r="C106" s="16" t="s">
        <v>19</v>
      </c>
      <c r="D106" s="5">
        <v>2022</v>
      </c>
      <c r="E106" s="17"/>
      <c r="F106" s="15"/>
      <c r="G106" s="15"/>
      <c r="H106" s="15"/>
      <c r="I106" s="15"/>
      <c r="J106" s="17"/>
      <c r="K106" s="15"/>
      <c r="L106" s="15"/>
      <c r="M106" s="15"/>
      <c r="N106" s="15"/>
      <c r="O106" s="9">
        <f t="shared" si="2"/>
        <v>1383</v>
      </c>
      <c r="P106" s="63">
        <v>1383</v>
      </c>
      <c r="Q106" s="63"/>
      <c r="R106" s="63"/>
      <c r="S106" s="63"/>
      <c r="T106" s="63">
        <f>'2017-2019'!E111+'2017-2019'!J111+'2017-2019'!O111+'2020-2022'!E106+'2020-2022'!J106+'2020-2022'!O106</f>
        <v>1383</v>
      </c>
    </row>
    <row r="107" spans="1:20" ht="76.5" x14ac:dyDescent="0.2">
      <c r="A107" s="15" t="s">
        <v>54</v>
      </c>
      <c r="B107" s="22" t="s">
        <v>64</v>
      </c>
      <c r="C107" s="16" t="s">
        <v>19</v>
      </c>
      <c r="D107" s="5">
        <v>2017</v>
      </c>
      <c r="E107" s="17"/>
      <c r="F107" s="15"/>
      <c r="G107" s="15"/>
      <c r="H107" s="15"/>
      <c r="I107" s="15"/>
      <c r="J107" s="17"/>
      <c r="K107" s="15"/>
      <c r="L107" s="15"/>
      <c r="M107" s="15"/>
      <c r="N107" s="15"/>
      <c r="O107" s="9"/>
      <c r="P107" s="63"/>
      <c r="Q107" s="63"/>
      <c r="R107" s="63"/>
      <c r="S107" s="63"/>
      <c r="T107" s="63">
        <f>'2017-2019'!E112+'2017-2019'!J112+'2017-2019'!O112+'2020-2022'!E107+'2020-2022'!J107+'2020-2022'!O107</f>
        <v>1095</v>
      </c>
    </row>
    <row r="108" spans="1:20" ht="67.900000000000006" customHeight="1" x14ac:dyDescent="0.2">
      <c r="A108" s="15" t="s">
        <v>55</v>
      </c>
      <c r="B108" s="22" t="s">
        <v>93</v>
      </c>
      <c r="C108" s="16" t="s">
        <v>19</v>
      </c>
      <c r="D108" s="5">
        <v>2017</v>
      </c>
      <c r="E108" s="17"/>
      <c r="F108" s="15"/>
      <c r="G108" s="15"/>
      <c r="H108" s="15"/>
      <c r="I108" s="15"/>
      <c r="J108" s="17"/>
      <c r="K108" s="15"/>
      <c r="L108" s="15"/>
      <c r="M108" s="15"/>
      <c r="N108" s="15"/>
      <c r="O108" s="9"/>
      <c r="P108" s="63"/>
      <c r="Q108" s="63"/>
      <c r="R108" s="63"/>
      <c r="S108" s="63"/>
      <c r="T108" s="63">
        <f>'2017-2019'!E113+'2017-2019'!J113+'2017-2019'!O113+'2020-2022'!E108+'2020-2022'!J108+'2020-2022'!O108</f>
        <v>95</v>
      </c>
    </row>
    <row r="109" spans="1:20" ht="69.599999999999994" customHeight="1" x14ac:dyDescent="0.2">
      <c r="A109" s="15" t="s">
        <v>63</v>
      </c>
      <c r="B109" s="22" t="s">
        <v>94</v>
      </c>
      <c r="C109" s="16" t="s">
        <v>19</v>
      </c>
      <c r="D109" s="5">
        <v>2017</v>
      </c>
      <c r="E109" s="17"/>
      <c r="F109" s="15"/>
      <c r="G109" s="15"/>
      <c r="H109" s="15"/>
      <c r="I109" s="15"/>
      <c r="J109" s="17"/>
      <c r="K109" s="15"/>
      <c r="L109" s="15"/>
      <c r="M109" s="15"/>
      <c r="N109" s="15"/>
      <c r="O109" s="9"/>
      <c r="P109" s="63"/>
      <c r="Q109" s="63"/>
      <c r="R109" s="63"/>
      <c r="S109" s="63"/>
      <c r="T109" s="63">
        <f>'2017-2019'!E114+'2017-2019'!J114+'2017-2019'!O114+'2020-2022'!E109+'2020-2022'!J109+'2020-2022'!O109</f>
        <v>98</v>
      </c>
    </row>
    <row r="110" spans="1:20" ht="51" x14ac:dyDescent="0.2">
      <c r="A110" s="20" t="s">
        <v>65</v>
      </c>
      <c r="B110" s="22" t="s">
        <v>80</v>
      </c>
      <c r="C110" s="16" t="s">
        <v>19</v>
      </c>
      <c r="D110" s="5"/>
      <c r="E110" s="17"/>
      <c r="F110" s="15"/>
      <c r="G110" s="15"/>
      <c r="H110" s="15"/>
      <c r="I110" s="15"/>
      <c r="J110" s="17"/>
      <c r="K110" s="15"/>
      <c r="L110" s="15"/>
      <c r="M110" s="15"/>
      <c r="N110" s="15"/>
      <c r="O110" s="9"/>
      <c r="P110" s="63"/>
      <c r="Q110" s="63"/>
      <c r="R110" s="63"/>
      <c r="S110" s="63"/>
      <c r="T110" s="63">
        <f>'2017-2019'!E115+'2017-2019'!J115+'2017-2019'!O115+'2020-2022'!E110+'2020-2022'!J110+'2020-2022'!O110</f>
        <v>0</v>
      </c>
    </row>
    <row r="111" spans="1:20" ht="83.25" customHeight="1" x14ac:dyDescent="0.2">
      <c r="A111" s="20" t="s">
        <v>66</v>
      </c>
      <c r="B111" s="22" t="s">
        <v>245</v>
      </c>
      <c r="C111" s="16" t="s">
        <v>19</v>
      </c>
      <c r="D111" s="5">
        <v>2021</v>
      </c>
      <c r="E111" s="9"/>
      <c r="F111" s="63"/>
      <c r="G111" s="63"/>
      <c r="H111" s="63"/>
      <c r="I111" s="63"/>
      <c r="J111" s="23">
        <f>SUM(K111:N111)</f>
        <v>2016</v>
      </c>
      <c r="K111" s="24">
        <v>2016</v>
      </c>
      <c r="L111" s="63"/>
      <c r="M111" s="63"/>
      <c r="N111" s="63"/>
      <c r="O111" s="9"/>
      <c r="P111" s="63"/>
      <c r="Q111" s="63"/>
      <c r="R111" s="63"/>
      <c r="S111" s="63"/>
      <c r="T111" s="63">
        <f>'2017-2019'!E116+'2017-2019'!J116+'2017-2019'!O116+'2020-2022'!E111+'2020-2022'!J111+'2020-2022'!O111</f>
        <v>2016</v>
      </c>
    </row>
    <row r="112" spans="1:20" ht="63.75" x14ac:dyDescent="0.2">
      <c r="A112" s="20" t="s">
        <v>75</v>
      </c>
      <c r="B112" s="22" t="s">
        <v>250</v>
      </c>
      <c r="C112" s="16" t="s">
        <v>19</v>
      </c>
      <c r="D112" s="5">
        <v>2022</v>
      </c>
      <c r="E112" s="17"/>
      <c r="F112" s="15"/>
      <c r="G112" s="15"/>
      <c r="H112" s="15"/>
      <c r="I112" s="15"/>
      <c r="J112" s="17"/>
      <c r="K112" s="15"/>
      <c r="L112" s="15"/>
      <c r="M112" s="15"/>
      <c r="N112" s="15"/>
      <c r="O112" s="9">
        <f>SUM(P112:S112)</f>
        <v>0</v>
      </c>
      <c r="P112" s="63">
        <v>0</v>
      </c>
      <c r="Q112" s="63"/>
      <c r="R112" s="63"/>
      <c r="S112" s="63"/>
      <c r="T112" s="63">
        <f>'2017-2019'!E117+'2017-2019'!J117+'2017-2019'!O117+'2020-2022'!E112+'2020-2022'!J112+'2020-2022'!O112</f>
        <v>0</v>
      </c>
    </row>
    <row r="113" spans="1:20" ht="51" x14ac:dyDescent="0.2">
      <c r="A113" s="20" t="s">
        <v>76</v>
      </c>
      <c r="B113" s="22" t="s">
        <v>81</v>
      </c>
      <c r="C113" s="16" t="s">
        <v>19</v>
      </c>
      <c r="D113" s="5"/>
      <c r="E113" s="17"/>
      <c r="F113" s="15"/>
      <c r="G113" s="15"/>
      <c r="H113" s="15"/>
      <c r="I113" s="15"/>
      <c r="J113" s="17"/>
      <c r="K113" s="15"/>
      <c r="L113" s="15"/>
      <c r="M113" s="15"/>
      <c r="N113" s="15"/>
      <c r="O113" s="9"/>
      <c r="P113" s="63"/>
      <c r="Q113" s="63"/>
      <c r="R113" s="63"/>
      <c r="S113" s="63"/>
      <c r="T113" s="63">
        <f>'2017-2019'!E118+'2017-2019'!J118+'2017-2019'!O118+'2020-2022'!E113+'2020-2022'!J113+'2020-2022'!O113</f>
        <v>0</v>
      </c>
    </row>
    <row r="114" spans="1:20" ht="63.75" x14ac:dyDescent="0.2">
      <c r="A114" s="20" t="s">
        <v>77</v>
      </c>
      <c r="B114" s="22" t="s">
        <v>110</v>
      </c>
      <c r="C114" s="16" t="s">
        <v>19</v>
      </c>
      <c r="D114" s="5">
        <v>2020</v>
      </c>
      <c r="E114" s="17">
        <f>SUM(F114:I114)</f>
        <v>551</v>
      </c>
      <c r="F114" s="15">
        <v>551</v>
      </c>
      <c r="G114" s="15"/>
      <c r="H114" s="15"/>
      <c r="I114" s="15"/>
      <c r="J114" s="17"/>
      <c r="K114" s="15"/>
      <c r="L114" s="15"/>
      <c r="M114" s="15"/>
      <c r="N114" s="15"/>
      <c r="O114" s="9"/>
      <c r="P114" s="63"/>
      <c r="Q114" s="63"/>
      <c r="R114" s="63"/>
      <c r="S114" s="63"/>
      <c r="T114" s="63">
        <f>'2017-2019'!E119+'2017-2019'!J119+'2017-2019'!O119+'2020-2022'!E114+'2020-2022'!J114+'2020-2022'!O114</f>
        <v>551</v>
      </c>
    </row>
    <row r="115" spans="1:20" ht="51" x14ac:dyDescent="0.2">
      <c r="A115" s="20" t="s">
        <v>78</v>
      </c>
      <c r="B115" s="22" t="s">
        <v>82</v>
      </c>
      <c r="C115" s="16" t="s">
        <v>19</v>
      </c>
      <c r="D115" s="5"/>
      <c r="E115" s="17"/>
      <c r="F115" s="15"/>
      <c r="G115" s="15"/>
      <c r="H115" s="15"/>
      <c r="I115" s="15"/>
      <c r="J115" s="17"/>
      <c r="K115" s="15"/>
      <c r="L115" s="15"/>
      <c r="M115" s="15"/>
      <c r="N115" s="15"/>
      <c r="O115" s="9"/>
      <c r="P115" s="63"/>
      <c r="Q115" s="63"/>
      <c r="R115" s="63"/>
      <c r="S115" s="63"/>
      <c r="T115" s="63">
        <f>'2017-2019'!E120+'2017-2019'!J120+'2017-2019'!O120+'2020-2022'!E115+'2020-2022'!J115+'2020-2022'!O115</f>
        <v>0</v>
      </c>
    </row>
    <row r="116" spans="1:20" ht="104.25" customHeight="1" x14ac:dyDescent="0.2">
      <c r="A116" s="20" t="s">
        <v>79</v>
      </c>
      <c r="B116" s="22" t="s">
        <v>251</v>
      </c>
      <c r="C116" s="16" t="s">
        <v>19</v>
      </c>
      <c r="D116" s="5">
        <v>2021</v>
      </c>
      <c r="E116" s="9"/>
      <c r="F116" s="63"/>
      <c r="G116" s="63"/>
      <c r="H116" s="63"/>
      <c r="I116" s="63"/>
      <c r="J116" s="9">
        <f>SUM(K116:N116)</f>
        <v>0</v>
      </c>
      <c r="K116" s="63">
        <v>0</v>
      </c>
      <c r="L116" s="63"/>
      <c r="M116" s="63"/>
      <c r="N116" s="63"/>
      <c r="O116" s="9"/>
      <c r="P116" s="63"/>
      <c r="Q116" s="63"/>
      <c r="R116" s="63"/>
      <c r="S116" s="63"/>
      <c r="T116" s="63">
        <f>'2017-2019'!E121+'2017-2019'!J121+'2017-2019'!O121+'2020-2022'!E116+'2020-2022'!J116+'2020-2022'!O116</f>
        <v>0</v>
      </c>
    </row>
    <row r="117" spans="1:20" ht="55.9" customHeight="1" x14ac:dyDescent="0.2">
      <c r="A117" s="20" t="s">
        <v>87</v>
      </c>
      <c r="B117" s="22" t="s">
        <v>83</v>
      </c>
      <c r="C117" s="16" t="s">
        <v>19</v>
      </c>
      <c r="D117" s="5"/>
      <c r="E117" s="17"/>
      <c r="F117" s="15"/>
      <c r="G117" s="15"/>
      <c r="H117" s="15"/>
      <c r="I117" s="15"/>
      <c r="J117" s="17"/>
      <c r="K117" s="15"/>
      <c r="L117" s="15"/>
      <c r="M117" s="15"/>
      <c r="N117" s="15"/>
      <c r="O117" s="9"/>
      <c r="P117" s="63"/>
      <c r="Q117" s="63"/>
      <c r="R117" s="63"/>
      <c r="S117" s="63"/>
      <c r="T117" s="63">
        <f>'2017-2019'!E122+'2017-2019'!J122+'2017-2019'!O122+'2020-2022'!E117+'2020-2022'!J117+'2020-2022'!O117</f>
        <v>0</v>
      </c>
    </row>
    <row r="118" spans="1:20" ht="63.75" x14ac:dyDescent="0.2">
      <c r="A118" s="20" t="s">
        <v>88</v>
      </c>
      <c r="B118" s="22" t="s">
        <v>84</v>
      </c>
      <c r="C118" s="16" t="s">
        <v>19</v>
      </c>
      <c r="D118" s="5"/>
      <c r="E118" s="17"/>
      <c r="F118" s="15"/>
      <c r="G118" s="15"/>
      <c r="H118" s="15"/>
      <c r="I118" s="15"/>
      <c r="J118" s="17"/>
      <c r="K118" s="15"/>
      <c r="L118" s="15"/>
      <c r="M118" s="15"/>
      <c r="N118" s="15"/>
      <c r="O118" s="9"/>
      <c r="P118" s="63"/>
      <c r="Q118" s="63"/>
      <c r="R118" s="63"/>
      <c r="S118" s="63"/>
      <c r="T118" s="63">
        <f>'2017-2019'!E123+'2017-2019'!J123+'2017-2019'!O123+'2020-2022'!E118+'2020-2022'!J118+'2020-2022'!O118</f>
        <v>0</v>
      </c>
    </row>
    <row r="119" spans="1:20" ht="63.75" x14ac:dyDescent="0.2">
      <c r="A119" s="20" t="s">
        <v>89</v>
      </c>
      <c r="B119" s="22" t="s">
        <v>86</v>
      </c>
      <c r="C119" s="16" t="s">
        <v>19</v>
      </c>
      <c r="D119" s="5"/>
      <c r="E119" s="17"/>
      <c r="F119" s="15"/>
      <c r="G119" s="15"/>
      <c r="H119" s="15"/>
      <c r="I119" s="15"/>
      <c r="J119" s="17"/>
      <c r="K119" s="15"/>
      <c r="L119" s="15"/>
      <c r="M119" s="15"/>
      <c r="N119" s="15"/>
      <c r="O119" s="9"/>
      <c r="P119" s="63"/>
      <c r="Q119" s="63"/>
      <c r="R119" s="63"/>
      <c r="S119" s="63"/>
      <c r="T119" s="63">
        <f>'2017-2019'!E124+'2017-2019'!J124+'2017-2019'!O124+'2020-2022'!E119+'2020-2022'!J119+'2020-2022'!O119</f>
        <v>0</v>
      </c>
    </row>
    <row r="120" spans="1:20" ht="76.5" x14ac:dyDescent="0.2">
      <c r="A120" s="20" t="s">
        <v>90</v>
      </c>
      <c r="B120" s="22" t="s">
        <v>85</v>
      </c>
      <c r="C120" s="16" t="s">
        <v>19</v>
      </c>
      <c r="D120" s="5"/>
      <c r="E120" s="17"/>
      <c r="F120" s="15"/>
      <c r="G120" s="15"/>
      <c r="H120" s="15"/>
      <c r="I120" s="15"/>
      <c r="J120" s="17"/>
      <c r="K120" s="15"/>
      <c r="L120" s="15"/>
      <c r="M120" s="15"/>
      <c r="N120" s="15"/>
      <c r="O120" s="9"/>
      <c r="P120" s="63"/>
      <c r="Q120" s="63"/>
      <c r="R120" s="63"/>
      <c r="S120" s="63"/>
      <c r="T120" s="63">
        <f>'2017-2019'!E125+'2017-2019'!J125+'2017-2019'!O125+'2020-2022'!E120+'2020-2022'!J120+'2020-2022'!O120</f>
        <v>0</v>
      </c>
    </row>
    <row r="121" spans="1:20" ht="51" x14ac:dyDescent="0.2">
      <c r="A121" s="20" t="s">
        <v>91</v>
      </c>
      <c r="B121" s="22" t="s">
        <v>116</v>
      </c>
      <c r="C121" s="16" t="s">
        <v>19</v>
      </c>
      <c r="D121" s="5"/>
      <c r="E121" s="9"/>
      <c r="F121" s="63"/>
      <c r="G121" s="63"/>
      <c r="H121" s="63"/>
      <c r="I121" s="63"/>
      <c r="J121" s="9"/>
      <c r="K121" s="63"/>
      <c r="L121" s="63"/>
      <c r="M121" s="63"/>
      <c r="N121" s="63"/>
      <c r="O121" s="9"/>
      <c r="P121" s="63"/>
      <c r="Q121" s="63"/>
      <c r="R121" s="63"/>
      <c r="S121" s="63"/>
      <c r="T121" s="63">
        <f>'2017-2019'!E126+'2017-2019'!J126+'2017-2019'!O126+'2020-2022'!E121+'2020-2022'!J121+'2020-2022'!O121</f>
        <v>0</v>
      </c>
    </row>
    <row r="122" spans="1:20" ht="94.5" customHeight="1" x14ac:dyDescent="0.2">
      <c r="A122" s="20" t="s">
        <v>92</v>
      </c>
      <c r="B122" s="22" t="s">
        <v>243</v>
      </c>
      <c r="C122" s="16" t="s">
        <v>19</v>
      </c>
      <c r="D122" s="5" t="s">
        <v>283</v>
      </c>
      <c r="E122" s="9">
        <f>SUM(F122:I122)</f>
        <v>1445.43</v>
      </c>
      <c r="F122" s="63">
        <v>1445.43</v>
      </c>
      <c r="G122" s="63"/>
      <c r="H122" s="63"/>
      <c r="I122" s="63"/>
      <c r="J122" s="23">
        <v>1445</v>
      </c>
      <c r="K122" s="24">
        <v>1445</v>
      </c>
      <c r="L122" s="63"/>
      <c r="M122" s="63"/>
      <c r="N122" s="63"/>
      <c r="O122" s="9"/>
      <c r="P122" s="63"/>
      <c r="Q122" s="63"/>
      <c r="R122" s="63"/>
      <c r="S122" s="63"/>
      <c r="T122" s="63">
        <f>'2017-2019'!E127+'2017-2019'!J127+'2017-2019'!O127+'2020-2022'!E122+'2020-2022'!J122+'2020-2022'!O122</f>
        <v>2890.43</v>
      </c>
    </row>
    <row r="123" spans="1:20" ht="51" x14ac:dyDescent="0.2">
      <c r="A123" s="20" t="s">
        <v>115</v>
      </c>
      <c r="B123" s="22" t="s">
        <v>118</v>
      </c>
      <c r="C123" s="16" t="s">
        <v>19</v>
      </c>
      <c r="D123" s="5"/>
      <c r="E123" s="9"/>
      <c r="F123" s="63"/>
      <c r="G123" s="63"/>
      <c r="H123" s="63"/>
      <c r="I123" s="63"/>
      <c r="J123" s="9"/>
      <c r="K123" s="63"/>
      <c r="L123" s="63"/>
      <c r="M123" s="63"/>
      <c r="N123" s="63"/>
      <c r="O123" s="9"/>
      <c r="P123" s="63"/>
      <c r="Q123" s="63"/>
      <c r="R123" s="63"/>
      <c r="S123" s="63"/>
      <c r="T123" s="63">
        <f>'2017-2019'!E128+'2017-2019'!J128+'2017-2019'!O128+'2020-2022'!E123+'2020-2022'!J123+'2020-2022'!O123</f>
        <v>0</v>
      </c>
    </row>
    <row r="124" spans="1:20" ht="51" x14ac:dyDescent="0.2">
      <c r="A124" s="20" t="s">
        <v>117</v>
      </c>
      <c r="B124" s="22" t="s">
        <v>125</v>
      </c>
      <c r="C124" s="16" t="s">
        <v>19</v>
      </c>
      <c r="D124" s="5"/>
      <c r="E124" s="9"/>
      <c r="F124" s="63"/>
      <c r="G124" s="63"/>
      <c r="H124" s="63"/>
      <c r="I124" s="63"/>
      <c r="J124" s="9"/>
      <c r="K124" s="63"/>
      <c r="L124" s="63"/>
      <c r="M124" s="63"/>
      <c r="N124" s="63"/>
      <c r="O124" s="9"/>
      <c r="P124" s="63"/>
      <c r="Q124" s="63"/>
      <c r="R124" s="63"/>
      <c r="S124" s="63"/>
      <c r="T124" s="63">
        <f>'2017-2019'!E129+'2017-2019'!J129+'2017-2019'!O129+'2020-2022'!E124+'2020-2022'!J124+'2020-2022'!O124</f>
        <v>0</v>
      </c>
    </row>
    <row r="125" spans="1:20" ht="51" x14ac:dyDescent="0.2">
      <c r="A125" s="20" t="s">
        <v>121</v>
      </c>
      <c r="B125" s="35" t="s">
        <v>126</v>
      </c>
      <c r="C125" s="16" t="s">
        <v>19</v>
      </c>
      <c r="D125" s="5"/>
      <c r="E125" s="9"/>
      <c r="F125" s="63"/>
      <c r="G125" s="63"/>
      <c r="H125" s="63"/>
      <c r="I125" s="63"/>
      <c r="J125" s="9"/>
      <c r="K125" s="63"/>
      <c r="L125" s="63"/>
      <c r="M125" s="63"/>
      <c r="N125" s="63"/>
      <c r="O125" s="9"/>
      <c r="P125" s="63"/>
      <c r="Q125" s="63"/>
      <c r="R125" s="63"/>
      <c r="S125" s="63"/>
      <c r="T125" s="63">
        <f>'2017-2019'!E130+'2017-2019'!J130+'2017-2019'!O130+'2020-2022'!E125+'2020-2022'!J125+'2020-2022'!O125</f>
        <v>0</v>
      </c>
    </row>
    <row r="126" spans="1:20" ht="89.25" x14ac:dyDescent="0.2">
      <c r="A126" s="20" t="s">
        <v>122</v>
      </c>
      <c r="B126" s="36" t="s">
        <v>246</v>
      </c>
      <c r="C126" s="16" t="s">
        <v>19</v>
      </c>
      <c r="D126" s="5">
        <v>2022</v>
      </c>
      <c r="E126" s="9"/>
      <c r="F126" s="63"/>
      <c r="G126" s="63"/>
      <c r="H126" s="63"/>
      <c r="I126" s="63"/>
      <c r="J126" s="9">
        <f>SUM(K126:N126)</f>
        <v>0</v>
      </c>
      <c r="K126" s="63">
        <v>0</v>
      </c>
      <c r="L126" s="63"/>
      <c r="M126" s="63"/>
      <c r="N126" s="63"/>
      <c r="O126" s="9">
        <v>1400</v>
      </c>
      <c r="P126" s="63">
        <v>1400</v>
      </c>
      <c r="Q126" s="63"/>
      <c r="R126" s="63"/>
      <c r="S126" s="63"/>
      <c r="T126" s="63">
        <f>'2017-2019'!E131+'2017-2019'!J131+'2017-2019'!O131+'2020-2022'!E126+'2020-2022'!J126+'2020-2022'!O126</f>
        <v>1400</v>
      </c>
    </row>
    <row r="127" spans="1:20" ht="51" x14ac:dyDescent="0.2">
      <c r="A127" s="20" t="s">
        <v>123</v>
      </c>
      <c r="B127" s="36" t="s">
        <v>127</v>
      </c>
      <c r="C127" s="16" t="s">
        <v>19</v>
      </c>
      <c r="D127" s="5"/>
      <c r="E127" s="9"/>
      <c r="F127" s="63"/>
      <c r="G127" s="63"/>
      <c r="H127" s="63"/>
      <c r="I127" s="63"/>
      <c r="J127" s="9"/>
      <c r="K127" s="63"/>
      <c r="L127" s="63"/>
      <c r="M127" s="63"/>
      <c r="N127" s="63"/>
      <c r="O127" s="9"/>
      <c r="P127" s="63"/>
      <c r="Q127" s="63"/>
      <c r="R127" s="63"/>
      <c r="S127" s="63"/>
      <c r="T127" s="63">
        <f>'2017-2019'!E132+'2017-2019'!J132+'2017-2019'!O132+'2020-2022'!E127+'2020-2022'!J127+'2020-2022'!O127</f>
        <v>0</v>
      </c>
    </row>
    <row r="128" spans="1:20" ht="112.9" customHeight="1" x14ac:dyDescent="0.2">
      <c r="A128" s="20" t="s">
        <v>124</v>
      </c>
      <c r="B128" s="36" t="s">
        <v>262</v>
      </c>
      <c r="C128" s="16" t="s">
        <v>19</v>
      </c>
      <c r="D128" s="5">
        <v>2021</v>
      </c>
      <c r="E128" s="9"/>
      <c r="F128" s="63"/>
      <c r="G128" s="63"/>
      <c r="H128" s="63"/>
      <c r="I128" s="63"/>
      <c r="J128" s="9">
        <v>0</v>
      </c>
      <c r="K128" s="63">
        <v>0</v>
      </c>
      <c r="L128" s="63"/>
      <c r="M128" s="63"/>
      <c r="N128" s="63"/>
      <c r="O128" s="9"/>
      <c r="P128" s="63"/>
      <c r="Q128" s="63"/>
      <c r="R128" s="63"/>
      <c r="S128" s="63"/>
      <c r="T128" s="63">
        <f>'2017-2019'!E133+'2017-2019'!J133+'2017-2019'!O133+'2020-2022'!E128+'2020-2022'!J128+'2020-2022'!O128</f>
        <v>0</v>
      </c>
    </row>
    <row r="129" spans="1:21" ht="51" x14ac:dyDescent="0.2">
      <c r="A129" s="20" t="s">
        <v>130</v>
      </c>
      <c r="B129" s="36" t="s">
        <v>238</v>
      </c>
      <c r="C129" s="16" t="s">
        <v>19</v>
      </c>
      <c r="D129" s="5"/>
      <c r="E129" s="9"/>
      <c r="F129" s="63"/>
      <c r="G129" s="63"/>
      <c r="H129" s="63"/>
      <c r="I129" s="63"/>
      <c r="J129" s="9"/>
      <c r="K129" s="63"/>
      <c r="L129" s="63"/>
      <c r="M129" s="63"/>
      <c r="N129" s="63"/>
      <c r="O129" s="9"/>
      <c r="P129" s="63"/>
      <c r="Q129" s="63"/>
      <c r="R129" s="63"/>
      <c r="S129" s="63"/>
      <c r="T129" s="63">
        <f>'2017-2019'!E134+'2017-2019'!J134+'2017-2019'!O134+'2020-2022'!E129+'2020-2022'!J129+'2020-2022'!O129</f>
        <v>0</v>
      </c>
    </row>
    <row r="130" spans="1:21" ht="51" x14ac:dyDescent="0.2">
      <c r="A130" s="20" t="s">
        <v>237</v>
      </c>
      <c r="B130" s="36" t="s">
        <v>261</v>
      </c>
      <c r="C130" s="16" t="s">
        <v>19</v>
      </c>
      <c r="D130" s="5">
        <v>2022</v>
      </c>
      <c r="E130" s="9"/>
      <c r="F130" s="63"/>
      <c r="G130" s="63"/>
      <c r="H130" s="63"/>
      <c r="I130" s="63"/>
      <c r="J130" s="9"/>
      <c r="K130" s="63"/>
      <c r="L130" s="63"/>
      <c r="M130" s="63"/>
      <c r="N130" s="63"/>
      <c r="O130" s="23">
        <v>816</v>
      </c>
      <c r="P130" s="24">
        <v>816</v>
      </c>
      <c r="Q130" s="63"/>
      <c r="R130" s="63"/>
      <c r="S130" s="63"/>
      <c r="T130" s="24">
        <f>'2017-2019'!E135+'2017-2019'!J135+'2017-2019'!O135+'2020-2022'!E130+'2020-2022'!J130+'2020-2022'!O130</f>
        <v>816</v>
      </c>
    </row>
    <row r="131" spans="1:21" ht="89.25" x14ac:dyDescent="0.2">
      <c r="A131" s="67" t="s">
        <v>284</v>
      </c>
      <c r="B131" s="68" t="s">
        <v>285</v>
      </c>
      <c r="C131" s="69" t="s">
        <v>19</v>
      </c>
      <c r="D131" s="70">
        <v>2022</v>
      </c>
      <c r="E131" s="58"/>
      <c r="F131" s="42"/>
      <c r="G131" s="42"/>
      <c r="H131" s="42"/>
      <c r="I131" s="42"/>
      <c r="J131" s="58"/>
      <c r="K131" s="42"/>
      <c r="L131" s="42"/>
      <c r="M131" s="42"/>
      <c r="N131" s="42"/>
      <c r="O131" s="41">
        <v>409</v>
      </c>
      <c r="P131" s="59">
        <v>409</v>
      </c>
      <c r="Q131" s="42"/>
      <c r="R131" s="42"/>
      <c r="S131" s="42"/>
      <c r="T131" s="59">
        <v>409</v>
      </c>
    </row>
    <row r="132" spans="1:21" ht="67.5" customHeight="1" x14ac:dyDescent="0.2">
      <c r="A132" s="63">
        <v>6</v>
      </c>
      <c r="B132" s="21" t="s">
        <v>37</v>
      </c>
      <c r="C132" s="16" t="s">
        <v>33</v>
      </c>
      <c r="D132" s="5" t="s">
        <v>34</v>
      </c>
      <c r="E132" s="56">
        <f>SUM(F132:I132)</f>
        <v>9625.2000000000007</v>
      </c>
      <c r="F132" s="56">
        <f>SUM(F133+F134)</f>
        <v>9625.2000000000007</v>
      </c>
      <c r="G132" s="9"/>
      <c r="H132" s="9"/>
      <c r="I132" s="9"/>
      <c r="J132" s="23">
        <f>SUM(K132:N132)</f>
        <v>14016.6</v>
      </c>
      <c r="K132" s="9">
        <f>K133+K134</f>
        <v>14016.6</v>
      </c>
      <c r="L132" s="63"/>
      <c r="M132" s="63"/>
      <c r="N132" s="63"/>
      <c r="O132" s="9">
        <f>SUM(P132:S132)</f>
        <v>12114</v>
      </c>
      <c r="P132" s="9">
        <f>P133+P134</f>
        <v>12114</v>
      </c>
      <c r="Q132" s="9"/>
      <c r="R132" s="9"/>
      <c r="S132" s="9"/>
      <c r="T132" s="24">
        <f>'2017-2019'!E137+'2017-2019'!J137+'2017-2019'!O137+'2020-2022'!E132+'2020-2022'!J132+'2020-2022'!O132</f>
        <v>62565.3</v>
      </c>
    </row>
    <row r="133" spans="1:21" ht="54.75" customHeight="1" x14ac:dyDescent="0.2">
      <c r="A133" s="63" t="s">
        <v>57</v>
      </c>
      <c r="B133" s="21" t="s">
        <v>38</v>
      </c>
      <c r="C133" s="16"/>
      <c r="D133" s="5"/>
      <c r="E133" s="23">
        <f>SUM(F133:I133)</f>
        <v>9618.2000000000007</v>
      </c>
      <c r="F133" s="24">
        <v>9618.2000000000007</v>
      </c>
      <c r="G133" s="63"/>
      <c r="H133" s="63"/>
      <c r="I133" s="63"/>
      <c r="J133" s="23">
        <f>SUM(K133:N133)</f>
        <v>13451.6</v>
      </c>
      <c r="K133" s="63">
        <v>13451.6</v>
      </c>
      <c r="L133" s="63"/>
      <c r="M133" s="63"/>
      <c r="N133" s="63"/>
      <c r="O133" s="9">
        <f>SUM(P133:S133)</f>
        <v>12110</v>
      </c>
      <c r="P133" s="63">
        <v>12110</v>
      </c>
      <c r="Q133" s="63"/>
      <c r="R133" s="63"/>
      <c r="S133" s="63"/>
      <c r="T133" s="24">
        <f>'2017-2019'!E138+'2017-2019'!J138+'2017-2019'!O138+'2020-2022'!E133+'2020-2022'!J133+'2020-2022'!O133</f>
        <v>59107.3</v>
      </c>
    </row>
    <row r="134" spans="1:21" ht="13.5" x14ac:dyDescent="0.2">
      <c r="A134" s="63" t="s">
        <v>58</v>
      </c>
      <c r="B134" s="21" t="s">
        <v>56</v>
      </c>
      <c r="C134" s="16"/>
      <c r="D134" s="5"/>
      <c r="E134" s="50">
        <f>SUM(F134:I134)</f>
        <v>7</v>
      </c>
      <c r="F134" s="51">
        <f>F135</f>
        <v>7</v>
      </c>
      <c r="G134" s="15"/>
      <c r="H134" s="15"/>
      <c r="I134" s="15"/>
      <c r="J134" s="17">
        <f>K134+L134+M134+N134</f>
        <v>565</v>
      </c>
      <c r="K134" s="17">
        <f>K135+K136+K137+K138+K139</f>
        <v>565</v>
      </c>
      <c r="L134" s="15"/>
      <c r="M134" s="15"/>
      <c r="N134" s="15"/>
      <c r="O134" s="17">
        <f>O135</f>
        <v>4</v>
      </c>
      <c r="P134" s="17">
        <f>P135</f>
        <v>4</v>
      </c>
      <c r="Q134" s="15"/>
      <c r="R134" s="15"/>
      <c r="S134" s="15"/>
      <c r="T134" s="24">
        <f>'2017-2019'!E139+'2017-2019'!J139+'2017-2019'!O139+'2020-2022'!E134+'2020-2022'!J134+'2020-2022'!O134</f>
        <v>3458</v>
      </c>
    </row>
    <row r="135" spans="1:21" ht="125.25" customHeight="1" x14ac:dyDescent="0.2">
      <c r="A135" s="63" t="s">
        <v>59</v>
      </c>
      <c r="B135" s="28" t="s">
        <v>62</v>
      </c>
      <c r="C135" s="16"/>
      <c r="D135" s="5"/>
      <c r="E135" s="50">
        <f>SUM(F135:I135)</f>
        <v>7</v>
      </c>
      <c r="F135" s="51">
        <v>7</v>
      </c>
      <c r="G135" s="15"/>
      <c r="H135" s="15"/>
      <c r="I135" s="15"/>
      <c r="J135" s="17">
        <f>SUM(K135:N135)</f>
        <v>7</v>
      </c>
      <c r="K135" s="15">
        <v>7</v>
      </c>
      <c r="L135" s="15"/>
      <c r="M135" s="15"/>
      <c r="N135" s="15"/>
      <c r="O135" s="17">
        <f>SUM(P135:S135)</f>
        <v>4</v>
      </c>
      <c r="P135" s="15">
        <v>4</v>
      </c>
      <c r="Q135" s="15"/>
      <c r="R135" s="15"/>
      <c r="S135" s="15"/>
      <c r="T135" s="37">
        <f>'2017-2019'!E140+'2017-2019'!J140+'2017-2019'!O140+'2020-2022'!E135+'2020-2022'!J135+'2020-2022'!O135</f>
        <v>34</v>
      </c>
    </row>
    <row r="136" spans="1:21" ht="49.15" customHeight="1" x14ac:dyDescent="0.2">
      <c r="A136" s="63" t="s">
        <v>60</v>
      </c>
      <c r="B136" s="28" t="s">
        <v>61</v>
      </c>
      <c r="C136" s="16"/>
      <c r="D136" s="5"/>
      <c r="E136" s="17"/>
      <c r="F136" s="15"/>
      <c r="G136" s="15"/>
      <c r="H136" s="15"/>
      <c r="I136" s="15"/>
      <c r="J136" s="17"/>
      <c r="K136" s="15"/>
      <c r="L136" s="15"/>
      <c r="M136" s="15"/>
      <c r="N136" s="15"/>
      <c r="O136" s="17"/>
      <c r="P136" s="15"/>
      <c r="Q136" s="15"/>
      <c r="R136" s="15"/>
      <c r="S136" s="15"/>
      <c r="T136" s="63">
        <f>'2017-2019'!E141+'2017-2019'!J141+'2017-2019'!O141+'2020-2022'!E136+'2020-2022'!J136+'2020-2022'!O136</f>
        <v>2308</v>
      </c>
    </row>
    <row r="137" spans="1:21" ht="48" x14ac:dyDescent="0.2">
      <c r="A137" s="63" t="s">
        <v>105</v>
      </c>
      <c r="B137" s="28" t="s">
        <v>106</v>
      </c>
      <c r="C137" s="16"/>
      <c r="D137" s="5"/>
      <c r="E137" s="17"/>
      <c r="F137" s="15"/>
      <c r="G137" s="15"/>
      <c r="H137" s="15"/>
      <c r="I137" s="15"/>
      <c r="J137" s="17"/>
      <c r="K137" s="15"/>
      <c r="L137" s="15"/>
      <c r="M137" s="15"/>
      <c r="N137" s="15"/>
      <c r="O137" s="17"/>
      <c r="P137" s="15"/>
      <c r="Q137" s="15"/>
      <c r="R137" s="15"/>
      <c r="S137" s="15"/>
      <c r="T137" s="63">
        <f>'2017-2019'!E142+'2017-2019'!J142+'2017-2019'!O142+'2020-2022'!E137+'2020-2022'!J137+'2020-2022'!O137</f>
        <v>558</v>
      </c>
    </row>
    <row r="138" spans="1:21" ht="24" x14ac:dyDescent="0.2">
      <c r="A138" s="63" t="s">
        <v>274</v>
      </c>
      <c r="B138" s="28" t="s">
        <v>275</v>
      </c>
      <c r="C138" s="16"/>
      <c r="D138" s="5"/>
      <c r="E138" s="17"/>
      <c r="F138" s="15"/>
      <c r="G138" s="15"/>
      <c r="H138" s="15"/>
      <c r="I138" s="15"/>
      <c r="J138" s="17">
        <v>128</v>
      </c>
      <c r="K138" s="15">
        <v>128</v>
      </c>
      <c r="L138" s="15"/>
      <c r="M138" s="15"/>
      <c r="N138" s="15"/>
      <c r="O138" s="17"/>
      <c r="P138" s="15"/>
      <c r="Q138" s="15"/>
      <c r="R138" s="15"/>
      <c r="S138" s="15"/>
      <c r="T138" s="63">
        <f>SUM(J138,O138)</f>
        <v>128</v>
      </c>
    </row>
    <row r="139" spans="1:21" ht="96" x14ac:dyDescent="0.2">
      <c r="A139" s="63" t="s">
        <v>276</v>
      </c>
      <c r="B139" s="28" t="s">
        <v>277</v>
      </c>
      <c r="C139" s="16"/>
      <c r="D139" s="5"/>
      <c r="E139" s="17"/>
      <c r="F139" s="15"/>
      <c r="G139" s="15"/>
      <c r="H139" s="15"/>
      <c r="I139" s="15"/>
      <c r="J139" s="17">
        <v>430</v>
      </c>
      <c r="K139" s="15">
        <v>430</v>
      </c>
      <c r="L139" s="15"/>
      <c r="M139" s="15"/>
      <c r="N139" s="15"/>
      <c r="O139" s="17"/>
      <c r="P139" s="15"/>
      <c r="Q139" s="15"/>
      <c r="R139" s="15"/>
      <c r="S139" s="15"/>
      <c r="T139" s="63">
        <f>SUM(J139,O139)</f>
        <v>430</v>
      </c>
    </row>
    <row r="140" spans="1:21" s="6" customFormat="1" ht="29.25" customHeight="1" x14ac:dyDescent="0.25">
      <c r="A140" s="9"/>
      <c r="B140" s="9" t="s">
        <v>268</v>
      </c>
      <c r="C140" s="10"/>
      <c r="D140" s="11"/>
      <c r="E140" s="23">
        <f>SUM(F140:I140)</f>
        <v>13148.9</v>
      </c>
      <c r="F140" s="23">
        <f>F21+F23+F97+F132</f>
        <v>13148.9</v>
      </c>
      <c r="G140" s="9"/>
      <c r="H140" s="9"/>
      <c r="I140" s="9"/>
      <c r="J140" s="23">
        <f>J19+J20+J21+J23+J97+J132</f>
        <v>18133.2</v>
      </c>
      <c r="K140" s="23">
        <f>K19+K20+K21+K23+K97+K132</f>
        <v>18133.2</v>
      </c>
      <c r="L140" s="9"/>
      <c r="M140" s="9"/>
      <c r="N140" s="9"/>
      <c r="O140" s="41">
        <f>O19+O20+O21+O23+O97+O132</f>
        <v>22622</v>
      </c>
      <c r="P140" s="62">
        <f>P19+P20+P21+P23+P97+P132</f>
        <v>22622</v>
      </c>
      <c r="Q140" s="58"/>
      <c r="R140" s="58"/>
      <c r="S140" s="58"/>
      <c r="T140" s="41">
        <f>'2017-2019'!E143+'2017-2019'!J143+'2017-2019'!O143+'2020-2022'!E140+'2020-2022'!J140+'2020-2022'!O140</f>
        <v>110101.5</v>
      </c>
      <c r="U140" s="25">
        <f>T130+T131+T19+T20+T21+T22+T24+T26++T28+T29+T30+T31+T32+T34++T33+T35+T36+T37+T38+T39+T40+T41+T42+T43+T44+T45+T46+T47+T48+T49+T50+T51+T52+T53+T54+T55+T56+T57+T58+T59+T60+T61+T62+T63+T64+T65+T66+T67+T68+T69+T70+T71+T72+T73+T74+T75+T76+T77+T78+T79+T80+T81+T82+T83+T84+T85+T86+T87+T88+T89+T90+T91+T92+T93+T94+T95+T98+T99+T100+T101+T102+T103+T104+T105+T106+T107+T108+T109+T110+T111+T112+T113+T114+T115+T116+T117+T118+T119+T120+T121+T122++T123+T124+T125+T126+T127+T128+T129+T132</f>
        <v>110101.5</v>
      </c>
    </row>
    <row r="141" spans="1:21" s="6" customFormat="1" ht="25.5" x14ac:dyDescent="0.25">
      <c r="A141" s="9"/>
      <c r="B141" s="44" t="s">
        <v>269</v>
      </c>
      <c r="C141" s="10"/>
      <c r="D141" s="11"/>
      <c r="E141" s="23"/>
      <c r="F141" s="23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37">
        <f>'2017-2019'!E144+'2017-2019'!J144+'2017-2019'!O144+'2020-2022'!E141+'2020-2022'!J141+'2020-2022'!O141</f>
        <v>24240</v>
      </c>
      <c r="U141" s="25"/>
    </row>
    <row r="142" spans="1:21" ht="15.75" customHeight="1" x14ac:dyDescent="0.2">
      <c r="A142" s="75" t="s">
        <v>280</v>
      </c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7"/>
    </row>
    <row r="143" spans="1:21" s="6" customFormat="1" ht="89.25" x14ac:dyDescent="0.25">
      <c r="A143" s="63">
        <v>1</v>
      </c>
      <c r="B143" s="57" t="s">
        <v>279</v>
      </c>
      <c r="C143" s="16" t="s">
        <v>19</v>
      </c>
      <c r="D143" s="5">
        <v>2022</v>
      </c>
      <c r="E143" s="23"/>
      <c r="F143" s="23"/>
      <c r="G143" s="9"/>
      <c r="H143" s="9"/>
      <c r="I143" s="9"/>
      <c r="J143" s="9"/>
      <c r="K143" s="9"/>
      <c r="L143" s="9"/>
      <c r="M143" s="9"/>
      <c r="N143" s="9"/>
      <c r="O143" s="55">
        <f>SUM(P143:R143)</f>
        <v>0</v>
      </c>
      <c r="P143" s="9">
        <v>0</v>
      </c>
      <c r="Q143" s="9">
        <v>0</v>
      </c>
      <c r="R143" s="55">
        <v>0</v>
      </c>
      <c r="S143" s="9"/>
      <c r="T143" s="63">
        <f>O143</f>
        <v>0</v>
      </c>
      <c r="U143" s="25"/>
    </row>
    <row r="144" spans="1:21" s="6" customFormat="1" ht="25.5" x14ac:dyDescent="0.25">
      <c r="A144" s="63"/>
      <c r="B144" s="9" t="s">
        <v>278</v>
      </c>
      <c r="C144" s="16"/>
      <c r="D144" s="5"/>
      <c r="E144" s="23"/>
      <c r="F144" s="23"/>
      <c r="G144" s="9"/>
      <c r="H144" s="9"/>
      <c r="I144" s="9"/>
      <c r="J144" s="9"/>
      <c r="K144" s="9"/>
      <c r="L144" s="9"/>
      <c r="M144" s="9"/>
      <c r="N144" s="9"/>
      <c r="O144" s="55">
        <f t="shared" ref="O144:Q144" si="3">O143</f>
        <v>0</v>
      </c>
      <c r="P144" s="55">
        <f t="shared" si="3"/>
        <v>0</v>
      </c>
      <c r="Q144" s="55">
        <f t="shared" si="3"/>
        <v>0</v>
      </c>
      <c r="R144" s="55">
        <f>R143</f>
        <v>0</v>
      </c>
      <c r="S144" s="9"/>
      <c r="T144" s="63">
        <f>O144</f>
        <v>0</v>
      </c>
      <c r="U144" s="25"/>
    </row>
    <row r="145" spans="1:24" s="12" customFormat="1" ht="27" customHeight="1" x14ac:dyDescent="0.25">
      <c r="A145" s="9"/>
      <c r="B145" s="9" t="s">
        <v>270</v>
      </c>
      <c r="C145" s="9"/>
      <c r="D145" s="9"/>
      <c r="E145" s="23">
        <f>E140+E16+E144</f>
        <v>13148.9</v>
      </c>
      <c r="F145" s="23">
        <f>F140+F16+F144</f>
        <v>13148.9</v>
      </c>
      <c r="G145" s="9"/>
      <c r="H145" s="9"/>
      <c r="I145" s="9"/>
      <c r="J145" s="23">
        <f>J140+J16+J143</f>
        <v>32014.2</v>
      </c>
      <c r="K145" s="23">
        <f>K140+K16+K143</f>
        <v>32014.2</v>
      </c>
      <c r="L145" s="9"/>
      <c r="M145" s="9"/>
      <c r="N145" s="9"/>
      <c r="O145" s="41">
        <f>O140+O16+O144</f>
        <v>22622</v>
      </c>
      <c r="P145" s="41">
        <f>P140+P16+P144</f>
        <v>22622</v>
      </c>
      <c r="Q145" s="23">
        <f t="shared" ref="Q145:R145" si="4">Q140+Q16+Q144</f>
        <v>0</v>
      </c>
      <c r="R145" s="23">
        <f t="shared" si="4"/>
        <v>0</v>
      </c>
      <c r="S145" s="9"/>
      <c r="T145" s="41">
        <f>'2017-2019'!E145+'2017-2019'!J145+'2017-2019'!O145+'2020-2022'!E145+'2020-2022'!J145+'2020-2022'!O145</f>
        <v>128437.5</v>
      </c>
      <c r="U145" s="46">
        <f>T16+T140</f>
        <v>128437.5</v>
      </c>
      <c r="X145" s="46"/>
    </row>
    <row r="146" spans="1:24" ht="25.5" x14ac:dyDescent="0.2">
      <c r="A146" s="8"/>
      <c r="B146" s="44" t="s">
        <v>266</v>
      </c>
      <c r="C146" s="8"/>
      <c r="D146" s="63"/>
      <c r="E146" s="63">
        <f>E15</f>
        <v>14965.35</v>
      </c>
      <c r="F146" s="49">
        <f>F15</f>
        <v>14965.35</v>
      </c>
      <c r="G146" s="63"/>
      <c r="H146" s="63"/>
      <c r="I146" s="63"/>
      <c r="J146" s="24"/>
      <c r="K146" s="24"/>
      <c r="L146" s="63"/>
      <c r="M146" s="63"/>
      <c r="N146" s="63"/>
      <c r="O146" s="63"/>
      <c r="P146" s="63"/>
      <c r="Q146" s="63"/>
      <c r="R146" s="63"/>
      <c r="S146" s="63"/>
      <c r="T146" s="49">
        <f>'2017-2019'!E146+'2017-2019'!J146+'2017-2019'!O146+'2020-2022'!E146+'2020-2022'!J146+'2020-2022'!O146</f>
        <v>39205.35</v>
      </c>
      <c r="U146" s="45"/>
    </row>
    <row r="147" spans="1:24" ht="30.75" customHeight="1" x14ac:dyDescent="0.2">
      <c r="A147" s="48"/>
      <c r="B147" s="9" t="s">
        <v>271</v>
      </c>
      <c r="C147" s="8"/>
      <c r="D147" s="8"/>
      <c r="E147" s="49">
        <f>SUM(E145:E146)</f>
        <v>28114.25</v>
      </c>
      <c r="F147" s="49">
        <f>SUM(F145:F146)</f>
        <v>28114.25</v>
      </c>
      <c r="G147" s="24"/>
      <c r="H147" s="24"/>
      <c r="I147" s="24"/>
      <c r="J147" s="24">
        <f t="shared" ref="J147:K147" si="5">SUM(J145:J146)</f>
        <v>32014.2</v>
      </c>
      <c r="K147" s="24">
        <f t="shared" si="5"/>
        <v>32014.2</v>
      </c>
      <c r="L147" s="24"/>
      <c r="M147" s="24"/>
      <c r="N147" s="24"/>
      <c r="O147" s="59">
        <f>SUM(O145:O146)</f>
        <v>22622</v>
      </c>
      <c r="P147" s="59">
        <f t="shared" ref="P147:R147" si="6">SUM(P145:P146)</f>
        <v>22622</v>
      </c>
      <c r="Q147" s="24">
        <f t="shared" si="6"/>
        <v>0</v>
      </c>
      <c r="R147" s="24">
        <f t="shared" si="6"/>
        <v>0</v>
      </c>
      <c r="S147" s="48"/>
      <c r="T147" s="59">
        <f>'2017-2019'!E147+'2017-2019'!J147+'2017-2019'!O147+'2020-2022'!E147+'2020-2022'!J147+'2020-2022'!O147</f>
        <v>167642.9</v>
      </c>
    </row>
    <row r="148" spans="1:24" x14ac:dyDescent="0.2">
      <c r="N148" s="45"/>
    </row>
    <row r="149" spans="1:24" ht="12.75" customHeight="1" x14ac:dyDescent="0.2">
      <c r="A149" s="89" t="s">
        <v>281</v>
      </c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</row>
    <row r="150" spans="1:24" x14ac:dyDescent="0.2">
      <c r="A150" s="89"/>
      <c r="B150" s="89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</row>
    <row r="151" spans="1:24" x14ac:dyDescent="0.2">
      <c r="A151" s="89"/>
      <c r="B151" s="89"/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</row>
    <row r="152" spans="1:24" x14ac:dyDescent="0.2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</row>
  </sheetData>
  <mergeCells count="19">
    <mergeCell ref="A149:T152"/>
    <mergeCell ref="A11:T11"/>
    <mergeCell ref="A18:T18"/>
    <mergeCell ref="A10:T10"/>
    <mergeCell ref="C14:C15"/>
    <mergeCell ref="A142:T142"/>
    <mergeCell ref="C24:C25"/>
    <mergeCell ref="C26:C27"/>
    <mergeCell ref="Q1:T1"/>
    <mergeCell ref="A4:D4"/>
    <mergeCell ref="A6:A8"/>
    <mergeCell ref="B6:B8"/>
    <mergeCell ref="C6:C8"/>
    <mergeCell ref="D6:D8"/>
    <mergeCell ref="E6:S6"/>
    <mergeCell ref="O7:S7"/>
    <mergeCell ref="T6:T8"/>
    <mergeCell ref="E7:I7"/>
    <mergeCell ref="J7:N7"/>
  </mergeCells>
  <pageMargins left="0.11811023622047245" right="0.11811023622047245" top="0.35433070866141736" bottom="0.47244094488188981" header="0.31496062992125984" footer="0.19685039370078741"/>
  <pageSetup paperSize="9" scale="9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Тришина Ольга Викторовна</cp:lastModifiedBy>
  <cp:lastPrinted>2021-03-29T04:54:00Z</cp:lastPrinted>
  <dcterms:created xsi:type="dcterms:W3CDTF">2016-05-05T05:59:55Z</dcterms:created>
  <dcterms:modified xsi:type="dcterms:W3CDTF">2022-07-14T11:20:27Z</dcterms:modified>
</cp:coreProperties>
</file>