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415" yWindow="255" windowWidth="12570" windowHeight="9510" tabRatio="625"/>
  </bookViews>
  <sheets>
    <sheet name="прил.1(2019-2020)" sheetId="7" r:id="rId1"/>
    <sheet name="прил.2(2015-2024)" sheetId="9" r:id="rId2"/>
  </sheets>
  <externalReferences>
    <externalReference r:id="rId3"/>
    <externalReference r:id="rId4"/>
  </externalReferences>
  <definedNames>
    <definedName name="_xlnm.Print_Titles" localSheetId="0">'прил.1(2019-2020)'!$5:$5</definedName>
    <definedName name="_xlnm.Print_Titles" localSheetId="1">'прил.2(2015-2024)'!$5:$5</definedName>
    <definedName name="_xlnm.Print_Area" localSheetId="0">'прил.1(2019-2020)'!$A$1:$N$122</definedName>
    <definedName name="_xlnm.Print_Area" localSheetId="1">'прил.2(2015-2024)'!$A$1:$I$122</definedName>
  </definedNames>
  <calcPr calcId="145621" fullCalcOnLoad="1"/>
</workbook>
</file>

<file path=xl/calcChain.xml><?xml version="1.0" encoding="utf-8"?>
<calcChain xmlns="http://schemas.openxmlformats.org/spreadsheetml/2006/main">
  <c r="F33" i="7"/>
  <c r="E104" i="9"/>
  <c r="F104"/>
  <c r="G104"/>
  <c r="F38" i="7"/>
  <c r="F110"/>
  <c r="N67" i="9"/>
  <c r="G28"/>
  <c r="E31" i="7"/>
  <c r="F106" i="9"/>
  <c r="E105"/>
  <c r="E106"/>
  <c r="G105"/>
  <c r="G112"/>
  <c r="F105"/>
  <c r="G113" i="7"/>
  <c r="F113"/>
  <c r="G110"/>
  <c r="E106"/>
  <c r="E105"/>
  <c r="G107"/>
  <c r="F107"/>
  <c r="E107"/>
  <c r="E65" i="9"/>
  <c r="F65"/>
  <c r="E18"/>
  <c r="E19"/>
  <c r="E17"/>
  <c r="O113"/>
  <c r="H111"/>
  <c r="H109"/>
  <c r="E69"/>
  <c r="F68"/>
  <c r="G69"/>
  <c r="H69"/>
  <c r="I69"/>
  <c r="F71"/>
  <c r="K65"/>
  <c r="F40"/>
  <c r="F35"/>
  <c r="F34"/>
  <c r="E115" i="7"/>
  <c r="F115"/>
  <c r="E74"/>
  <c r="F74"/>
  <c r="K71"/>
  <c r="L71"/>
  <c r="M71"/>
  <c r="N71"/>
  <c r="F71"/>
  <c r="G71"/>
  <c r="H71"/>
  <c r="I71"/>
  <c r="E76"/>
  <c r="E114"/>
  <c r="F76"/>
  <c r="F114"/>
  <c r="F73"/>
  <c r="F14" i="9"/>
  <c r="F15"/>
  <c r="K15" i="7"/>
  <c r="L113"/>
  <c r="K38"/>
  <c r="H107" i="9"/>
  <c r="J12" i="7"/>
  <c r="J11"/>
  <c r="G106" i="9"/>
  <c r="K113" i="7"/>
  <c r="L107"/>
  <c r="K107"/>
  <c r="J106"/>
  <c r="J113"/>
  <c r="J105"/>
  <c r="G36" i="9"/>
  <c r="E36"/>
  <c r="F36"/>
  <c r="E35"/>
  <c r="K39" i="7"/>
  <c r="L39"/>
  <c r="M39"/>
  <c r="N39"/>
  <c r="G39"/>
  <c r="H39"/>
  <c r="I39"/>
  <c r="E39"/>
  <c r="F39"/>
  <c r="F112"/>
  <c r="I106" i="9"/>
  <c r="H106"/>
  <c r="E66"/>
  <c r="E43"/>
  <c r="M107" i="7"/>
  <c r="N107"/>
  <c r="N103"/>
  <c r="J68"/>
  <c r="K47"/>
  <c r="L47"/>
  <c r="M47"/>
  <c r="N47"/>
  <c r="J46"/>
  <c r="J43"/>
  <c r="J14"/>
  <c r="G101" i="9"/>
  <c r="F101"/>
  <c r="F102"/>
  <c r="E101"/>
  <c r="I98"/>
  <c r="I102"/>
  <c r="H98"/>
  <c r="H102"/>
  <c r="G98"/>
  <c r="G102"/>
  <c r="F98"/>
  <c r="E98"/>
  <c r="E102"/>
  <c r="F90"/>
  <c r="E90"/>
  <c r="F89"/>
  <c r="E89"/>
  <c r="G89"/>
  <c r="F88"/>
  <c r="E88"/>
  <c r="G88"/>
  <c r="G91"/>
  <c r="F86"/>
  <c r="E86"/>
  <c r="F85"/>
  <c r="E85"/>
  <c r="F84"/>
  <c r="E84"/>
  <c r="F82"/>
  <c r="E81"/>
  <c r="E80"/>
  <c r="E79"/>
  <c r="E78"/>
  <c r="E77"/>
  <c r="E76"/>
  <c r="I74"/>
  <c r="H74"/>
  <c r="G74"/>
  <c r="F67"/>
  <c r="F69"/>
  <c r="F58"/>
  <c r="E58"/>
  <c r="F57"/>
  <c r="E57"/>
  <c r="F62"/>
  <c r="F61"/>
  <c r="E61"/>
  <c r="F52"/>
  <c r="E52"/>
  <c r="F51"/>
  <c r="E51"/>
  <c r="F50"/>
  <c r="E50"/>
  <c r="E53"/>
  <c r="F42"/>
  <c r="F48"/>
  <c r="F114"/>
  <c r="E114"/>
  <c r="E42"/>
  <c r="E48"/>
  <c r="F41"/>
  <c r="E41"/>
  <c r="F39"/>
  <c r="F47"/>
  <c r="F113"/>
  <c r="E113"/>
  <c r="E39"/>
  <c r="E47"/>
  <c r="F38"/>
  <c r="F46"/>
  <c r="F112"/>
  <c r="E112"/>
  <c r="E38"/>
  <c r="I34"/>
  <c r="H34"/>
  <c r="G34"/>
  <c r="E34"/>
  <c r="E33"/>
  <c r="E32"/>
  <c r="E31"/>
  <c r="E30"/>
  <c r="E29"/>
  <c r="E27"/>
  <c r="E26"/>
  <c r="F22"/>
  <c r="E22"/>
  <c r="F21"/>
  <c r="E21"/>
  <c r="E23"/>
  <c r="F19"/>
  <c r="I15"/>
  <c r="I107"/>
  <c r="H15"/>
  <c r="G15"/>
  <c r="E12"/>
  <c r="E11"/>
  <c r="E10"/>
  <c r="E9"/>
  <c r="E8"/>
  <c r="E35" i="7"/>
  <c r="E13" i="9"/>
  <c r="F15" i="7"/>
  <c r="R37"/>
  <c r="Q37"/>
  <c r="P33"/>
  <c r="O32"/>
  <c r="P32"/>
  <c r="O35"/>
  <c r="P35"/>
  <c r="O36"/>
  <c r="P36"/>
  <c r="O34"/>
  <c r="P34"/>
  <c r="F49"/>
  <c r="E49"/>
  <c r="E98"/>
  <c r="M103"/>
  <c r="F100"/>
  <c r="G100"/>
  <c r="H100"/>
  <c r="H103"/>
  <c r="I100"/>
  <c r="I103"/>
  <c r="E100"/>
  <c r="G115"/>
  <c r="H115"/>
  <c r="I115"/>
  <c r="J115"/>
  <c r="K115"/>
  <c r="L115"/>
  <c r="M115"/>
  <c r="N115"/>
  <c r="F75"/>
  <c r="G75"/>
  <c r="H75"/>
  <c r="H112"/>
  <c r="I75"/>
  <c r="I112"/>
  <c r="K75"/>
  <c r="L75"/>
  <c r="M75"/>
  <c r="M112"/>
  <c r="N75"/>
  <c r="N112"/>
  <c r="G73"/>
  <c r="H73"/>
  <c r="I73"/>
  <c r="J73"/>
  <c r="K73"/>
  <c r="L73"/>
  <c r="M73"/>
  <c r="N73"/>
  <c r="E68"/>
  <c r="E73"/>
  <c r="J69"/>
  <c r="J71"/>
  <c r="E69"/>
  <c r="E71"/>
  <c r="E75"/>
  <c r="E11"/>
  <c r="E91"/>
  <c r="N93"/>
  <c r="M93"/>
  <c r="L93"/>
  <c r="K93"/>
  <c r="J93"/>
  <c r="I93"/>
  <c r="H93"/>
  <c r="F47"/>
  <c r="E47"/>
  <c r="E43"/>
  <c r="N37"/>
  <c r="M37"/>
  <c r="M108"/>
  <c r="M117"/>
  <c r="L37"/>
  <c r="K37"/>
  <c r="I37"/>
  <c r="H37"/>
  <c r="G37"/>
  <c r="G108"/>
  <c r="G117"/>
  <c r="F37"/>
  <c r="F108"/>
  <c r="F117"/>
  <c r="J36"/>
  <c r="J35"/>
  <c r="J34"/>
  <c r="J33"/>
  <c r="J32"/>
  <c r="J31"/>
  <c r="J39"/>
  <c r="J30"/>
  <c r="J29"/>
  <c r="N22"/>
  <c r="M22"/>
  <c r="L22"/>
  <c r="K22"/>
  <c r="J22"/>
  <c r="I22"/>
  <c r="H22"/>
  <c r="G22"/>
  <c r="F22"/>
  <c r="E22"/>
  <c r="N15"/>
  <c r="M15"/>
  <c r="L15"/>
  <c r="I15"/>
  <c r="H15"/>
  <c r="G15"/>
  <c r="E14"/>
  <c r="E15"/>
  <c r="J13"/>
  <c r="E13"/>
  <c r="J10"/>
  <c r="E10"/>
  <c r="J9"/>
  <c r="E9"/>
  <c r="J8"/>
  <c r="E8"/>
  <c r="M110"/>
  <c r="O37"/>
  <c r="P37"/>
  <c r="E91" i="9"/>
  <c r="F59"/>
  <c r="E59"/>
  <c r="F91"/>
  <c r="G90"/>
  <c r="F44"/>
  <c r="F72"/>
  <c r="E82"/>
  <c r="E44"/>
  <c r="E46"/>
  <c r="E71"/>
  <c r="L73"/>
  <c r="K110" i="7"/>
  <c r="E62" i="9"/>
  <c r="N108" i="7"/>
  <c r="N117"/>
  <c r="I108"/>
  <c r="I117"/>
  <c r="L110"/>
  <c r="K112"/>
  <c r="J107"/>
  <c r="N110"/>
  <c r="J75"/>
  <c r="J112"/>
  <c r="H108"/>
  <c r="H117"/>
  <c r="H110"/>
  <c r="V115"/>
  <c r="I110"/>
  <c r="L108"/>
  <c r="L117"/>
  <c r="J47"/>
  <c r="L112"/>
  <c r="J38"/>
  <c r="K108"/>
  <c r="K117"/>
  <c r="J37"/>
  <c r="K120"/>
  <c r="W115"/>
  <c r="E72" i="9"/>
  <c r="F53"/>
  <c r="F107"/>
  <c r="J15" i="7"/>
  <c r="J110"/>
  <c r="J108"/>
  <c r="J117"/>
  <c r="U115"/>
  <c r="J120"/>
  <c r="E15" i="9"/>
  <c r="E113" i="7"/>
  <c r="F74" i="9"/>
  <c r="F111"/>
  <c r="G111"/>
  <c r="E111"/>
  <c r="E112" i="7"/>
  <c r="G112"/>
  <c r="G109" i="9"/>
  <c r="G107"/>
  <c r="F109"/>
  <c r="M113"/>
  <c r="N113"/>
  <c r="G117"/>
  <c r="E109"/>
  <c r="E107"/>
  <c r="L113"/>
  <c r="E33" i="7"/>
  <c r="E37"/>
  <c r="E108"/>
  <c r="E117"/>
  <c r="E117" i="9"/>
  <c r="F117"/>
  <c r="E38" i="7"/>
  <c r="E110"/>
</calcChain>
</file>

<file path=xl/sharedStrings.xml><?xml version="1.0" encoding="utf-8"?>
<sst xmlns="http://schemas.openxmlformats.org/spreadsheetml/2006/main" count="507" uniqueCount="167">
  <si>
    <t>N п/п</t>
  </si>
  <si>
    <t>ДГХ</t>
  </si>
  <si>
    <t>Комплексное развитие и благоустройство береговой линии Куйбышевского водохранилища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</si>
  <si>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</si>
  <si>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</si>
  <si>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Преддекларационные обследования объектов гидротехнических сооружений</t>
  </si>
  <si>
    <t>Разработка деклараций безопасности объектов гидротехнических сооружений с государственной экспертизой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</si>
  <si>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</si>
  <si>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</si>
  <si>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</si>
  <si>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</si>
  <si>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</si>
  <si>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</si>
  <si>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</si>
  <si>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</si>
  <si>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</si>
  <si>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Организация благоустройства территории городского округа Тольятти для повышения комфортности условий проживания граждан в условиях сложившейся застройки, обустройство мест массового отдыха населения</t>
  </si>
  <si>
    <t>Задача 1: Обеспечение комплексного благоустройства внутриквартальных территорий</t>
  </si>
  <si>
    <t>1.1</t>
  </si>
  <si>
    <t>1.2</t>
  </si>
  <si>
    <t>1.3</t>
  </si>
  <si>
    <t>1.4</t>
  </si>
  <si>
    <t>1.5</t>
  </si>
  <si>
    <t>Валка и обрезка аварийно-опасных и сухостойных деревьев</t>
  </si>
  <si>
    <t>1.6</t>
  </si>
  <si>
    <t>1.7</t>
  </si>
  <si>
    <t>Итого по задаче 1:</t>
  </si>
  <si>
    <t>&lt;*&gt; Оплата принятых в 2015 году обязательств по задаче 1, в том числе:</t>
  </si>
  <si>
    <t>закупка товаров, работ и услуг (аукционы)</t>
  </si>
  <si>
    <t>субсидии производителям товаров, работ и услуг</t>
  </si>
  <si>
    <t>Задача 2: Организация новых и восстановление существующих мест отдыха на внутриквартальных территориях</t>
  </si>
  <si>
    <t>2.1</t>
  </si>
  <si>
    <t>Подготовка проектной документации</t>
  </si>
  <si>
    <t>2.2</t>
  </si>
  <si>
    <t>Итого по задаче 2:</t>
  </si>
  <si>
    <t>Задача 3: Обустройство мест массового отдыха в буферной зоне лесного массива</t>
  </si>
  <si>
    <t>3.1</t>
  </si>
  <si>
    <t>3.2</t>
  </si>
  <si>
    <t>Благоустройство мест массового отдыха в буферной зоне лесного массива</t>
  </si>
  <si>
    <t>Итого по задаче 3:</t>
  </si>
  <si>
    <t>Задача 4: Обустройство мест массового отдыха на береговых зонах водных объектов</t>
  </si>
  <si>
    <t>4.1</t>
  </si>
  <si>
    <t>4.1.1</t>
  </si>
  <si>
    <t>Предпроектные работы и изыскания</t>
  </si>
  <si>
    <t>4.1.2</t>
  </si>
  <si>
    <t>4.1.3</t>
  </si>
  <si>
    <t>Мероприятия по комплексному развитию и благоустройству береговой линии Куйбышевского водохранилища</t>
  </si>
  <si>
    <t>4.1.4</t>
  </si>
  <si>
    <t>2016, 2017</t>
  </si>
  <si>
    <t>4.1.5</t>
  </si>
  <si>
    <t>4.1.6</t>
  </si>
  <si>
    <t>Обязательное страхование гражданской ответственности владельца опасного обьекта</t>
  </si>
  <si>
    <t>4.1.7</t>
  </si>
  <si>
    <t>4.1.8</t>
  </si>
  <si>
    <t>Итого по задаче 4:</t>
  </si>
  <si>
    <t>Задача 5: Обеспечение комплексного благоустройства территорий образовательных учреждений</t>
  </si>
  <si>
    <t>5.1</t>
  </si>
  <si>
    <t>ДО</t>
  </si>
  <si>
    <t>ДК</t>
  </si>
  <si>
    <t>5.2</t>
  </si>
  <si>
    <t>УФКиС</t>
  </si>
  <si>
    <t>5.3</t>
  </si>
  <si>
    <t>Благоустройство территорий детских садов</t>
  </si>
  <si>
    <t>Итого по задаче 5,</t>
  </si>
  <si>
    <t>в том числе:</t>
  </si>
  <si>
    <t>Задача 6: Организация парковочного пространства</t>
  </si>
  <si>
    <t>6.1</t>
  </si>
  <si>
    <t>Разработка концепции парковочного пространства</t>
  </si>
  <si>
    <t>ДДХиТ</t>
  </si>
  <si>
    <t>6.2</t>
  </si>
  <si>
    <t>6.3</t>
  </si>
  <si>
    <t>Строительство объектов парковочного пространства</t>
  </si>
  <si>
    <t>Итого по задаче 6:</t>
  </si>
  <si>
    <t>Задача 7: Приведение в нормативное состояние наружного освещения внутриквартальных территорий</t>
  </si>
  <si>
    <t>7.1</t>
  </si>
  <si>
    <t>ДГД</t>
  </si>
  <si>
    <t>7.2</t>
  </si>
  <si>
    <t>Ремонт и реконструкция наружного освещения</t>
  </si>
  <si>
    <t>7.3</t>
  </si>
  <si>
    <t>Устройство наружного освещения</t>
  </si>
  <si>
    <t>Итого по задаче 7,</t>
  </si>
  <si>
    <t>Задача 8: Обеспечение комплексного благоустройства знаковых и социально значимых мест</t>
  </si>
  <si>
    <t>8.1</t>
  </si>
  <si>
    <t>8.2</t>
  </si>
  <si>
    <t>Благоустройство знаковых и социально значимых мест</t>
  </si>
  <si>
    <t>Итого по задаче 8,</t>
  </si>
  <si>
    <t>Задача 9: Благоустройство обзорного (кольцевого) туристического маршрута по городскому округу Тольятти</t>
  </si>
  <si>
    <t>9.1</t>
  </si>
  <si>
    <t>Установка МАФ</t>
  </si>
  <si>
    <t>9.2</t>
  </si>
  <si>
    <t>Установка объектов информационно-туристической тематики</t>
  </si>
  <si>
    <t>9.3</t>
  </si>
  <si>
    <t>Ремонт остановок общественного транспорта с заменой автопавильонов</t>
  </si>
  <si>
    <t>9.4</t>
  </si>
  <si>
    <t>Устройство объектов ландшафтной архитектуры</t>
  </si>
  <si>
    <t>9.5</t>
  </si>
  <si>
    <t>Установка архитектурно-средовых композиций</t>
  </si>
  <si>
    <t>Итого по задаче 9,</t>
  </si>
  <si>
    <t>10.1</t>
  </si>
  <si>
    <t>Ремонт подъездов многоквартирных домов</t>
  </si>
  <si>
    <t>10.2</t>
  </si>
  <si>
    <t>Ремонт фасадов многоквартирных домов</t>
  </si>
  <si>
    <t>10.3</t>
  </si>
  <si>
    <t>Итого по задаче 10:</t>
  </si>
  <si>
    <t>Итого по Программе без учета оплаты принятых в 2015 году обязательств,</t>
  </si>
  <si>
    <t>&lt;*&gt; Оплата принятых в 2015 году обязательств по Программе</t>
  </si>
  <si>
    <t>Итого по Программе с учетом оплаты принятых в 2015 году обязательств</t>
  </si>
  <si>
    <t>Благоустройство дворовых территорий многоквартирных домов</t>
  </si>
  <si>
    <t>План на 2015 - 2024 годы</t>
  </si>
  <si>
    <t>Итого по Программе,</t>
  </si>
  <si>
    <t>МБУ, находящиеся в ведомственном подчинении Департамента образования (ДО)</t>
  </si>
  <si>
    <t>2015, 2017</t>
  </si>
  <si>
    <t>Задача 10: Проведение отдельных видов работ по ремонту многоквартирных домов и благоустройству их дворовых территорий, предусмотренных государственной программой Самарской области "Содействие развитию благоустройства территорий муниципальных образований в Самарской области на 2014 - 2020 годы"</t>
  </si>
  <si>
    <t>Подпрограмма "Формирование современной городской среды на 2017 год"</t>
  </si>
  <si>
    <t xml:space="preserve">Цель: Повышение уровня благоустройства территорий городского округа Тольятти </t>
  </si>
  <si>
    <t>Итого по задаче:</t>
  </si>
  <si>
    <t>Благоустройство общественных территорий городского округа Тольятти</t>
  </si>
  <si>
    <t>Задача Подпрограммы: Повышение уровня вовлеченности заинтересованных граждан, организаций в реализацию мероприятий по благоустройству дворовых территорий</t>
  </si>
  <si>
    <t>Вовлечение заинтересованных граждан в реализацию мероприятий по благоустройству дворовых территорий городского округа Тольятти</t>
  </si>
  <si>
    <t>Итого по Подпрограмме</t>
  </si>
  <si>
    <t xml:space="preserve">Задача 11: Повышение уровня благоустройства территорий городского округа Тольятти </t>
  </si>
  <si>
    <t xml:space="preserve">Итого по задаче </t>
  </si>
  <si>
    <t>Итого по Подпрограмме:</t>
  </si>
  <si>
    <t>Задача Подпрограммы: Комплексное благоустройство территорий городского округа Тольятти</t>
  </si>
  <si>
    <t xml:space="preserve">Благоустройство дворовых территорий многоквартирных домов </t>
  </si>
  <si>
    <t xml:space="preserve">Подготовка проектной документации и проведение государственной экспертизы такой документации, в том числе предпроектные работы и изыскания </t>
  </si>
  <si>
    <t>Обязательное страхование гражданской ответственности владельца опасного обьекта гидротехнических сооружений</t>
  </si>
  <si>
    <t>контр.</t>
  </si>
  <si>
    <t>эконом.</t>
  </si>
  <si>
    <t>снимаем412</t>
  </si>
  <si>
    <t>Задача 12: Проведение отдельных видов работ по общественным проектам развития территорий, предусмотренных государственной программой Самарской области «Поддержка инициатив населения муниципальных образований в Самарской области" на 2017 - 2025 годы»</t>
  </si>
  <si>
    <t>12.1</t>
  </si>
  <si>
    <t xml:space="preserve">Реализация общественных проектов по благоустройству территорий городского округа Тольятти </t>
  </si>
  <si>
    <t>Итого по задаче 12:</t>
  </si>
  <si>
    <t>2017-2018</t>
  </si>
  <si>
    <t>2018, 2019</t>
  </si>
  <si>
    <t>Итого по задаче 4, в том числе:</t>
  </si>
  <si>
    <t>Таблица № 6 (2015 - 2024 гг.)</t>
  </si>
  <si>
    <t>2015 - 2018</t>
  </si>
  <si>
    <t>Благоустройство территорий школ и учреждений дополнительного образования детей, устройство спортивных площадок, универсальных спортивных площадок , в т.ч. строительный контроль</t>
  </si>
  <si>
    <t>Благоустройство территорий школ и учреждений дополнительного образования детей, устройство спортивных площадок, универсальных спортивных площадок, в т.ч. строительный контроль</t>
  </si>
  <si>
    <t>Озеленение &lt;1&gt;.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</si>
  <si>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</si>
  <si>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</si>
  <si>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 &lt;1&gt;.</t>
  </si>
  <si>
    <t>&lt;1&gt;</t>
  </si>
  <si>
    <t>- исключая объекты, включенные в иные муниципальные программы.</t>
  </si>
  <si>
    <t>Озеленение &lt;1&gt;</t>
  </si>
  <si>
    <t>План на 2019 год</t>
  </si>
  <si>
    <t>План на 2020 год</t>
  </si>
  <si>
    <t>2016 - 2019, 2023, 2024</t>
  </si>
  <si>
    <t>2016-2021</t>
  </si>
  <si>
    <t>2017-2021</t>
  </si>
  <si>
    <t>2022 - 2024</t>
  </si>
  <si>
    <t>2017- 2019, 2022 - 2024</t>
  </si>
  <si>
    <t>2018, 2019, 2022 - 2024</t>
  </si>
  <si>
    <t>2022, 2023</t>
  </si>
  <si>
    <t>2022, 2024</t>
  </si>
  <si>
    <t>2022 -  2024</t>
  </si>
  <si>
    <t>2017-2019</t>
  </si>
  <si>
    <t>Таблица № 3 (2019 - 2020 гг.)</t>
  </si>
  <si>
    <t>2017, 2022</t>
  </si>
  <si>
    <t>2015, 2016</t>
  </si>
  <si>
    <t>2015 - 2021</t>
  </si>
  <si>
    <t>2015 - 2019</t>
  </si>
  <si>
    <t>Комплексное благоустройство внутриквартальных территорий, в том числе в рамках конкурса "Наш микрорайон" &lt;1&gt;.</t>
  </si>
  <si>
    <t xml:space="preserve">Благоустройство мест отдыха на внутриквартальных территориях, в том числе в рамках конкурса "Наш микрорайон".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</si>
</sst>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&quot;Да&quot;;&quot;Да&quot;;&quot;Нет&quot;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4" fillId="0" borderId="0"/>
    <xf numFmtId="0" fontId="1" fillId="0" borderId="0"/>
    <xf numFmtId="0" fontId="13" fillId="0" borderId="0"/>
    <xf numFmtId="0" fontId="19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9" fontId="13" fillId="0" borderId="0" applyFon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ill="0" applyBorder="0" applyAlignment="0" applyProtection="0"/>
    <xf numFmtId="0" fontId="18" fillId="4" borderId="0" applyNumberFormat="0" applyBorder="0" applyAlignment="0" applyProtection="0"/>
  </cellStyleXfs>
  <cellXfs count="525">
    <xf numFmtId="0" fontId="0" fillId="0" borderId="0" xfId="0"/>
    <xf numFmtId="0" fontId="21" fillId="24" borderId="10" xfId="0" applyFont="1" applyFill="1" applyBorder="1" applyAlignment="1">
      <alignment horizontal="center" vertical="center" wrapText="1"/>
    </xf>
    <xf numFmtId="0" fontId="20" fillId="24" borderId="0" xfId="0" applyFont="1" applyFill="1"/>
    <xf numFmtId="0" fontId="26" fillId="24" borderId="0" xfId="0" applyFont="1" applyFill="1"/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center" vertical="center" wrapText="1"/>
    </xf>
    <xf numFmtId="0" fontId="21" fillId="24" borderId="16" xfId="0" applyFont="1" applyFill="1" applyBorder="1" applyAlignment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49" fontId="21" fillId="24" borderId="19" xfId="0" applyNumberFormat="1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vertical="center" wrapText="1"/>
    </xf>
    <xf numFmtId="3" fontId="21" fillId="24" borderId="20" xfId="0" applyNumberFormat="1" applyFont="1" applyFill="1" applyBorder="1" applyAlignment="1">
      <alignment horizontal="center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22" xfId="0" applyNumberFormat="1" applyFont="1" applyFill="1" applyBorder="1" applyAlignment="1">
      <alignment horizontal="center" vertical="center" wrapText="1"/>
    </xf>
    <xf numFmtId="49" fontId="21" fillId="24" borderId="23" xfId="0" applyNumberFormat="1" applyFont="1" applyFill="1" applyBorder="1" applyAlignment="1">
      <alignment horizontal="center" vertical="center" wrapText="1"/>
    </xf>
    <xf numFmtId="3" fontId="21" fillId="24" borderId="24" xfId="0" applyNumberFormat="1" applyFont="1" applyFill="1" applyBorder="1" applyAlignment="1">
      <alignment horizontal="center" vertical="center" wrapText="1"/>
    </xf>
    <xf numFmtId="3" fontId="21" fillId="24" borderId="25" xfId="0" applyNumberFormat="1" applyFont="1" applyFill="1" applyBorder="1" applyAlignment="1">
      <alignment horizontal="center" vertical="center" wrapText="1"/>
    </xf>
    <xf numFmtId="3" fontId="21" fillId="24" borderId="26" xfId="0" applyNumberFormat="1" applyFont="1" applyFill="1" applyBorder="1" applyAlignment="1">
      <alignment horizontal="center" vertical="center" wrapText="1"/>
    </xf>
    <xf numFmtId="49" fontId="21" fillId="24" borderId="27" xfId="0" applyNumberFormat="1" applyFont="1" applyFill="1" applyBorder="1" applyAlignment="1">
      <alignment horizontal="center" vertical="center" wrapText="1"/>
    </xf>
    <xf numFmtId="0" fontId="21" fillId="24" borderId="27" xfId="0" applyFont="1" applyFill="1" applyBorder="1" applyAlignment="1">
      <alignment vertical="center" wrapText="1"/>
    </xf>
    <xf numFmtId="0" fontId="21" fillId="24" borderId="0" xfId="0" applyFont="1" applyFill="1" applyBorder="1" applyAlignment="1">
      <alignment horizontal="center" vertical="center" wrapText="1"/>
    </xf>
    <xf numFmtId="3" fontId="21" fillId="24" borderId="28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3" fontId="21" fillId="24" borderId="31" xfId="0" applyNumberFormat="1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vertical="center" wrapText="1"/>
    </xf>
    <xf numFmtId="3" fontId="21" fillId="24" borderId="32" xfId="0" applyNumberFormat="1" applyFont="1" applyFill="1" applyBorder="1" applyAlignment="1">
      <alignment horizontal="center" vertical="center" wrapText="1"/>
    </xf>
    <xf numFmtId="3" fontId="21" fillId="24" borderId="33" xfId="0" applyNumberFormat="1" applyFont="1" applyFill="1" applyBorder="1" applyAlignment="1">
      <alignment horizontal="center" vertical="center" wrapText="1"/>
    </xf>
    <xf numFmtId="3" fontId="21" fillId="24" borderId="34" xfId="0" applyNumberFormat="1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vertical="center" wrapText="1"/>
    </xf>
    <xf numFmtId="49" fontId="21" fillId="24" borderId="36" xfId="0" applyNumberFormat="1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vertical="center" wrapText="1"/>
    </xf>
    <xf numFmtId="49" fontId="21" fillId="24" borderId="37" xfId="0" applyNumberFormat="1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39" xfId="0" applyFont="1" applyFill="1" applyBorder="1" applyAlignment="1">
      <alignment horizontal="center" vertical="center" wrapText="1"/>
    </xf>
    <xf numFmtId="0" fontId="21" fillId="24" borderId="40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1" xfId="0" applyFont="1" applyFill="1" applyBorder="1" applyAlignment="1">
      <alignment vertical="center" wrapText="1"/>
    </xf>
    <xf numFmtId="0" fontId="21" fillId="24" borderId="41" xfId="0" applyFont="1" applyFill="1" applyBorder="1" applyAlignment="1">
      <alignment horizontal="center" vertical="center" wrapText="1"/>
    </xf>
    <xf numFmtId="3" fontId="21" fillId="24" borderId="42" xfId="0" applyNumberFormat="1" applyFont="1" applyFill="1" applyBorder="1" applyAlignment="1">
      <alignment horizontal="center" vertical="center" wrapText="1"/>
    </xf>
    <xf numFmtId="0" fontId="21" fillId="24" borderId="43" xfId="0" applyFont="1" applyFill="1" applyBorder="1" applyAlignment="1">
      <alignment horizontal="center" vertical="center" wrapText="1"/>
    </xf>
    <xf numFmtId="3" fontId="21" fillId="24" borderId="39" xfId="0" applyNumberFormat="1" applyFont="1" applyFill="1" applyBorder="1" applyAlignment="1">
      <alignment horizontal="center" vertical="center" wrapText="1"/>
    </xf>
    <xf numFmtId="3" fontId="21" fillId="24" borderId="40" xfId="0" applyNumberFormat="1" applyFont="1" applyFill="1" applyBorder="1" applyAlignment="1">
      <alignment horizontal="center" vertical="center" wrapText="1"/>
    </xf>
    <xf numFmtId="3" fontId="21" fillId="24" borderId="44" xfId="0" applyNumberFormat="1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vertical="center" wrapText="1"/>
    </xf>
    <xf numFmtId="0" fontId="21" fillId="24" borderId="45" xfId="0" applyFont="1" applyFill="1" applyBorder="1" applyAlignment="1">
      <alignment vertical="center" wrapText="1"/>
    </xf>
    <xf numFmtId="3" fontId="21" fillId="24" borderId="46" xfId="0" applyNumberFormat="1" applyFont="1" applyFill="1" applyBorder="1" applyAlignment="1">
      <alignment horizontal="center" vertical="center" wrapText="1"/>
    </xf>
    <xf numFmtId="3" fontId="21" fillId="24" borderId="38" xfId="0" applyNumberFormat="1" applyFont="1" applyFill="1" applyBorder="1" applyAlignment="1">
      <alignment horizontal="center" vertical="center" wrapText="1"/>
    </xf>
    <xf numFmtId="49" fontId="21" fillId="24" borderId="42" xfId="0" applyNumberFormat="1" applyFont="1" applyFill="1" applyBorder="1" applyAlignment="1">
      <alignment vertical="center" wrapText="1"/>
    </xf>
    <xf numFmtId="0" fontId="21" fillId="24" borderId="47" xfId="0" applyFont="1" applyFill="1" applyBorder="1" applyAlignment="1">
      <alignment vertical="center" wrapText="1"/>
    </xf>
    <xf numFmtId="3" fontId="21" fillId="24" borderId="48" xfId="0" applyNumberFormat="1" applyFont="1" applyFill="1" applyBorder="1" applyAlignment="1">
      <alignment horizontal="center" vertical="center" wrapText="1"/>
    </xf>
    <xf numFmtId="3" fontId="21" fillId="24" borderId="49" xfId="0" applyNumberFormat="1" applyFont="1" applyFill="1" applyBorder="1" applyAlignment="1">
      <alignment horizontal="center" vertical="center" wrapText="1"/>
    </xf>
    <xf numFmtId="3" fontId="21" fillId="24" borderId="50" xfId="0" applyNumberFormat="1" applyFont="1" applyFill="1" applyBorder="1" applyAlignment="1">
      <alignment horizontal="center" vertical="center" wrapText="1"/>
    </xf>
    <xf numFmtId="49" fontId="21" fillId="24" borderId="44" xfId="0" applyNumberFormat="1" applyFont="1" applyFill="1" applyBorder="1" applyAlignment="1">
      <alignment vertical="center" wrapText="1"/>
    </xf>
    <xf numFmtId="0" fontId="21" fillId="24" borderId="51" xfId="0" applyFont="1" applyFill="1" applyBorder="1" applyAlignment="1">
      <alignment vertical="center" wrapText="1"/>
    </xf>
    <xf numFmtId="49" fontId="21" fillId="24" borderId="11" xfId="0" applyNumberFormat="1" applyFont="1" applyFill="1" applyBorder="1" applyAlignment="1">
      <alignment vertical="center" wrapText="1"/>
    </xf>
    <xf numFmtId="0" fontId="21" fillId="24" borderId="52" xfId="0" applyFont="1" applyFill="1" applyBorder="1" applyAlignment="1">
      <alignment vertical="center" wrapText="1"/>
    </xf>
    <xf numFmtId="0" fontId="21" fillId="24" borderId="24" xfId="0" applyFont="1" applyFill="1" applyBorder="1" applyAlignment="1">
      <alignment horizontal="center" vertical="center" wrapText="1"/>
    </xf>
    <xf numFmtId="0" fontId="21" fillId="24" borderId="53" xfId="0" applyFont="1" applyFill="1" applyBorder="1" applyAlignment="1">
      <alignment vertical="center" wrapText="1"/>
    </xf>
    <xf numFmtId="0" fontId="21" fillId="24" borderId="54" xfId="0" applyFont="1" applyFill="1" applyBorder="1" applyAlignment="1">
      <alignment vertical="center" wrapText="1"/>
    </xf>
    <xf numFmtId="0" fontId="21" fillId="24" borderId="42" xfId="0" applyFont="1" applyFill="1" applyBorder="1" applyAlignment="1">
      <alignment vertical="center" wrapText="1"/>
    </xf>
    <xf numFmtId="0" fontId="21" fillId="24" borderId="55" xfId="0" applyFont="1" applyFill="1" applyBorder="1" applyAlignment="1">
      <alignment horizontal="center" vertical="center" wrapText="1"/>
    </xf>
    <xf numFmtId="0" fontId="21" fillId="24" borderId="55" xfId="0" applyFont="1" applyFill="1" applyBorder="1" applyAlignment="1">
      <alignment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24" borderId="50" xfId="0" applyFont="1" applyFill="1" applyBorder="1" applyAlignment="1">
      <alignment horizontal="center" vertical="center" wrapText="1"/>
    </xf>
    <xf numFmtId="0" fontId="21" fillId="24" borderId="56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3" fontId="21" fillId="24" borderId="56" xfId="0" applyNumberFormat="1" applyFont="1" applyFill="1" applyBorder="1" applyAlignment="1">
      <alignment horizontal="center" vertical="center" wrapText="1"/>
    </xf>
    <xf numFmtId="3" fontId="21" fillId="24" borderId="57" xfId="0" applyNumberFormat="1" applyFont="1" applyFill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3" fontId="21" fillId="24" borderId="58" xfId="0" applyNumberFormat="1" applyFont="1" applyFill="1" applyBorder="1" applyAlignment="1">
      <alignment horizontal="center" vertical="center" wrapText="1"/>
    </xf>
    <xf numFmtId="49" fontId="21" fillId="24" borderId="59" xfId="0" applyNumberFormat="1" applyFont="1" applyFill="1" applyBorder="1" applyAlignment="1">
      <alignment horizontal="center" vertical="center" wrapText="1"/>
    </xf>
    <xf numFmtId="0" fontId="21" fillId="24" borderId="60" xfId="28" applyFont="1" applyFill="1" applyBorder="1" applyAlignment="1">
      <alignment horizontal="left" vertical="center" wrapText="1"/>
    </xf>
    <xf numFmtId="0" fontId="21" fillId="24" borderId="61" xfId="0" applyFont="1" applyFill="1" applyBorder="1" applyAlignment="1">
      <alignment vertical="center" wrapText="1"/>
    </xf>
    <xf numFmtId="0" fontId="21" fillId="24" borderId="58" xfId="0" applyFont="1" applyFill="1" applyBorder="1" applyAlignment="1">
      <alignment vertical="center" wrapText="1"/>
    </xf>
    <xf numFmtId="0" fontId="21" fillId="24" borderId="62" xfId="0" applyFont="1" applyFill="1" applyBorder="1" applyAlignment="1">
      <alignment vertical="center" wrapText="1"/>
    </xf>
    <xf numFmtId="0" fontId="21" fillId="24" borderId="63" xfId="28" applyFont="1" applyFill="1" applyBorder="1" applyAlignment="1">
      <alignment horizontal="left" vertical="center" wrapText="1"/>
    </xf>
    <xf numFmtId="49" fontId="21" fillId="24" borderId="55" xfId="0" applyNumberFormat="1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21" fillId="24" borderId="21" xfId="0" applyFont="1" applyFill="1" applyBorder="1" applyAlignment="1">
      <alignment horizontal="center" vertical="center" wrapText="1"/>
    </xf>
    <xf numFmtId="0" fontId="21" fillId="24" borderId="22" xfId="0" applyFont="1" applyFill="1" applyBorder="1" applyAlignment="1">
      <alignment horizontal="center" vertical="center" wrapText="1"/>
    </xf>
    <xf numFmtId="3" fontId="26" fillId="24" borderId="0" xfId="0" applyNumberFormat="1" applyFont="1" applyFill="1"/>
    <xf numFmtId="3" fontId="27" fillId="24" borderId="0" xfId="0" applyNumberFormat="1" applyFont="1" applyFill="1" applyBorder="1" applyAlignment="1">
      <alignment horizontal="center" vertical="center" wrapText="1"/>
    </xf>
    <xf numFmtId="0" fontId="27" fillId="25" borderId="0" xfId="0" applyFont="1" applyFill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7" fillId="0" borderId="0" xfId="0" applyFont="1"/>
    <xf numFmtId="3" fontId="27" fillId="0" borderId="25" xfId="0" applyNumberFormat="1" applyFont="1" applyBorder="1" applyAlignment="1">
      <alignment horizontal="center" vertical="center"/>
    </xf>
    <xf numFmtId="3" fontId="27" fillId="25" borderId="0" xfId="0" applyNumberFormat="1" applyFont="1" applyFill="1" applyBorder="1" applyAlignment="1">
      <alignment horizontal="center" vertical="center" wrapText="1"/>
    </xf>
    <xf numFmtId="3" fontId="27" fillId="26" borderId="0" xfId="0" applyNumberFormat="1" applyFont="1" applyFill="1" applyBorder="1" applyAlignment="1">
      <alignment horizontal="center" vertical="center" wrapText="1"/>
    </xf>
    <xf numFmtId="0" fontId="21" fillId="27" borderId="0" xfId="0" applyFont="1" applyFill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0" fontId="21" fillId="24" borderId="0" xfId="0" applyFont="1" applyFill="1" applyBorder="1" applyAlignment="1">
      <alignment horizontal="center" vertical="center"/>
    </xf>
    <xf numFmtId="3" fontId="27" fillId="24" borderId="0" xfId="0" applyNumberFormat="1" applyFont="1" applyFill="1" applyBorder="1" applyAlignment="1">
      <alignment horizontal="center" vertical="center"/>
    </xf>
    <xf numFmtId="0" fontId="27" fillId="24" borderId="0" xfId="0" applyFont="1" applyFill="1" applyBorder="1"/>
    <xf numFmtId="0" fontId="27" fillId="0" borderId="0" xfId="0" applyFont="1" applyBorder="1" applyAlignment="1">
      <alignment horizontal="center" vertical="center"/>
    </xf>
    <xf numFmtId="0" fontId="21" fillId="24" borderId="0" xfId="28" applyFont="1" applyFill="1" applyBorder="1" applyAlignment="1">
      <alignment vertical="center" wrapText="1"/>
    </xf>
    <xf numFmtId="0" fontId="21" fillId="24" borderId="30" xfId="0" applyFont="1" applyFill="1" applyBorder="1" applyAlignment="1">
      <alignment horizontal="center" vertical="center" wrapText="1"/>
    </xf>
    <xf numFmtId="3" fontId="21" fillId="24" borderId="16" xfId="0" applyNumberFormat="1" applyFont="1" applyFill="1" applyBorder="1" applyAlignment="1">
      <alignment horizontal="center" vertical="center" wrapText="1"/>
    </xf>
    <xf numFmtId="3" fontId="21" fillId="24" borderId="41" xfId="0" applyNumberFormat="1" applyFont="1" applyFill="1" applyBorder="1" applyAlignment="1">
      <alignment horizontal="center" vertical="center" wrapText="1"/>
    </xf>
    <xf numFmtId="0" fontId="21" fillId="24" borderId="64" xfId="0" applyFont="1" applyFill="1" applyBorder="1" applyAlignment="1">
      <alignment horizontal="center" vertical="center" wrapText="1"/>
    </xf>
    <xf numFmtId="3" fontId="21" fillId="24" borderId="65" xfId="0" applyNumberFormat="1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vertical="center" wrapText="1"/>
    </xf>
    <xf numFmtId="3" fontId="27" fillId="0" borderId="39" xfId="0" applyNumberFormat="1" applyFont="1" applyBorder="1" applyAlignment="1">
      <alignment horizontal="center" vertical="center"/>
    </xf>
    <xf numFmtId="3" fontId="27" fillId="0" borderId="29" xfId="0" applyNumberFormat="1" applyFont="1" applyBorder="1" applyAlignment="1">
      <alignment horizontal="center" vertical="center"/>
    </xf>
    <xf numFmtId="0" fontId="21" fillId="24" borderId="44" xfId="0" applyFont="1" applyFill="1" applyBorder="1" applyAlignment="1">
      <alignment vertical="center" wrapText="1"/>
    </xf>
    <xf numFmtId="0" fontId="21" fillId="24" borderId="11" xfId="0" applyFont="1" applyFill="1" applyBorder="1" applyAlignment="1">
      <alignment vertical="center" wrapText="1"/>
    </xf>
    <xf numFmtId="0" fontId="21" fillId="24" borderId="53" xfId="0" applyFont="1" applyFill="1" applyBorder="1" applyAlignment="1">
      <alignment horizontal="center" vertical="center" wrapText="1"/>
    </xf>
    <xf numFmtId="0" fontId="21" fillId="24" borderId="66" xfId="0" applyFont="1" applyFill="1" applyBorder="1" applyAlignment="1">
      <alignment horizontal="center" vertical="center" wrapText="1"/>
    </xf>
    <xf numFmtId="0" fontId="21" fillId="24" borderId="67" xfId="0" applyFont="1" applyFill="1" applyBorder="1" applyAlignment="1">
      <alignment horizontal="center" vertical="center" wrapText="1"/>
    </xf>
    <xf numFmtId="49" fontId="21" fillId="24" borderId="60" xfId="0" applyNumberFormat="1" applyFont="1" applyFill="1" applyBorder="1" applyAlignment="1">
      <alignment horizontal="center" vertical="center" wrapText="1"/>
    </xf>
    <xf numFmtId="49" fontId="21" fillId="24" borderId="68" xfId="0" applyNumberFormat="1" applyFont="1" applyFill="1" applyBorder="1" applyAlignment="1">
      <alignment horizontal="center" vertical="center" wrapText="1"/>
    </xf>
    <xf numFmtId="49" fontId="21" fillId="24" borderId="23" xfId="0" applyNumberFormat="1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vertical="center" wrapText="1"/>
    </xf>
    <xf numFmtId="0" fontId="21" fillId="24" borderId="63" xfId="0" applyFont="1" applyFill="1" applyBorder="1" applyAlignment="1">
      <alignment vertical="center" wrapText="1"/>
    </xf>
    <xf numFmtId="0" fontId="21" fillId="24" borderId="69" xfId="0" applyFont="1" applyFill="1" applyBorder="1" applyAlignment="1">
      <alignment vertical="center" wrapText="1"/>
    </xf>
    <xf numFmtId="0" fontId="21" fillId="24" borderId="14" xfId="0" applyFont="1" applyFill="1" applyBorder="1" applyAlignment="1">
      <alignment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67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center" vertical="center" wrapText="1"/>
    </xf>
    <xf numFmtId="3" fontId="21" fillId="24" borderId="53" xfId="0" applyNumberFormat="1" applyFont="1" applyFill="1" applyBorder="1" applyAlignment="1">
      <alignment horizontal="center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0" fontId="21" fillId="24" borderId="43" xfId="0" applyFont="1" applyFill="1" applyBorder="1" applyAlignment="1">
      <alignment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70" xfId="0" applyFont="1" applyFill="1" applyBorder="1" applyAlignment="1">
      <alignment horizontal="center" vertical="center" wrapText="1"/>
    </xf>
    <xf numFmtId="0" fontId="21" fillId="24" borderId="7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72" xfId="0" applyFont="1" applyFill="1" applyBorder="1" applyAlignment="1">
      <alignment vertical="center" wrapText="1"/>
    </xf>
    <xf numFmtId="3" fontId="21" fillId="24" borderId="73" xfId="0" applyNumberFormat="1" applyFont="1" applyFill="1" applyBorder="1" applyAlignment="1">
      <alignment horizontal="center" vertical="center" wrapText="1"/>
    </xf>
    <xf numFmtId="3" fontId="21" fillId="24" borderId="74" xfId="0" applyNumberFormat="1" applyFont="1" applyFill="1" applyBorder="1" applyAlignment="1">
      <alignment horizontal="center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22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24" borderId="25" xfId="0" applyFont="1" applyFill="1" applyBorder="1" applyAlignment="1">
      <alignment horizontal="center" vertical="center" wrapText="1"/>
    </xf>
    <xf numFmtId="0" fontId="21" fillId="24" borderId="26" xfId="0" applyFont="1" applyFill="1" applyBorder="1" applyAlignment="1">
      <alignment horizontal="center" vertical="center" wrapText="1"/>
    </xf>
    <xf numFmtId="49" fontId="21" fillId="24" borderId="35" xfId="0" applyNumberFormat="1" applyFont="1" applyFill="1" applyBorder="1" applyAlignment="1">
      <alignment horizontal="center" vertical="center" wrapText="1"/>
    </xf>
    <xf numFmtId="3" fontId="21" fillId="24" borderId="70" xfId="0" applyNumberFormat="1" applyFont="1" applyFill="1" applyBorder="1" applyAlignment="1">
      <alignment horizontal="center" vertical="center" wrapText="1"/>
    </xf>
    <xf numFmtId="3" fontId="21" fillId="24" borderId="71" xfId="0" applyNumberFormat="1" applyFont="1" applyFill="1" applyBorder="1" applyAlignment="1">
      <alignment horizontal="center" vertical="center" wrapText="1"/>
    </xf>
    <xf numFmtId="3" fontId="21" fillId="24" borderId="17" xfId="0" applyNumberFormat="1" applyFont="1" applyFill="1" applyBorder="1" applyAlignment="1">
      <alignment horizontal="center" vertical="center" wrapText="1"/>
    </xf>
    <xf numFmtId="49" fontId="21" fillId="24" borderId="27" xfId="0" applyNumberFormat="1" applyFont="1" applyFill="1" applyBorder="1" applyAlignment="1">
      <alignment horizontal="center" vertical="center" wrapText="1"/>
    </xf>
    <xf numFmtId="49" fontId="21" fillId="24" borderId="14" xfId="0" applyNumberFormat="1" applyFont="1" applyFill="1" applyBorder="1" applyAlignment="1">
      <alignment horizontal="center" vertical="center" wrapText="1"/>
    </xf>
    <xf numFmtId="3" fontId="21" fillId="24" borderId="18" xfId="0" applyNumberFormat="1" applyFont="1" applyFill="1" applyBorder="1" applyAlignment="1">
      <alignment horizontal="center" vertical="center" wrapText="1"/>
    </xf>
    <xf numFmtId="0" fontId="20" fillId="24" borderId="0" xfId="0" applyFont="1" applyFill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3" fontId="26" fillId="24" borderId="0" xfId="0" applyNumberFormat="1" applyFont="1" applyFill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1" fillId="24" borderId="0" xfId="28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0" fontId="20" fillId="24" borderId="0" xfId="0" applyFont="1" applyFill="1" applyAlignment="1">
      <alignment horizontal="center" vertical="center" wrapText="1"/>
    </xf>
    <xf numFmtId="0" fontId="26" fillId="24" borderId="0" xfId="0" applyFont="1" applyFill="1" applyAlignment="1">
      <alignment horizontal="center" vertical="center" wrapText="1"/>
    </xf>
    <xf numFmtId="3" fontId="26" fillId="24" borderId="0" xfId="0" applyNumberFormat="1" applyFont="1" applyFill="1" applyAlignment="1">
      <alignment horizontal="center" vertical="center" wrapText="1"/>
    </xf>
    <xf numFmtId="0" fontId="20" fillId="24" borderId="0" xfId="0" applyFont="1" applyFill="1" applyAlignment="1">
      <alignment horizontal="center"/>
    </xf>
    <xf numFmtId="0" fontId="26" fillId="24" borderId="0" xfId="0" applyFont="1" applyFill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21" fillId="24" borderId="0" xfId="28" applyFont="1" applyFill="1" applyBorder="1" applyAlignment="1">
      <alignment horizontal="center" wrapText="1"/>
    </xf>
    <xf numFmtId="0" fontId="26" fillId="24" borderId="25" xfId="0" applyFont="1" applyFill="1" applyBorder="1" applyAlignment="1">
      <alignment horizontal="center" vertical="center"/>
    </xf>
    <xf numFmtId="0" fontId="26" fillId="24" borderId="25" xfId="0" applyFont="1" applyFill="1" applyBorder="1" applyAlignment="1">
      <alignment horizontal="center" vertical="center" wrapText="1"/>
    </xf>
    <xf numFmtId="0" fontId="26" fillId="24" borderId="25" xfId="0" applyFont="1" applyFill="1" applyBorder="1" applyAlignment="1">
      <alignment horizontal="center"/>
    </xf>
    <xf numFmtId="0" fontId="26" fillId="24" borderId="25" xfId="0" applyFont="1" applyFill="1" applyBorder="1"/>
    <xf numFmtId="3" fontId="26" fillId="24" borderId="25" xfId="0" applyNumberFormat="1" applyFont="1" applyFill="1" applyBorder="1" applyAlignment="1">
      <alignment horizontal="center" vertical="center"/>
    </xf>
    <xf numFmtId="0" fontId="26" fillId="24" borderId="24" xfId="0" applyFont="1" applyFill="1" applyBorder="1" applyAlignment="1">
      <alignment horizontal="center" vertical="center"/>
    </xf>
    <xf numFmtId="49" fontId="27" fillId="24" borderId="46" xfId="0" applyNumberFormat="1" applyFont="1" applyFill="1" applyBorder="1" applyAlignment="1">
      <alignment horizontal="center" vertical="center" wrapText="1"/>
    </xf>
    <xf numFmtId="49" fontId="27" fillId="24" borderId="34" xfId="0" applyNumberFormat="1" applyFont="1" applyFill="1" applyBorder="1" applyAlignment="1">
      <alignment horizontal="left" vertical="center" wrapText="1"/>
    </xf>
    <xf numFmtId="3" fontId="27" fillId="24" borderId="32" xfId="0" applyNumberFormat="1" applyFont="1" applyFill="1" applyBorder="1" applyAlignment="1">
      <alignment horizontal="center" vertical="center" wrapText="1"/>
    </xf>
    <xf numFmtId="3" fontId="27" fillId="24" borderId="33" xfId="0" applyNumberFormat="1" applyFont="1" applyFill="1" applyBorder="1" applyAlignment="1">
      <alignment horizontal="center" vertical="center" wrapText="1"/>
    </xf>
    <xf numFmtId="3" fontId="27" fillId="24" borderId="75" xfId="0" applyNumberFormat="1" applyFont="1" applyFill="1" applyBorder="1" applyAlignment="1">
      <alignment horizontal="center" vertical="center" wrapText="1"/>
    </xf>
    <xf numFmtId="3" fontId="27" fillId="24" borderId="46" xfId="0" applyNumberFormat="1" applyFont="1" applyFill="1" applyBorder="1" applyAlignment="1">
      <alignment horizontal="center" vertical="center" wrapText="1"/>
    </xf>
    <xf numFmtId="3" fontId="27" fillId="24" borderId="34" xfId="0" applyNumberFormat="1" applyFont="1" applyFill="1" applyBorder="1" applyAlignment="1">
      <alignment horizontal="center" vertical="center" wrapText="1"/>
    </xf>
    <xf numFmtId="3" fontId="27" fillId="24" borderId="73" xfId="0" applyNumberFormat="1" applyFont="1" applyFill="1" applyBorder="1" applyAlignment="1">
      <alignment horizontal="center" vertical="center" wrapText="1"/>
    </xf>
    <xf numFmtId="3" fontId="27" fillId="24" borderId="20" xfId="0" applyNumberFormat="1" applyFont="1" applyFill="1" applyBorder="1" applyAlignment="1">
      <alignment horizontal="center" vertical="center" wrapText="1"/>
    </xf>
    <xf numFmtId="3" fontId="27" fillId="24" borderId="76" xfId="0" applyNumberFormat="1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77" xfId="0" applyFont="1" applyFill="1" applyBorder="1" applyAlignment="1">
      <alignment horizontal="center" vertical="center" wrapText="1"/>
    </xf>
    <xf numFmtId="0" fontId="22" fillId="24" borderId="69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37" xfId="0" applyFont="1" applyFill="1" applyBorder="1" applyAlignment="1">
      <alignment horizontal="center" vertical="center" wrapText="1"/>
    </xf>
    <xf numFmtId="0" fontId="22" fillId="24" borderId="68" xfId="0" applyFont="1" applyFill="1" applyBorder="1" applyAlignment="1">
      <alignment horizontal="center" vertical="center" wrapText="1"/>
    </xf>
    <xf numFmtId="0" fontId="22" fillId="24" borderId="63" xfId="0" applyFont="1" applyFill="1" applyBorder="1" applyAlignment="1">
      <alignment horizontal="center" vertical="center" wrapText="1"/>
    </xf>
    <xf numFmtId="0" fontId="22" fillId="24" borderId="43" xfId="0" applyFont="1" applyFill="1" applyBorder="1" applyAlignment="1">
      <alignment horizontal="center" vertical="center" wrapText="1"/>
    </xf>
    <xf numFmtId="0" fontId="22" fillId="24" borderId="78" xfId="0" applyFont="1" applyFill="1" applyBorder="1" applyAlignment="1">
      <alignment vertical="center" wrapText="1"/>
    </xf>
    <xf numFmtId="0" fontId="22" fillId="24" borderId="79" xfId="0" applyFont="1" applyFill="1" applyBorder="1" applyAlignment="1">
      <alignment horizontal="center" vertical="center" wrapText="1"/>
    </xf>
    <xf numFmtId="0" fontId="22" fillId="24" borderId="55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3" fontId="28" fillId="24" borderId="45" xfId="0" applyNumberFormat="1" applyFont="1" applyFill="1" applyBorder="1" applyAlignment="1">
      <alignment horizontal="center" vertical="center" wrapText="1"/>
    </xf>
    <xf numFmtId="3" fontId="28" fillId="24" borderId="77" xfId="0" applyNumberFormat="1" applyFont="1" applyFill="1" applyBorder="1" applyAlignment="1">
      <alignment horizontal="center" vertical="center" wrapText="1"/>
    </xf>
    <xf numFmtId="0" fontId="22" fillId="24" borderId="45" xfId="0" applyFont="1" applyFill="1" applyBorder="1" applyAlignment="1">
      <alignment horizontal="center" vertical="center" wrapText="1"/>
    </xf>
    <xf numFmtId="0" fontId="22" fillId="24" borderId="45" xfId="0" applyFont="1" applyFill="1" applyBorder="1" applyAlignment="1">
      <alignment vertical="center" wrapText="1"/>
    </xf>
    <xf numFmtId="0" fontId="29" fillId="24" borderId="0" xfId="0" applyFont="1" applyFill="1"/>
    <xf numFmtId="0" fontId="22" fillId="24" borderId="27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vertical="center" wrapText="1"/>
    </xf>
    <xf numFmtId="0" fontId="22" fillId="24" borderId="14" xfId="0" applyFont="1" applyFill="1" applyBorder="1" applyAlignment="1">
      <alignment vertical="center" wrapText="1"/>
    </xf>
    <xf numFmtId="0" fontId="22" fillId="24" borderId="69" xfId="0" applyFont="1" applyFill="1" applyBorder="1" applyAlignment="1">
      <alignment vertical="center" wrapText="1"/>
    </xf>
    <xf numFmtId="0" fontId="22" fillId="24" borderId="72" xfId="0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vertical="center" wrapText="1"/>
    </xf>
    <xf numFmtId="0" fontId="22" fillId="24" borderId="37" xfId="0" applyFont="1" applyFill="1" applyBorder="1" applyAlignment="1">
      <alignment vertical="center" wrapText="1"/>
    </xf>
    <xf numFmtId="0" fontId="22" fillId="24" borderId="63" xfId="0" applyFont="1" applyFill="1" applyBorder="1" applyAlignment="1">
      <alignment vertical="center" wrapText="1"/>
    </xf>
    <xf numFmtId="0" fontId="22" fillId="24" borderId="72" xfId="0" applyFont="1" applyFill="1" applyBorder="1" applyAlignment="1">
      <alignment vertical="center" wrapText="1"/>
    </xf>
    <xf numFmtId="0" fontId="22" fillId="24" borderId="55" xfId="0" applyFont="1" applyFill="1" applyBorder="1" applyAlignment="1">
      <alignment vertical="center" wrapText="1"/>
    </xf>
    <xf numFmtId="0" fontId="22" fillId="24" borderId="41" xfId="0" applyFont="1" applyFill="1" applyBorder="1" applyAlignment="1">
      <alignment vertical="center" wrapText="1"/>
    </xf>
    <xf numFmtId="0" fontId="22" fillId="24" borderId="77" xfId="0" applyFont="1" applyFill="1" applyBorder="1" applyAlignment="1">
      <alignment vertical="center" wrapText="1"/>
    </xf>
    <xf numFmtId="1" fontId="28" fillId="24" borderId="10" xfId="0" applyNumberFormat="1" applyFont="1" applyFill="1" applyBorder="1" applyAlignment="1">
      <alignment horizontal="center" vertical="center" wrapText="1"/>
    </xf>
    <xf numFmtId="3" fontId="28" fillId="24" borderId="10" xfId="0" applyNumberFormat="1" applyFont="1" applyFill="1" applyBorder="1" applyAlignment="1">
      <alignment horizontal="center" vertical="center" wrapText="1"/>
    </xf>
    <xf numFmtId="0" fontId="26" fillId="24" borderId="0" xfId="0" applyFont="1" applyFill="1" applyBorder="1"/>
    <xf numFmtId="0" fontId="29" fillId="24" borderId="0" xfId="0" applyFont="1" applyFill="1" applyBorder="1"/>
    <xf numFmtId="3" fontId="26" fillId="24" borderId="0" xfId="0" applyNumberFormat="1" applyFont="1" applyFill="1" applyBorder="1"/>
    <xf numFmtId="0" fontId="21" fillId="24" borderId="11" xfId="0" applyFont="1" applyFill="1" applyBorder="1" applyAlignment="1">
      <alignment horizontal="center" vertical="center" wrapText="1"/>
    </xf>
    <xf numFmtId="0" fontId="21" fillId="24" borderId="66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67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left" vertical="center" wrapText="1"/>
    </xf>
    <xf numFmtId="3" fontId="21" fillId="24" borderId="73" xfId="0" applyNumberFormat="1" applyFont="1" applyFill="1" applyBorder="1" applyAlignment="1">
      <alignment horizontal="center" vertical="center" wrapText="1"/>
    </xf>
    <xf numFmtId="3" fontId="21" fillId="24" borderId="74" xfId="0" applyNumberFormat="1" applyFont="1" applyFill="1" applyBorder="1" applyAlignment="1">
      <alignment horizontal="center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49" fontId="21" fillId="24" borderId="60" xfId="0" applyNumberFormat="1" applyFont="1" applyFill="1" applyBorder="1" applyAlignment="1">
      <alignment horizontal="center" vertical="center" wrapText="1"/>
    </xf>
    <xf numFmtId="49" fontId="21" fillId="24" borderId="23" xfId="0" applyNumberFormat="1" applyFont="1" applyFill="1" applyBorder="1" applyAlignment="1">
      <alignment horizontal="center" vertical="center" wrapText="1"/>
    </xf>
    <xf numFmtId="0" fontId="21" fillId="24" borderId="69" xfId="0" applyFont="1" applyFill="1" applyBorder="1" applyAlignment="1">
      <alignment vertical="center" wrapText="1"/>
    </xf>
    <xf numFmtId="0" fontId="21" fillId="24" borderId="36" xfId="0" applyFont="1" applyFill="1" applyBorder="1" applyAlignment="1">
      <alignment horizontal="left"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0" fontId="21" fillId="24" borderId="27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49" fontId="21" fillId="24" borderId="68" xfId="0" applyNumberFormat="1" applyFont="1" applyFill="1" applyBorder="1" applyAlignment="1">
      <alignment horizontal="center" vertical="center" wrapText="1"/>
    </xf>
    <xf numFmtId="0" fontId="21" fillId="24" borderId="43" xfId="0" applyFont="1" applyFill="1" applyBorder="1" applyAlignment="1">
      <alignment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0" fontId="21" fillId="24" borderId="45" xfId="28" applyFont="1" applyFill="1" applyBorder="1" applyAlignment="1">
      <alignment horizontal="left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0" fontId="21" fillId="24" borderId="60" xfId="0" applyFont="1" applyFill="1" applyBorder="1" applyAlignment="1">
      <alignment vertical="center" wrapText="1"/>
    </xf>
    <xf numFmtId="0" fontId="21" fillId="24" borderId="68" xfId="0" applyFont="1" applyFill="1" applyBorder="1" applyAlignment="1">
      <alignment vertical="center" wrapText="1"/>
    </xf>
    <xf numFmtId="0" fontId="21" fillId="24" borderId="23" xfId="0" applyFont="1" applyFill="1" applyBorder="1" applyAlignment="1">
      <alignment vertical="center" wrapText="1"/>
    </xf>
    <xf numFmtId="0" fontId="21" fillId="24" borderId="60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63" xfId="0" applyFont="1" applyFill="1" applyBorder="1" applyAlignment="1">
      <alignment horizontal="center" vertical="center" wrapText="1"/>
    </xf>
    <xf numFmtId="0" fontId="21" fillId="24" borderId="69" xfId="0" applyFont="1" applyFill="1" applyBorder="1" applyAlignment="1">
      <alignment horizontal="center" vertical="center" wrapText="1"/>
    </xf>
    <xf numFmtId="0" fontId="21" fillId="24" borderId="72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left" vertical="center" wrapText="1"/>
    </xf>
    <xf numFmtId="0" fontId="21" fillId="24" borderId="63" xfId="0" applyFont="1" applyFill="1" applyBorder="1" applyAlignment="1">
      <alignment horizontal="left" vertical="center" wrapText="1"/>
    </xf>
    <xf numFmtId="0" fontId="21" fillId="24" borderId="72" xfId="0" applyFont="1" applyFill="1" applyBorder="1" applyAlignment="1">
      <alignment horizontal="left" vertical="center" wrapText="1"/>
    </xf>
    <xf numFmtId="3" fontId="21" fillId="24" borderId="17" xfId="0" applyNumberFormat="1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vertical="center" wrapText="1"/>
    </xf>
    <xf numFmtId="0" fontId="21" fillId="24" borderId="72" xfId="0" applyFont="1" applyFill="1" applyBorder="1" applyAlignment="1">
      <alignment vertical="center" wrapText="1"/>
    </xf>
    <xf numFmtId="0" fontId="21" fillId="24" borderId="68" xfId="0" applyFont="1" applyFill="1" applyBorder="1" applyAlignment="1">
      <alignment horizontal="center" vertical="center" wrapText="1"/>
    </xf>
    <xf numFmtId="49" fontId="21" fillId="24" borderId="27" xfId="0" applyNumberFormat="1" applyFont="1" applyFill="1" applyBorder="1" applyAlignment="1">
      <alignment horizontal="center" vertical="center" wrapText="1"/>
    </xf>
    <xf numFmtId="49" fontId="21" fillId="24" borderId="58" xfId="0" applyNumberFormat="1" applyFont="1" applyFill="1" applyBorder="1" applyAlignment="1">
      <alignment horizontal="center" vertical="center" wrapText="1"/>
    </xf>
    <xf numFmtId="3" fontId="21" fillId="24" borderId="71" xfId="0" applyNumberFormat="1" applyFont="1" applyFill="1" applyBorder="1" applyAlignment="1">
      <alignment horizontal="center" vertical="center" wrapText="1"/>
    </xf>
    <xf numFmtId="49" fontId="21" fillId="24" borderId="35" xfId="0" applyNumberFormat="1" applyFont="1" applyFill="1" applyBorder="1" applyAlignment="1">
      <alignment horizontal="center" vertical="center" wrapText="1"/>
    </xf>
    <xf numFmtId="0" fontId="21" fillId="24" borderId="25" xfId="0" applyFont="1" applyFill="1" applyBorder="1" applyAlignment="1">
      <alignment horizontal="center" vertical="center" wrapText="1"/>
    </xf>
    <xf numFmtId="0" fontId="21" fillId="24" borderId="26" xfId="0" applyFont="1" applyFill="1" applyBorder="1" applyAlignment="1">
      <alignment horizontal="center" vertical="center" wrapText="1"/>
    </xf>
    <xf numFmtId="49" fontId="21" fillId="24" borderId="62" xfId="0" applyNumberFormat="1" applyFont="1" applyFill="1" applyBorder="1" applyAlignment="1">
      <alignment horizontal="center" vertical="center" wrapText="1"/>
    </xf>
    <xf numFmtId="0" fontId="21" fillId="24" borderId="14" xfId="28" applyFont="1" applyFill="1" applyBorder="1" applyAlignment="1">
      <alignment horizontal="left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7" fillId="24" borderId="77" xfId="0" applyNumberFormat="1" applyFont="1" applyFill="1" applyBorder="1" applyAlignment="1">
      <alignment horizontal="center" vertical="center" wrapText="1"/>
    </xf>
    <xf numFmtId="3" fontId="27" fillId="24" borderId="57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3" fontId="21" fillId="24" borderId="73" xfId="0" applyNumberFormat="1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horizontal="center" vertical="center" wrapText="1"/>
    </xf>
    <xf numFmtId="0" fontId="21" fillId="24" borderId="27" xfId="0" applyFont="1" applyFill="1" applyBorder="1" applyAlignment="1">
      <alignment horizontal="center" vertical="center" wrapText="1"/>
    </xf>
    <xf numFmtId="0" fontId="21" fillId="24" borderId="77" xfId="0" applyFont="1" applyFill="1" applyBorder="1" applyAlignment="1">
      <alignment horizontal="left" vertical="center" wrapText="1"/>
    </xf>
    <xf numFmtId="0" fontId="22" fillId="24" borderId="69" xfId="0" applyFont="1" applyFill="1" applyBorder="1" applyAlignment="1">
      <alignment horizontal="center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22" xfId="0" applyNumberFormat="1" applyFont="1" applyFill="1" applyBorder="1" applyAlignment="1">
      <alignment horizontal="center" vertical="center" wrapText="1"/>
    </xf>
    <xf numFmtId="3" fontId="29" fillId="24" borderId="0" xfId="0" applyNumberFormat="1" applyFont="1" applyFill="1"/>
    <xf numFmtId="0" fontId="21" fillId="24" borderId="19" xfId="0" applyFont="1" applyFill="1" applyBorder="1" applyAlignment="1">
      <alignment horizontal="left" vertical="center" wrapText="1"/>
    </xf>
    <xf numFmtId="3" fontId="21" fillId="24" borderId="80" xfId="0" applyNumberFormat="1" applyFont="1" applyFill="1" applyBorder="1" applyAlignment="1">
      <alignment horizontal="center" vertical="center" wrapText="1"/>
    </xf>
    <xf numFmtId="3" fontId="21" fillId="24" borderId="81" xfId="0" applyNumberFormat="1" applyFont="1" applyFill="1" applyBorder="1" applyAlignment="1">
      <alignment horizontal="center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73" xfId="0" applyNumberFormat="1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vertical="center" wrapText="1"/>
    </xf>
    <xf numFmtId="0" fontId="22" fillId="24" borderId="37" xfId="0" applyFont="1" applyFill="1" applyBorder="1" applyAlignment="1">
      <alignment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3" fontId="21" fillId="24" borderId="67" xfId="0" applyNumberFormat="1" applyFont="1" applyFill="1" applyBorder="1" applyAlignment="1">
      <alignment horizontal="center" vertical="center" wrapText="1"/>
    </xf>
    <xf numFmtId="3" fontId="21" fillId="24" borderId="53" xfId="0" applyNumberFormat="1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54" xfId="0" applyNumberFormat="1" applyFont="1" applyFill="1" applyBorder="1" applyAlignment="1">
      <alignment horizontal="center" vertical="center" wrapText="1"/>
    </xf>
    <xf numFmtId="3" fontId="21" fillId="24" borderId="52" xfId="0" applyNumberFormat="1" applyFont="1" applyFill="1" applyBorder="1" applyAlignment="1">
      <alignment horizontal="center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horizontal="center" vertical="center" wrapText="1"/>
    </xf>
    <xf numFmtId="0" fontId="22" fillId="24" borderId="37" xfId="0" applyFont="1" applyFill="1" applyBorder="1" applyAlignment="1">
      <alignment horizontal="center" vertical="center" wrapText="1"/>
    </xf>
    <xf numFmtId="0" fontId="22" fillId="24" borderId="69" xfId="0" applyFont="1" applyFill="1" applyBorder="1" applyAlignment="1">
      <alignment horizontal="center" vertical="center" wrapText="1"/>
    </xf>
    <xf numFmtId="3" fontId="21" fillId="24" borderId="22" xfId="0" applyNumberFormat="1" applyFont="1" applyFill="1" applyBorder="1" applyAlignment="1">
      <alignment horizontal="center" vertical="center" wrapText="1"/>
    </xf>
    <xf numFmtId="3" fontId="21" fillId="24" borderId="71" xfId="0" applyNumberFormat="1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horizontal="center" vertical="center" wrapText="1"/>
    </xf>
    <xf numFmtId="0" fontId="21" fillId="24" borderId="69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vertical="center" wrapText="1"/>
    </xf>
    <xf numFmtId="0" fontId="21" fillId="24" borderId="25" xfId="0" applyFont="1" applyFill="1" applyBorder="1" applyAlignment="1">
      <alignment horizontal="center" vertical="center" wrapText="1"/>
    </xf>
    <xf numFmtId="0" fontId="21" fillId="24" borderId="26" xfId="0" applyFont="1" applyFill="1" applyBorder="1" applyAlignment="1">
      <alignment horizontal="center" vertical="center" wrapText="1"/>
    </xf>
    <xf numFmtId="0" fontId="26" fillId="24" borderId="0" xfId="0" applyFont="1" applyFill="1" applyBorder="1" applyAlignment="1">
      <alignment horizontal="center" vertical="center"/>
    </xf>
    <xf numFmtId="0" fontId="26" fillId="24" borderId="0" xfId="0" applyFont="1" applyFill="1" applyBorder="1" applyAlignment="1">
      <alignment horizontal="center" vertical="center" wrapText="1"/>
    </xf>
    <xf numFmtId="0" fontId="26" fillId="24" borderId="0" xfId="0" applyFont="1" applyFill="1" applyBorder="1" applyAlignment="1">
      <alignment horizontal="center"/>
    </xf>
    <xf numFmtId="3" fontId="21" fillId="24" borderId="82" xfId="0" applyNumberFormat="1" applyFont="1" applyFill="1" applyBorder="1" applyAlignment="1">
      <alignment horizontal="center" vertical="center" wrapText="1"/>
    </xf>
    <xf numFmtId="0" fontId="27" fillId="0" borderId="53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2" xfId="0" applyBorder="1" applyAlignment="1">
      <alignment vertical="center"/>
    </xf>
    <xf numFmtId="3" fontId="26" fillId="24" borderId="0" xfId="0" applyNumberFormat="1" applyFont="1" applyFill="1" applyBorder="1" applyAlignment="1">
      <alignment horizontal="center" vertical="center"/>
    </xf>
    <xf numFmtId="0" fontId="26" fillId="24" borderId="41" xfId="0" applyFont="1" applyFill="1" applyBorder="1"/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center" vertical="center" wrapText="1"/>
    </xf>
    <xf numFmtId="3" fontId="21" fillId="24" borderId="62" xfId="0" applyNumberFormat="1" applyFont="1" applyFill="1" applyBorder="1" applyAlignment="1">
      <alignment horizontal="center" vertical="center" wrapText="1"/>
    </xf>
    <xf numFmtId="3" fontId="27" fillId="24" borderId="11" xfId="0" applyNumberFormat="1" applyFont="1" applyFill="1" applyBorder="1" applyAlignment="1">
      <alignment horizontal="center" vertical="center" wrapText="1"/>
    </xf>
    <xf numFmtId="3" fontId="27" fillId="24" borderId="71" xfId="0" applyNumberFormat="1" applyFont="1" applyFill="1" applyBorder="1" applyAlignment="1">
      <alignment horizontal="center" vertical="center" wrapText="1"/>
    </xf>
    <xf numFmtId="3" fontId="27" fillId="24" borderId="72" xfId="0" applyNumberFormat="1" applyFont="1" applyFill="1" applyBorder="1" applyAlignment="1">
      <alignment horizontal="center" vertical="center" wrapText="1"/>
    </xf>
    <xf numFmtId="3" fontId="27" fillId="24" borderId="82" xfId="0" applyNumberFormat="1" applyFont="1" applyFill="1" applyBorder="1" applyAlignment="1">
      <alignment horizontal="center" vertical="center" wrapText="1"/>
    </xf>
    <xf numFmtId="0" fontId="22" fillId="24" borderId="68" xfId="0" applyFont="1" applyFill="1" applyBorder="1" applyAlignment="1">
      <alignment vertical="center" wrapText="1"/>
    </xf>
    <xf numFmtId="0" fontId="22" fillId="24" borderId="58" xfId="0" applyFont="1" applyFill="1" applyBorder="1" applyAlignment="1">
      <alignment horizontal="center" vertical="center" wrapText="1"/>
    </xf>
    <xf numFmtId="0" fontId="23" fillId="24" borderId="69" xfId="0" applyFont="1" applyFill="1" applyBorder="1" applyAlignment="1">
      <alignment horizontal="center" vertical="center" wrapText="1"/>
    </xf>
    <xf numFmtId="0" fontId="23" fillId="24" borderId="68" xfId="0" applyFont="1" applyFill="1" applyBorder="1" applyAlignment="1">
      <alignment horizontal="center" vertical="center" wrapText="1"/>
    </xf>
    <xf numFmtId="0" fontId="23" fillId="24" borderId="83" xfId="0" applyFont="1" applyFill="1" applyBorder="1" applyAlignment="1">
      <alignment horizontal="center" vertical="center" wrapText="1"/>
    </xf>
    <xf numFmtId="3" fontId="30" fillId="24" borderId="37" xfId="0" applyNumberFormat="1" applyFont="1" applyFill="1" applyBorder="1" applyAlignment="1">
      <alignment horizontal="center" vertical="center" wrapText="1"/>
    </xf>
    <xf numFmtId="0" fontId="23" fillId="24" borderId="37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vertical="center" wrapText="1"/>
    </xf>
    <xf numFmtId="3" fontId="21" fillId="0" borderId="48" xfId="0" applyNumberFormat="1" applyFont="1" applyFill="1" applyBorder="1" applyAlignment="1">
      <alignment horizontal="center" vertical="center" wrapText="1"/>
    </xf>
    <xf numFmtId="3" fontId="21" fillId="0" borderId="49" xfId="0" applyNumberFormat="1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center" vertical="center"/>
    </xf>
    <xf numFmtId="49" fontId="21" fillId="24" borderId="0" xfId="0" applyNumberFormat="1" applyFont="1" applyFill="1"/>
    <xf numFmtId="0" fontId="21" fillId="24" borderId="0" xfId="0" applyFont="1" applyFill="1" applyBorder="1"/>
    <xf numFmtId="0" fontId="21" fillId="24" borderId="37" xfId="0" applyFont="1" applyFill="1" applyBorder="1" applyAlignment="1">
      <alignment horizontal="center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center" vertical="center" wrapText="1"/>
    </xf>
    <xf numFmtId="0" fontId="21" fillId="24" borderId="72" xfId="0" applyFont="1" applyFill="1" applyBorder="1" applyAlignment="1">
      <alignment vertical="center" wrapText="1"/>
    </xf>
    <xf numFmtId="0" fontId="21" fillId="24" borderId="37" xfId="0" applyFont="1" applyFill="1" applyBorder="1" applyAlignment="1">
      <alignment vertical="center" wrapText="1"/>
    </xf>
    <xf numFmtId="0" fontId="21" fillId="24" borderId="60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63" xfId="0" applyFont="1" applyFill="1" applyBorder="1" applyAlignment="1">
      <alignment vertical="center" wrapText="1"/>
    </xf>
    <xf numFmtId="0" fontId="21" fillId="24" borderId="69" xfId="0" applyFont="1" applyFill="1" applyBorder="1" applyAlignment="1">
      <alignment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67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center" vertical="center" wrapText="1"/>
    </xf>
    <xf numFmtId="0" fontId="21" fillId="24" borderId="72" xfId="0" applyFont="1" applyFill="1" applyBorder="1" applyAlignment="1">
      <alignment vertical="center" wrapText="1"/>
    </xf>
    <xf numFmtId="0" fontId="29" fillId="24" borderId="41" xfId="0" applyFont="1" applyFill="1" applyBorder="1"/>
    <xf numFmtId="3" fontId="21" fillId="24" borderId="0" xfId="0" applyNumberFormat="1" applyFont="1" applyFill="1" applyBorder="1"/>
    <xf numFmtId="3" fontId="26" fillId="24" borderId="41" xfId="0" applyNumberFormat="1" applyFont="1" applyFill="1" applyBorder="1"/>
    <xf numFmtId="0" fontId="22" fillId="24" borderId="23" xfId="0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0" fontId="21" fillId="24" borderId="60" xfId="0" applyFont="1" applyFill="1" applyBorder="1" applyAlignment="1">
      <alignment horizontal="center" vertical="center" wrapText="1"/>
    </xf>
    <xf numFmtId="0" fontId="21" fillId="24" borderId="63" xfId="0" applyFont="1" applyFill="1" applyBorder="1" applyAlignment="1">
      <alignment horizontal="center" vertical="center" wrapText="1"/>
    </xf>
    <xf numFmtId="0" fontId="21" fillId="24" borderId="66" xfId="0" applyFont="1" applyFill="1" applyBorder="1" applyAlignment="1">
      <alignment horizontal="center" vertical="center" wrapText="1"/>
    </xf>
    <xf numFmtId="0" fontId="21" fillId="24" borderId="67" xfId="0" applyFont="1" applyFill="1" applyBorder="1" applyAlignment="1">
      <alignment horizontal="center" vertical="center" wrapText="1"/>
    </xf>
    <xf numFmtId="49" fontId="21" fillId="24" borderId="60" xfId="0" applyNumberFormat="1" applyFont="1" applyFill="1" applyBorder="1" applyAlignment="1">
      <alignment horizontal="center" vertical="center" wrapText="1"/>
    </xf>
    <xf numFmtId="0" fontId="21" fillId="24" borderId="68" xfId="0" applyFont="1" applyFill="1" applyBorder="1" applyAlignment="1">
      <alignment vertical="center" wrapText="1"/>
    </xf>
    <xf numFmtId="0" fontId="21" fillId="24" borderId="63" xfId="0" applyFont="1" applyFill="1" applyBorder="1" applyAlignment="1">
      <alignment vertical="center" wrapText="1"/>
    </xf>
    <xf numFmtId="3" fontId="21" fillId="24" borderId="53" xfId="0" applyNumberFormat="1" applyFont="1" applyFill="1" applyBorder="1" applyAlignment="1">
      <alignment horizontal="center" vertical="center" wrapText="1"/>
    </xf>
    <xf numFmtId="0" fontId="21" fillId="24" borderId="43" xfId="0" applyFont="1" applyFill="1" applyBorder="1" applyAlignment="1">
      <alignment vertical="center" wrapText="1"/>
    </xf>
    <xf numFmtId="0" fontId="21" fillId="24" borderId="27" xfId="0" applyFont="1" applyFill="1" applyBorder="1" applyAlignment="1">
      <alignment horizontal="center" vertical="center" wrapText="1"/>
    </xf>
    <xf numFmtId="3" fontId="21" fillId="24" borderId="74" xfId="0" applyNumberFormat="1" applyFont="1" applyFill="1" applyBorder="1" applyAlignment="1">
      <alignment horizontal="center" vertical="center" wrapText="1"/>
    </xf>
    <xf numFmtId="0" fontId="21" fillId="24" borderId="68" xfId="0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/>
    </xf>
    <xf numFmtId="3" fontId="21" fillId="24" borderId="73" xfId="0" applyNumberFormat="1" applyFont="1" applyFill="1" applyBorder="1" applyAlignment="1">
      <alignment horizontal="center"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3" fontId="21" fillId="24" borderId="53" xfId="0" applyNumberFormat="1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0" fontId="27" fillId="25" borderId="0" xfId="0" applyFont="1" applyFill="1" applyBorder="1" applyAlignment="1">
      <alignment horizontal="center" vertical="center" wrapText="1"/>
    </xf>
    <xf numFmtId="0" fontId="21" fillId="24" borderId="53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66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67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80" xfId="28" applyFont="1" applyFill="1" applyBorder="1" applyAlignment="1">
      <alignment horizontal="left" vertical="center" wrapText="1"/>
    </xf>
    <xf numFmtId="0" fontId="21" fillId="24" borderId="77" xfId="28" applyFont="1" applyFill="1" applyBorder="1" applyAlignment="1">
      <alignment horizontal="left" vertical="center" wrapText="1"/>
    </xf>
    <xf numFmtId="0" fontId="22" fillId="24" borderId="19" xfId="0" applyFont="1" applyFill="1" applyBorder="1" applyAlignment="1">
      <alignment vertical="center" wrapText="1"/>
    </xf>
    <xf numFmtId="0" fontId="22" fillId="24" borderId="14" xfId="0" applyFont="1" applyFill="1" applyBorder="1" applyAlignment="1">
      <alignment vertical="center" wrapText="1"/>
    </xf>
    <xf numFmtId="0" fontId="21" fillId="24" borderId="62" xfId="0" applyFont="1" applyFill="1" applyBorder="1" applyAlignment="1">
      <alignment horizontal="left" vertical="center" wrapText="1"/>
    </xf>
    <xf numFmtId="0" fontId="21" fillId="24" borderId="82" xfId="0" applyFont="1" applyFill="1" applyBorder="1" applyAlignment="1">
      <alignment horizontal="left" vertical="center" wrapText="1"/>
    </xf>
    <xf numFmtId="0" fontId="21" fillId="24" borderId="61" xfId="0" applyFont="1" applyFill="1" applyBorder="1" applyAlignment="1">
      <alignment horizontal="left" vertical="center" wrapText="1"/>
    </xf>
    <xf numFmtId="0" fontId="21" fillId="24" borderId="79" xfId="0" applyFont="1" applyFill="1" applyBorder="1" applyAlignment="1">
      <alignment horizontal="left" vertical="center" wrapText="1"/>
    </xf>
    <xf numFmtId="49" fontId="27" fillId="24" borderId="46" xfId="0" applyNumberFormat="1" applyFont="1" applyFill="1" applyBorder="1" applyAlignment="1">
      <alignment horizontal="left" vertical="center" wrapText="1"/>
    </xf>
    <xf numFmtId="49" fontId="27" fillId="24" borderId="34" xfId="0" applyNumberFormat="1" applyFont="1" applyFill="1" applyBorder="1" applyAlignment="1">
      <alignment horizontal="left" vertical="center" wrapText="1"/>
    </xf>
    <xf numFmtId="49" fontId="27" fillId="24" borderId="78" xfId="0" applyNumberFormat="1" applyFont="1" applyFill="1" applyBorder="1" applyAlignment="1">
      <alignment horizontal="left" vertical="center" wrapText="1"/>
    </xf>
    <xf numFmtId="49" fontId="27" fillId="24" borderId="57" xfId="0" applyNumberFormat="1" applyFont="1" applyFill="1" applyBorder="1" applyAlignment="1">
      <alignment horizontal="left" vertical="center" wrapText="1"/>
    </xf>
    <xf numFmtId="49" fontId="27" fillId="24" borderId="80" xfId="0" applyNumberFormat="1" applyFont="1" applyFill="1" applyBorder="1" applyAlignment="1">
      <alignment horizontal="left" vertical="center" wrapText="1"/>
    </xf>
    <xf numFmtId="49" fontId="27" fillId="24" borderId="77" xfId="0" applyNumberFormat="1" applyFont="1" applyFill="1" applyBorder="1" applyAlignment="1">
      <alignment horizontal="left" vertical="center" wrapText="1"/>
    </xf>
    <xf numFmtId="49" fontId="27" fillId="24" borderId="45" xfId="0" applyNumberFormat="1" applyFont="1" applyFill="1" applyBorder="1" applyAlignment="1">
      <alignment horizontal="left" vertical="center" wrapText="1"/>
    </xf>
    <xf numFmtId="3" fontId="21" fillId="24" borderId="21" xfId="0" applyNumberFormat="1" applyFont="1" applyFill="1" applyBorder="1" applyAlignment="1">
      <alignment horizontal="center" vertical="center" wrapText="1"/>
    </xf>
    <xf numFmtId="3" fontId="21" fillId="24" borderId="29" xfId="0" applyNumberFormat="1" applyFont="1" applyFill="1" applyBorder="1" applyAlignment="1">
      <alignment horizontal="center" vertical="center" wrapText="1"/>
    </xf>
    <xf numFmtId="0" fontId="27" fillId="24" borderId="78" xfId="0" applyFont="1" applyFill="1" applyBorder="1" applyAlignment="1">
      <alignment horizontal="left" vertical="center" wrapText="1"/>
    </xf>
    <xf numFmtId="0" fontId="27" fillId="24" borderId="45" xfId="0" applyFont="1" applyFill="1" applyBorder="1" applyAlignment="1">
      <alignment horizontal="left" vertical="center" wrapText="1"/>
    </xf>
    <xf numFmtId="0" fontId="27" fillId="24" borderId="57" xfId="0" applyFont="1" applyFill="1" applyBorder="1" applyAlignment="1">
      <alignment horizontal="left" vertical="center" wrapText="1"/>
    </xf>
    <xf numFmtId="0" fontId="21" fillId="24" borderId="46" xfId="28" applyFont="1" applyFill="1" applyBorder="1" applyAlignment="1">
      <alignment vertical="center" wrapText="1"/>
    </xf>
    <xf numFmtId="0" fontId="21" fillId="24" borderId="34" xfId="28" applyFont="1" applyFill="1" applyBorder="1" applyAlignment="1">
      <alignment vertical="center" wrapText="1"/>
    </xf>
    <xf numFmtId="0" fontId="21" fillId="24" borderId="46" xfId="0" applyFont="1" applyFill="1" applyBorder="1" applyAlignment="1">
      <alignment vertical="center" wrapText="1"/>
    </xf>
    <xf numFmtId="0" fontId="21" fillId="24" borderId="34" xfId="0" applyFont="1" applyFill="1" applyBorder="1" applyAlignment="1">
      <alignment vertical="center" wrapText="1"/>
    </xf>
    <xf numFmtId="0" fontId="21" fillId="24" borderId="78" xfId="0" applyFont="1" applyFill="1" applyBorder="1" applyAlignment="1">
      <alignment horizontal="left" vertical="center" wrapText="1"/>
    </xf>
    <xf numFmtId="0" fontId="21" fillId="24" borderId="45" xfId="0" applyFont="1" applyFill="1" applyBorder="1" applyAlignment="1">
      <alignment horizontal="left" vertical="center" wrapText="1"/>
    </xf>
    <xf numFmtId="0" fontId="21" fillId="24" borderId="57" xfId="0" applyFont="1" applyFill="1" applyBorder="1" applyAlignment="1">
      <alignment horizontal="left" vertical="center" wrapText="1"/>
    </xf>
    <xf numFmtId="0" fontId="21" fillId="24" borderId="15" xfId="0" applyFont="1" applyFill="1" applyBorder="1" applyAlignment="1">
      <alignment horizontal="right" vertical="center" wrapText="1"/>
    </xf>
    <xf numFmtId="3" fontId="21" fillId="24" borderId="74" xfId="0" applyNumberFormat="1" applyFont="1" applyFill="1" applyBorder="1" applyAlignment="1">
      <alignment horizontal="center" vertical="center" wrapText="1"/>
    </xf>
    <xf numFmtId="3" fontId="21" fillId="24" borderId="30" xfId="0" applyNumberFormat="1" applyFont="1" applyFill="1" applyBorder="1" applyAlignment="1">
      <alignment horizontal="center" vertical="center" wrapText="1"/>
    </xf>
    <xf numFmtId="3" fontId="21" fillId="24" borderId="73" xfId="0" applyNumberFormat="1" applyFont="1" applyFill="1" applyBorder="1" applyAlignment="1">
      <alignment horizontal="center" vertical="center" wrapText="1"/>
    </xf>
    <xf numFmtId="49" fontId="21" fillId="24" borderId="60" xfId="0" applyNumberFormat="1" applyFont="1" applyFill="1" applyBorder="1" applyAlignment="1">
      <alignment horizontal="center" vertical="center" wrapText="1"/>
    </xf>
    <xf numFmtId="49" fontId="21" fillId="24" borderId="23" xfId="0" applyNumberFormat="1" applyFont="1" applyFill="1" applyBorder="1" applyAlignment="1">
      <alignment horizontal="center" vertical="center" wrapText="1"/>
    </xf>
    <xf numFmtId="0" fontId="21" fillId="24" borderId="63" xfId="0" applyFont="1" applyFill="1" applyBorder="1" applyAlignment="1">
      <alignment vertical="center" wrapText="1"/>
    </xf>
    <xf numFmtId="0" fontId="21" fillId="24" borderId="69" xfId="0" applyFont="1" applyFill="1" applyBorder="1" applyAlignment="1">
      <alignment vertical="center" wrapText="1"/>
    </xf>
    <xf numFmtId="0" fontId="22" fillId="24" borderId="60" xfId="0" applyFont="1" applyFill="1" applyBorder="1" applyAlignment="1">
      <alignment vertical="center" wrapText="1"/>
    </xf>
    <xf numFmtId="0" fontId="22" fillId="24" borderId="37" xfId="0" applyFont="1" applyFill="1" applyBorder="1" applyAlignment="1">
      <alignment vertical="center" wrapText="1"/>
    </xf>
    <xf numFmtId="0" fontId="22" fillId="24" borderId="63" xfId="0" applyFont="1" applyFill="1" applyBorder="1" applyAlignment="1">
      <alignment vertical="center" wrapText="1"/>
    </xf>
    <xf numFmtId="0" fontId="22" fillId="24" borderId="72" xfId="0" applyFont="1" applyFill="1" applyBorder="1" applyAlignment="1">
      <alignment vertical="center" wrapText="1"/>
    </xf>
    <xf numFmtId="0" fontId="21" fillId="24" borderId="36" xfId="0" applyFont="1" applyFill="1" applyBorder="1" applyAlignment="1">
      <alignment horizontal="left" vertical="center" wrapText="1"/>
    </xf>
    <xf numFmtId="0" fontId="21" fillId="24" borderId="15" xfId="0" applyFont="1" applyFill="1" applyBorder="1" applyAlignment="1">
      <alignment horizontal="left" vertical="center" wrapText="1"/>
    </xf>
    <xf numFmtId="3" fontId="21" fillId="24" borderId="66" xfId="0" applyNumberFormat="1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vertical="center" wrapText="1"/>
    </xf>
    <xf numFmtId="0" fontId="22" fillId="24" borderId="62" xfId="0" applyFont="1" applyFill="1" applyBorder="1" applyAlignment="1">
      <alignment vertical="center" wrapText="1"/>
    </xf>
    <xf numFmtId="0" fontId="21" fillId="24" borderId="19" xfId="0" applyFont="1" applyFill="1" applyBorder="1" applyAlignment="1">
      <alignment horizontal="center" vertical="center" wrapText="1"/>
    </xf>
    <xf numFmtId="0" fontId="21" fillId="24" borderId="27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3" fontId="21" fillId="24" borderId="70" xfId="0" applyNumberFormat="1" applyFont="1" applyFill="1" applyBorder="1" applyAlignment="1">
      <alignment horizontal="center" vertical="center" wrapText="1"/>
    </xf>
    <xf numFmtId="0" fontId="21" fillId="24" borderId="71" xfId="0" applyFont="1" applyFill="1" applyBorder="1" applyAlignment="1">
      <alignment horizontal="center" vertical="center" wrapText="1"/>
    </xf>
    <xf numFmtId="3" fontId="21" fillId="24" borderId="65" xfId="0" applyNumberFormat="1" applyFont="1" applyFill="1" applyBorder="1" applyAlignment="1">
      <alignment horizontal="center" vertical="center" wrapText="1"/>
    </xf>
    <xf numFmtId="0" fontId="21" fillId="24" borderId="82" xfId="0" applyFont="1" applyFill="1" applyBorder="1" applyAlignment="1">
      <alignment horizontal="center" vertical="center" wrapText="1"/>
    </xf>
    <xf numFmtId="3" fontId="21" fillId="24" borderId="67" xfId="0" applyNumberFormat="1" applyFont="1" applyFill="1" applyBorder="1" applyAlignment="1">
      <alignment horizontal="center" vertical="center" wrapText="1"/>
    </xf>
    <xf numFmtId="3" fontId="21" fillId="24" borderId="53" xfId="0" applyNumberFormat="1" applyFont="1" applyFill="1" applyBorder="1" applyAlignment="1">
      <alignment horizontal="center" vertical="center" wrapText="1"/>
    </xf>
    <xf numFmtId="49" fontId="21" fillId="24" borderId="68" xfId="0" applyNumberFormat="1" applyFont="1" applyFill="1" applyBorder="1" applyAlignment="1">
      <alignment horizontal="center" vertical="center" wrapText="1"/>
    </xf>
    <xf numFmtId="0" fontId="21" fillId="24" borderId="43" xfId="0" applyFont="1" applyFill="1" applyBorder="1" applyAlignment="1">
      <alignment vertical="center" wrapText="1"/>
    </xf>
    <xf numFmtId="0" fontId="21" fillId="24" borderId="70" xfId="0" applyFont="1" applyFill="1" applyBorder="1" applyAlignment="1">
      <alignment horizontal="center" vertical="center" wrapText="1"/>
    </xf>
    <xf numFmtId="3" fontId="21" fillId="24" borderId="12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center" vertical="center" wrapText="1"/>
    </xf>
    <xf numFmtId="0" fontId="21" fillId="24" borderId="78" xfId="28" applyFont="1" applyFill="1" applyBorder="1" applyAlignment="1">
      <alignment horizontal="left" vertical="center" wrapText="1"/>
    </xf>
    <xf numFmtId="0" fontId="21" fillId="24" borderId="57" xfId="28" applyFont="1" applyFill="1" applyBorder="1" applyAlignment="1">
      <alignment horizontal="left" vertical="center" wrapText="1"/>
    </xf>
    <xf numFmtId="3" fontId="21" fillId="24" borderId="54" xfId="0" applyNumberFormat="1" applyFont="1" applyFill="1" applyBorder="1" applyAlignment="1">
      <alignment horizontal="center" vertical="center" wrapText="1"/>
    </xf>
    <xf numFmtId="3" fontId="21" fillId="24" borderId="52" xfId="0" applyNumberFormat="1" applyFont="1" applyFill="1" applyBorder="1" applyAlignment="1">
      <alignment horizontal="center" vertical="center" wrapText="1"/>
    </xf>
    <xf numFmtId="3" fontId="21" fillId="24" borderId="11" xfId="0" applyNumberFormat="1" applyFont="1" applyFill="1" applyBorder="1" applyAlignment="1">
      <alignment horizontal="center" vertical="center" wrapText="1"/>
    </xf>
    <xf numFmtId="0" fontId="21" fillId="24" borderId="84" xfId="0" applyFont="1" applyFill="1" applyBorder="1" applyAlignment="1">
      <alignment horizontal="left" vertical="center" wrapText="1"/>
    </xf>
    <xf numFmtId="0" fontId="21" fillId="24" borderId="60" xfId="0" applyFont="1" applyFill="1" applyBorder="1" applyAlignment="1">
      <alignment vertical="center" wrapText="1"/>
    </xf>
    <xf numFmtId="0" fontId="21" fillId="24" borderId="68" xfId="0" applyFont="1" applyFill="1" applyBorder="1" applyAlignment="1">
      <alignment vertical="center" wrapText="1"/>
    </xf>
    <xf numFmtId="0" fontId="21" fillId="24" borderId="23" xfId="0" applyFont="1" applyFill="1" applyBorder="1" applyAlignment="1">
      <alignment vertical="center" wrapText="1"/>
    </xf>
    <xf numFmtId="0" fontId="21" fillId="24" borderId="45" xfId="28" applyFont="1" applyFill="1" applyBorder="1" applyAlignment="1">
      <alignment horizontal="left" vertical="center" wrapText="1"/>
    </xf>
    <xf numFmtId="0" fontId="27" fillId="0" borderId="77" xfId="0" applyFont="1" applyBorder="1" applyAlignment="1">
      <alignment vertical="center"/>
    </xf>
    <xf numFmtId="0" fontId="0" fillId="0" borderId="76" xfId="0" applyBorder="1" applyAlignment="1">
      <alignment vertical="center"/>
    </xf>
    <xf numFmtId="0" fontId="21" fillId="24" borderId="36" xfId="28" applyFont="1" applyFill="1" applyBorder="1" applyAlignment="1">
      <alignment horizontal="left" vertical="center" wrapText="1"/>
    </xf>
    <xf numFmtId="0" fontId="21" fillId="24" borderId="15" xfId="28" applyFont="1" applyFill="1" applyBorder="1" applyAlignment="1">
      <alignment horizontal="left" vertical="center" wrapText="1"/>
    </xf>
    <xf numFmtId="0" fontId="21" fillId="24" borderId="60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63" xfId="0" applyFont="1" applyFill="1" applyBorder="1" applyAlignment="1">
      <alignment horizontal="center" vertical="center" wrapText="1"/>
    </xf>
    <xf numFmtId="0" fontId="21" fillId="24" borderId="69" xfId="0" applyFont="1" applyFill="1" applyBorder="1" applyAlignment="1">
      <alignment horizontal="center" vertical="center" wrapText="1"/>
    </xf>
    <xf numFmtId="0" fontId="21" fillId="24" borderId="72" xfId="0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2" fillId="24" borderId="37" xfId="0" applyFont="1" applyFill="1" applyBorder="1" applyAlignment="1">
      <alignment horizontal="center" vertical="center" wrapText="1"/>
    </xf>
    <xf numFmtId="0" fontId="22" fillId="24" borderId="63" xfId="0" applyFont="1" applyFill="1" applyBorder="1" applyAlignment="1">
      <alignment horizontal="center" vertical="center" wrapText="1"/>
    </xf>
    <xf numFmtId="0" fontId="22" fillId="24" borderId="69" xfId="0" applyFont="1" applyFill="1" applyBorder="1" applyAlignment="1">
      <alignment horizontal="center" vertical="center" wrapText="1"/>
    </xf>
    <xf numFmtId="0" fontId="22" fillId="24" borderId="72" xfId="0" applyFont="1" applyFill="1" applyBorder="1" applyAlignment="1">
      <alignment horizontal="center" vertical="center" wrapText="1"/>
    </xf>
    <xf numFmtId="0" fontId="21" fillId="24" borderId="78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24" borderId="57" xfId="0" applyFont="1" applyFill="1" applyBorder="1" applyAlignment="1">
      <alignment horizontal="center" vertical="center" wrapText="1"/>
    </xf>
    <xf numFmtId="0" fontId="21" fillId="24" borderId="80" xfId="0" applyFont="1" applyFill="1" applyBorder="1" applyAlignment="1">
      <alignment horizontal="left" vertical="center" wrapText="1"/>
    </xf>
    <xf numFmtId="0" fontId="21" fillId="24" borderId="77" xfId="0" applyFont="1" applyFill="1" applyBorder="1" applyAlignment="1">
      <alignment horizontal="left" vertical="center" wrapText="1"/>
    </xf>
    <xf numFmtId="0" fontId="21" fillId="24" borderId="76" xfId="0" applyFont="1" applyFill="1" applyBorder="1" applyAlignment="1">
      <alignment horizontal="left" vertical="center" wrapText="1"/>
    </xf>
    <xf numFmtId="3" fontId="21" fillId="24" borderId="22" xfId="0" applyNumberFormat="1" applyFont="1" applyFill="1" applyBorder="1" applyAlignment="1">
      <alignment horizontal="center" vertical="center" wrapText="1"/>
    </xf>
    <xf numFmtId="49" fontId="27" fillId="24" borderId="22" xfId="0" applyNumberFormat="1" applyFont="1" applyFill="1" applyBorder="1" applyAlignment="1">
      <alignment horizontal="center" vertical="center" wrapText="1"/>
    </xf>
    <xf numFmtId="49" fontId="27" fillId="24" borderId="18" xfId="0" applyNumberFormat="1" applyFont="1" applyFill="1" applyBorder="1" applyAlignment="1">
      <alignment horizontal="center" vertical="center" wrapText="1"/>
    </xf>
    <xf numFmtId="49" fontId="27" fillId="24" borderId="73" xfId="0" applyNumberFormat="1" applyFont="1" applyFill="1" applyBorder="1" applyAlignment="1">
      <alignment horizontal="center" vertical="center" wrapText="1"/>
    </xf>
    <xf numFmtId="49" fontId="27" fillId="24" borderId="16" xfId="0" applyNumberFormat="1" applyFont="1" applyFill="1" applyBorder="1" applyAlignment="1">
      <alignment horizontal="center" vertical="center" wrapText="1"/>
    </xf>
    <xf numFmtId="0" fontId="21" fillId="24" borderId="53" xfId="28" applyFont="1" applyFill="1" applyBorder="1" applyAlignment="1">
      <alignment vertical="center" wrapText="1"/>
    </xf>
    <xf numFmtId="0" fontId="21" fillId="24" borderId="67" xfId="28" applyFont="1" applyFill="1" applyBorder="1" applyAlignment="1">
      <alignment vertical="center" wrapText="1"/>
    </xf>
    <xf numFmtId="0" fontId="21" fillId="24" borderId="44" xfId="0" applyFont="1" applyFill="1" applyBorder="1" applyAlignment="1">
      <alignment vertical="center" wrapText="1"/>
    </xf>
    <xf numFmtId="0" fontId="21" fillId="24" borderId="26" xfId="0" applyFont="1" applyFill="1" applyBorder="1" applyAlignment="1">
      <alignment vertical="center" wrapText="1"/>
    </xf>
    <xf numFmtId="0" fontId="21" fillId="24" borderId="11" xfId="0" applyFont="1" applyFill="1" applyBorder="1" applyAlignment="1">
      <alignment vertical="center" wrapText="1"/>
    </xf>
    <xf numFmtId="0" fontId="21" fillId="24" borderId="13" xfId="0" applyFont="1" applyFill="1" applyBorder="1" applyAlignment="1">
      <alignment vertical="center" wrapText="1"/>
    </xf>
    <xf numFmtId="3" fontId="28" fillId="24" borderId="19" xfId="0" applyNumberFormat="1" applyFont="1" applyFill="1" applyBorder="1" applyAlignment="1">
      <alignment horizontal="center" vertical="center" wrapText="1"/>
    </xf>
    <xf numFmtId="3" fontId="28" fillId="24" borderId="14" xfId="0" applyNumberFormat="1" applyFont="1" applyFill="1" applyBorder="1" applyAlignment="1">
      <alignment horizontal="center" vertical="center" wrapText="1"/>
    </xf>
    <xf numFmtId="0" fontId="21" fillId="24" borderId="78" xfId="28" applyFont="1" applyFill="1" applyBorder="1" applyAlignment="1">
      <alignment horizontal="center" vertical="center" wrapText="1"/>
    </xf>
    <xf numFmtId="0" fontId="21" fillId="24" borderId="45" xfId="28" applyFont="1" applyFill="1" applyBorder="1" applyAlignment="1">
      <alignment horizontal="center" vertical="center" wrapText="1"/>
    </xf>
    <xf numFmtId="0" fontId="21" fillId="24" borderId="57" xfId="28" applyFont="1" applyFill="1" applyBorder="1" applyAlignment="1">
      <alignment horizontal="center" vertical="center" wrapText="1"/>
    </xf>
    <xf numFmtId="49" fontId="21" fillId="24" borderId="78" xfId="0" applyNumberFormat="1" applyFont="1" applyFill="1" applyBorder="1" applyAlignment="1">
      <alignment horizontal="left" vertical="center" wrapText="1"/>
    </xf>
    <xf numFmtId="49" fontId="21" fillId="24" borderId="45" xfId="0" applyNumberFormat="1" applyFont="1" applyFill="1" applyBorder="1" applyAlignment="1">
      <alignment horizontal="left" vertical="center" wrapText="1"/>
    </xf>
    <xf numFmtId="49" fontId="21" fillId="24" borderId="57" xfId="0" applyNumberFormat="1" applyFont="1" applyFill="1" applyBorder="1" applyAlignment="1">
      <alignment horizontal="left" vertical="center" wrapText="1"/>
    </xf>
    <xf numFmtId="0" fontId="27" fillId="0" borderId="78" xfId="0" applyFont="1" applyBorder="1" applyAlignment="1">
      <alignment horizontal="left"/>
    </xf>
    <xf numFmtId="0" fontId="27" fillId="0" borderId="57" xfId="0" applyFont="1" applyBorder="1" applyAlignment="1">
      <alignment horizontal="left"/>
    </xf>
    <xf numFmtId="0" fontId="21" fillId="24" borderId="60" xfId="0" applyFont="1" applyFill="1" applyBorder="1" applyAlignment="1">
      <alignment horizontal="left" vertical="center" wrapText="1"/>
    </xf>
    <xf numFmtId="0" fontId="21" fillId="24" borderId="37" xfId="0" applyFont="1" applyFill="1" applyBorder="1" applyAlignment="1">
      <alignment horizontal="left" vertical="center" wrapText="1"/>
    </xf>
    <xf numFmtId="0" fontId="21" fillId="24" borderId="63" xfId="0" applyFont="1" applyFill="1" applyBorder="1" applyAlignment="1">
      <alignment horizontal="left" vertical="center" wrapText="1"/>
    </xf>
    <xf numFmtId="0" fontId="21" fillId="24" borderId="72" xfId="0" applyFont="1" applyFill="1" applyBorder="1" applyAlignment="1">
      <alignment horizontal="left" vertical="center" wrapText="1"/>
    </xf>
    <xf numFmtId="3" fontId="21" fillId="24" borderId="35" xfId="0" applyNumberFormat="1" applyFont="1" applyFill="1" applyBorder="1" applyAlignment="1">
      <alignment horizontal="center" vertical="center" wrapText="1"/>
    </xf>
    <xf numFmtId="3" fontId="21" fillId="24" borderId="62" xfId="0" applyNumberFormat="1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vertical="center" wrapText="1"/>
    </xf>
    <xf numFmtId="0" fontId="21" fillId="24" borderId="33" xfId="0" applyFont="1" applyFill="1" applyBorder="1" applyAlignment="1">
      <alignment vertical="center" wrapText="1"/>
    </xf>
    <xf numFmtId="0" fontId="21" fillId="24" borderId="72" xfId="0" applyFont="1" applyFill="1" applyBorder="1" applyAlignment="1">
      <alignment vertical="center" wrapText="1"/>
    </xf>
    <xf numFmtId="0" fontId="21" fillId="24" borderId="19" xfId="0" applyFont="1" applyFill="1" applyBorder="1" applyAlignment="1">
      <alignment horizontal="left" vertical="center" wrapText="1"/>
    </xf>
    <xf numFmtId="0" fontId="21" fillId="24" borderId="55" xfId="0" applyFont="1" applyFill="1" applyBorder="1" applyAlignment="1">
      <alignment horizontal="left" vertical="center" wrapText="1"/>
    </xf>
    <xf numFmtId="49" fontId="21" fillId="24" borderId="27" xfId="0" applyNumberFormat="1" applyFont="1" applyFill="1" applyBorder="1" applyAlignment="1">
      <alignment horizontal="center" vertical="center" wrapText="1"/>
    </xf>
    <xf numFmtId="49" fontId="21" fillId="24" borderId="14" xfId="0" applyNumberFormat="1" applyFont="1" applyFill="1" applyBorder="1" applyAlignment="1">
      <alignment horizontal="center" vertical="center" wrapText="1"/>
    </xf>
    <xf numFmtId="0" fontId="21" fillId="24" borderId="68" xfId="0" applyFont="1" applyFill="1" applyBorder="1" applyAlignment="1">
      <alignment horizontal="center" vertical="center" wrapText="1"/>
    </xf>
    <xf numFmtId="3" fontId="21" fillId="24" borderId="71" xfId="0" applyNumberFormat="1" applyFont="1" applyFill="1" applyBorder="1" applyAlignment="1">
      <alignment horizontal="center" vertical="center" wrapText="1"/>
    </xf>
    <xf numFmtId="49" fontId="21" fillId="24" borderId="35" xfId="0" applyNumberFormat="1" applyFont="1" applyFill="1" applyBorder="1" applyAlignment="1">
      <alignment horizontal="center" vertical="center" wrapText="1"/>
    </xf>
    <xf numFmtId="49" fontId="21" fillId="24" borderId="58" xfId="0" applyNumberFormat="1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left" vertical="center" wrapText="1"/>
    </xf>
    <xf numFmtId="0" fontId="21" fillId="24" borderId="21" xfId="0" applyFont="1" applyFill="1" applyBorder="1" applyAlignment="1">
      <alignment vertical="center" wrapText="1"/>
    </xf>
    <xf numFmtId="0" fontId="21" fillId="24" borderId="22" xfId="0" applyFont="1" applyFill="1" applyBorder="1" applyAlignment="1">
      <alignment vertical="center" wrapText="1"/>
    </xf>
    <xf numFmtId="0" fontId="21" fillId="24" borderId="32" xfId="0" applyFont="1" applyFill="1" applyBorder="1" applyAlignment="1">
      <alignment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24" borderId="25" xfId="0" applyFont="1" applyFill="1" applyBorder="1" applyAlignment="1">
      <alignment horizontal="center" vertical="center" wrapText="1"/>
    </xf>
    <xf numFmtId="0" fontId="21" fillId="24" borderId="26" xfId="0" applyFont="1" applyFill="1" applyBorder="1" applyAlignment="1">
      <alignment horizontal="center" vertical="center" wrapText="1"/>
    </xf>
    <xf numFmtId="49" fontId="21" fillId="24" borderId="19" xfId="0" applyNumberFormat="1" applyFont="1" applyFill="1" applyBorder="1" applyAlignment="1">
      <alignment horizontal="center" vertical="center" wrapText="1"/>
    </xf>
    <xf numFmtId="49" fontId="21" fillId="24" borderId="55" xfId="0" applyNumberFormat="1" applyFont="1" applyFill="1" applyBorder="1" applyAlignment="1">
      <alignment horizontal="center" vertical="center" wrapText="1"/>
    </xf>
    <xf numFmtId="2" fontId="27" fillId="0" borderId="22" xfId="0" applyNumberFormat="1" applyFont="1" applyBorder="1" applyAlignment="1">
      <alignment horizontal="left" vertical="center" wrapText="1"/>
    </xf>
    <xf numFmtId="2" fontId="27" fillId="0" borderId="18" xfId="0" applyNumberFormat="1" applyFont="1" applyBorder="1" applyAlignment="1">
      <alignment horizontal="left" vertical="center" wrapText="1"/>
    </xf>
    <xf numFmtId="49" fontId="21" fillId="24" borderId="73" xfId="0" applyNumberFormat="1" applyFont="1" applyFill="1" applyBorder="1" applyAlignment="1">
      <alignment horizontal="center" vertical="center" wrapText="1"/>
    </xf>
    <xf numFmtId="49" fontId="21" fillId="24" borderId="16" xfId="0" applyNumberFormat="1" applyFont="1" applyFill="1" applyBorder="1" applyAlignment="1">
      <alignment horizontal="center" vertical="center" wrapText="1"/>
    </xf>
  </cellXfs>
  <cellStyles count="5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Гиперссылка" xfId="28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39"/>
    <cellStyle name="Обычный 3" xfId="40"/>
    <cellStyle name="Обычный 3 2" xfId="41"/>
    <cellStyle name="Обычный 4" xfId="42"/>
    <cellStyle name="Обычный 8" xfId="43"/>
    <cellStyle name="Плохой 2" xfId="44"/>
    <cellStyle name="Пояснение 2" xfId="45"/>
    <cellStyle name="Примечание 2" xfId="46"/>
    <cellStyle name="Процентный 2" xfId="47"/>
    <cellStyle name="Связанная ячейка 2" xfId="48"/>
    <cellStyle name="Текст предупреждения 2" xfId="49"/>
    <cellStyle name="Финансовый [0] 2" xfId="50"/>
    <cellStyle name="Финансовый [0] 3" xfId="51"/>
    <cellStyle name="Финансовый 2" xfId="52"/>
    <cellStyle name="Финансовый 2 2" xfId="53"/>
    <cellStyle name="Финансовый 2 3" xfId="54"/>
    <cellStyle name="Хороший 2" xfId="5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87;&#1088;&#1080;&#1083;&#1086;&#1078;&#1077;&#1085;&#1080;&#1077;%20&#1089;%20&#1076;&#1077;&#1085;&#1100;&#1075;&#1072;&#1084;&#1080;%2018.07.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87;&#1088;&#1080;&#1083;&#1086;&#1078;&#1077;&#1085;&#1080;&#1077;%20&#1089;%20&#1076;&#1077;&#1085;&#1100;&#1075;&#1072;&#1084;&#1080;%20&#1087;&#1086;%20&#1073;&#1083;-&#1074;&#109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 благоустройство "/>
      <sheetName val="таблица 6 бл-во"/>
      <sheetName val="Лист1"/>
    </sheetNames>
    <sheetDataSet>
      <sheetData sheetId="0" refreshError="1"/>
      <sheetData sheetId="1" refreshError="1"/>
      <sheetData sheetId="2" refreshError="1">
        <row r="23">
          <cell r="BD23">
            <v>2088</v>
          </cell>
        </row>
        <row r="24">
          <cell r="BD24">
            <v>58416</v>
          </cell>
        </row>
        <row r="28">
          <cell r="BD28">
            <v>625</v>
          </cell>
        </row>
        <row r="38">
          <cell r="BD38">
            <v>16050</v>
          </cell>
        </row>
        <row r="39">
          <cell r="BD39">
            <v>300</v>
          </cell>
        </row>
        <row r="41">
          <cell r="BD41">
            <v>15900</v>
          </cell>
        </row>
        <row r="42">
          <cell r="BD42">
            <v>7500</v>
          </cell>
        </row>
        <row r="50">
          <cell r="BD50">
            <v>19000</v>
          </cell>
        </row>
        <row r="51">
          <cell r="BD51">
            <v>6417</v>
          </cell>
        </row>
        <row r="52">
          <cell r="BD52">
            <v>82873</v>
          </cell>
        </row>
        <row r="57">
          <cell r="BD57">
            <v>78598</v>
          </cell>
        </row>
        <row r="58">
          <cell r="BD58">
            <v>176339</v>
          </cell>
        </row>
        <row r="76">
          <cell r="BD76">
            <v>377</v>
          </cell>
        </row>
        <row r="77">
          <cell r="BD77">
            <v>2913</v>
          </cell>
        </row>
        <row r="78">
          <cell r="BD78">
            <v>7421</v>
          </cell>
        </row>
        <row r="79">
          <cell r="BD79">
            <v>26421</v>
          </cell>
        </row>
        <row r="80">
          <cell r="BD80">
            <v>16127</v>
          </cell>
        </row>
        <row r="81">
          <cell r="BD81">
            <v>9672</v>
          </cell>
        </row>
        <row r="88">
          <cell r="BD88">
            <v>7988</v>
          </cell>
          <cell r="BF88">
            <v>3994</v>
          </cell>
        </row>
        <row r="89">
          <cell r="BD89">
            <v>33700</v>
          </cell>
          <cell r="BF89">
            <v>16850</v>
          </cell>
        </row>
        <row r="90">
          <cell r="BD90">
            <v>1570</v>
          </cell>
          <cell r="BF90">
            <v>785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 благоустройство "/>
      <sheetName val="таблица 6 бл-во"/>
      <sheetName val="Лист1"/>
    </sheetNames>
    <sheetDataSet>
      <sheetData sheetId="0">
        <row r="23">
          <cell r="BD23">
            <v>2088</v>
          </cell>
        </row>
        <row r="24">
          <cell r="BD24">
            <v>58416</v>
          </cell>
        </row>
        <row r="50">
          <cell r="BD50">
            <v>19000</v>
          </cell>
        </row>
        <row r="51">
          <cell r="BD51">
            <v>6417</v>
          </cell>
        </row>
        <row r="52">
          <cell r="BD52">
            <v>82873</v>
          </cell>
        </row>
        <row r="57">
          <cell r="BD57">
            <v>78598</v>
          </cell>
        </row>
        <row r="58">
          <cell r="BD58">
            <v>176339</v>
          </cell>
        </row>
      </sheetData>
      <sheetData sheetId="1"/>
      <sheetData sheetId="2">
        <row r="38">
          <cell r="BD38">
            <v>16050</v>
          </cell>
        </row>
        <row r="39">
          <cell r="BD39">
            <v>300</v>
          </cell>
        </row>
        <row r="41">
          <cell r="BD41">
            <v>15900</v>
          </cell>
        </row>
        <row r="42">
          <cell r="BD42">
            <v>7500</v>
          </cell>
        </row>
        <row r="66">
          <cell r="BD66">
            <v>1447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E41021197B21ECF391D08720A6240D2EA92414E6CF55578E43500A725567531F6B705B234D70ACFC39E4EvCvBF" TargetMode="External"/><Relationship Id="rId1" Type="http://schemas.openxmlformats.org/officeDocument/2006/relationships/hyperlink" Target="consultantplus://offline/ref=0E41021197B21ECF391D08720A6240D2EA92414E6CF55578E43500A725567531F6B705B234D70ACFC39E4EvCvB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127"/>
  <sheetViews>
    <sheetView tabSelected="1" topLeftCell="B106" workbookViewId="0">
      <selection activeCell="H34" sqref="H34"/>
    </sheetView>
  </sheetViews>
  <sheetFormatPr defaultRowHeight="15"/>
  <cols>
    <col min="1" max="1" width="5.5703125" style="3" customWidth="1"/>
    <col min="2" max="2" width="53.7109375" style="3" customWidth="1"/>
    <col min="3" max="3" width="13" style="201" customWidth="1"/>
    <col min="4" max="4" width="8.140625" style="201" customWidth="1"/>
    <col min="5" max="5" width="7.28515625" style="3" customWidth="1"/>
    <col min="6" max="6" width="8.140625" style="3" customWidth="1"/>
    <col min="7" max="7" width="7.7109375" style="3" customWidth="1"/>
    <col min="8" max="8" width="7.28515625" style="3" customWidth="1"/>
    <col min="9" max="9" width="7.5703125" style="3" customWidth="1"/>
    <col min="10" max="10" width="8.5703125" style="3" customWidth="1"/>
    <col min="11" max="11" width="8.7109375" style="3" customWidth="1"/>
    <col min="12" max="12" width="8.140625" style="3" customWidth="1"/>
    <col min="13" max="13" width="7.42578125" style="3" customWidth="1"/>
    <col min="14" max="14" width="7.85546875" style="3" customWidth="1"/>
    <col min="15" max="16" width="7.85546875" style="152" hidden="1" customWidth="1"/>
    <col min="17" max="17" width="13.7109375" style="158" hidden="1" customWidth="1"/>
    <col min="18" max="18" width="7.85546875" style="161" hidden="1" customWidth="1"/>
    <col min="19" max="19" width="9.140625" style="3" hidden="1" customWidth="1"/>
    <col min="20" max="20" width="9.140625" style="3"/>
    <col min="21" max="23" width="0" style="3" hidden="1" customWidth="1"/>
    <col min="24" max="16384" width="9.140625" style="3"/>
  </cols>
  <sheetData>
    <row r="1" spans="1:18" s="2" customFormat="1" ht="21" customHeight="1" thickBot="1">
      <c r="A1" s="411" t="s">
        <v>160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151"/>
      <c r="P1" s="151"/>
      <c r="Q1" s="157"/>
      <c r="R1" s="160"/>
    </row>
    <row r="2" spans="1:18" ht="15.75" thickBot="1">
      <c r="A2" s="456" t="s">
        <v>0</v>
      </c>
      <c r="B2" s="459" t="s">
        <v>7</v>
      </c>
      <c r="C2" s="462" t="s">
        <v>8</v>
      </c>
      <c r="D2" s="465" t="s">
        <v>9</v>
      </c>
      <c r="E2" s="468" t="s">
        <v>10</v>
      </c>
      <c r="F2" s="469"/>
      <c r="G2" s="469"/>
      <c r="H2" s="469"/>
      <c r="I2" s="469"/>
      <c r="J2" s="469"/>
      <c r="K2" s="469"/>
      <c r="L2" s="469"/>
      <c r="M2" s="469"/>
      <c r="N2" s="470"/>
    </row>
    <row r="3" spans="1:18" ht="15.75" customHeight="1">
      <c r="A3" s="457"/>
      <c r="B3" s="460"/>
      <c r="C3" s="463"/>
      <c r="D3" s="466"/>
      <c r="E3" s="378" t="s">
        <v>148</v>
      </c>
      <c r="F3" s="380"/>
      <c r="G3" s="380"/>
      <c r="H3" s="380"/>
      <c r="I3" s="382"/>
      <c r="J3" s="378" t="s">
        <v>149</v>
      </c>
      <c r="K3" s="380"/>
      <c r="L3" s="380"/>
      <c r="M3" s="380"/>
      <c r="N3" s="382"/>
    </row>
    <row r="4" spans="1:18" ht="47.25" customHeight="1" thickBot="1">
      <c r="A4" s="458"/>
      <c r="B4" s="461"/>
      <c r="C4" s="464"/>
      <c r="D4" s="467"/>
      <c r="E4" s="4" t="s">
        <v>11</v>
      </c>
      <c r="F4" s="5" t="s">
        <v>12</v>
      </c>
      <c r="G4" s="5" t="s">
        <v>13</v>
      </c>
      <c r="H4" s="5" t="s">
        <v>14</v>
      </c>
      <c r="I4" s="6" t="s">
        <v>15</v>
      </c>
      <c r="J4" s="4" t="s">
        <v>11</v>
      </c>
      <c r="K4" s="5" t="s">
        <v>12</v>
      </c>
      <c r="L4" s="5" t="s">
        <v>13</v>
      </c>
      <c r="M4" s="5" t="s">
        <v>14</v>
      </c>
      <c r="N4" s="6" t="s">
        <v>15</v>
      </c>
    </row>
    <row r="5" spans="1:18" ht="15.75" thickBot="1">
      <c r="A5" s="7">
        <v>1</v>
      </c>
      <c r="B5" s="8">
        <v>2</v>
      </c>
      <c r="C5" s="181">
        <v>3</v>
      </c>
      <c r="D5" s="185">
        <v>4</v>
      </c>
      <c r="E5" s="9">
        <v>5</v>
      </c>
      <c r="F5" s="10">
        <v>6</v>
      </c>
      <c r="G5" s="10">
        <v>7</v>
      </c>
      <c r="H5" s="10">
        <v>8</v>
      </c>
      <c r="I5" s="11">
        <v>9</v>
      </c>
      <c r="J5" s="9">
        <v>10</v>
      </c>
      <c r="K5" s="10">
        <v>11</v>
      </c>
      <c r="L5" s="10">
        <v>12</v>
      </c>
      <c r="M5" s="10">
        <v>13</v>
      </c>
      <c r="N5" s="11">
        <v>14</v>
      </c>
    </row>
    <row r="6" spans="1:18" ht="31.5" customHeight="1" thickBot="1">
      <c r="A6" s="471" t="s">
        <v>16</v>
      </c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3"/>
    </row>
    <row r="7" spans="1:18" ht="15.75" thickBot="1">
      <c r="A7" s="408" t="s">
        <v>17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10"/>
    </row>
    <row r="8" spans="1:18" ht="45.75" customHeight="1">
      <c r="A8" s="12" t="s">
        <v>18</v>
      </c>
      <c r="B8" s="13" t="s">
        <v>125</v>
      </c>
      <c r="C8" s="182" t="s">
        <v>1</v>
      </c>
      <c r="D8" s="196" t="s">
        <v>163</v>
      </c>
      <c r="E8" s="14">
        <f>F8+G8+H8+I8</f>
        <v>2912</v>
      </c>
      <c r="F8" s="15">
        <v>2912</v>
      </c>
      <c r="G8" s="15">
        <v>0</v>
      </c>
      <c r="H8" s="15">
        <v>0</v>
      </c>
      <c r="I8" s="16">
        <v>0</v>
      </c>
      <c r="J8" s="14">
        <f t="shared" ref="J8:J14" si="0">K8+L8+M8+N8</f>
        <v>1549</v>
      </c>
      <c r="K8" s="15">
        <v>1549</v>
      </c>
      <c r="L8" s="15">
        <v>0</v>
      </c>
      <c r="M8" s="15">
        <v>0</v>
      </c>
      <c r="N8" s="16">
        <v>0</v>
      </c>
    </row>
    <row r="9" spans="1:18" ht="92.25" customHeight="1">
      <c r="A9" s="17" t="s">
        <v>19</v>
      </c>
      <c r="B9" s="118" t="s">
        <v>144</v>
      </c>
      <c r="C9" s="183" t="s">
        <v>1</v>
      </c>
      <c r="D9" s="188" t="s">
        <v>164</v>
      </c>
      <c r="E9" s="18">
        <f>F9+G9+H9+I9</f>
        <v>2862</v>
      </c>
      <c r="F9" s="19">
        <v>2862</v>
      </c>
      <c r="G9" s="19">
        <v>0</v>
      </c>
      <c r="H9" s="19">
        <v>0</v>
      </c>
      <c r="I9" s="20">
        <v>0</v>
      </c>
      <c r="J9" s="18">
        <f t="shared" si="0"/>
        <v>0</v>
      </c>
      <c r="K9" s="19">
        <v>0</v>
      </c>
      <c r="L9" s="19">
        <v>0</v>
      </c>
      <c r="M9" s="19">
        <v>0</v>
      </c>
      <c r="N9" s="20">
        <v>0</v>
      </c>
    </row>
    <row r="10" spans="1:18" ht="68.25" customHeight="1">
      <c r="A10" s="21" t="s">
        <v>20</v>
      </c>
      <c r="B10" s="22" t="s">
        <v>143</v>
      </c>
      <c r="C10" s="184" t="s">
        <v>1</v>
      </c>
      <c r="D10" s="202" t="s">
        <v>164</v>
      </c>
      <c r="E10" s="24">
        <f>F10+G10+H10+I10</f>
        <v>5150</v>
      </c>
      <c r="F10" s="25">
        <v>5150</v>
      </c>
      <c r="G10" s="25">
        <v>0</v>
      </c>
      <c r="H10" s="25">
        <v>0</v>
      </c>
      <c r="I10" s="26">
        <v>0</v>
      </c>
      <c r="J10" s="24">
        <f t="shared" si="0"/>
        <v>0</v>
      </c>
      <c r="K10" s="25">
        <v>0</v>
      </c>
      <c r="L10" s="25">
        <v>0</v>
      </c>
      <c r="M10" s="25">
        <v>0</v>
      </c>
      <c r="N10" s="26">
        <v>0</v>
      </c>
    </row>
    <row r="11" spans="1:18" ht="69" customHeight="1">
      <c r="A11" s="117" t="s">
        <v>21</v>
      </c>
      <c r="B11" s="118" t="s">
        <v>142</v>
      </c>
      <c r="C11" s="183" t="s">
        <v>1</v>
      </c>
      <c r="D11" s="188" t="s">
        <v>164</v>
      </c>
      <c r="E11" s="18">
        <f>F11+G11+H11+I11</f>
        <v>8800</v>
      </c>
      <c r="F11" s="19">
        <v>8800</v>
      </c>
      <c r="G11" s="19">
        <v>0</v>
      </c>
      <c r="H11" s="19">
        <v>0</v>
      </c>
      <c r="I11" s="20">
        <v>0</v>
      </c>
      <c r="J11" s="18">
        <f t="shared" si="0"/>
        <v>0</v>
      </c>
      <c r="K11" s="19">
        <v>0</v>
      </c>
      <c r="L11" s="19">
        <v>0</v>
      </c>
      <c r="M11" s="19">
        <v>0</v>
      </c>
      <c r="N11" s="20">
        <v>0</v>
      </c>
    </row>
    <row r="12" spans="1:18" ht="24" customHeight="1">
      <c r="A12" s="148" t="s">
        <v>22</v>
      </c>
      <c r="B12" s="22" t="s">
        <v>23</v>
      </c>
      <c r="C12" s="184" t="s">
        <v>1</v>
      </c>
      <c r="D12" s="202" t="s">
        <v>138</v>
      </c>
      <c r="E12" s="24">
        <v>0</v>
      </c>
      <c r="F12" s="138">
        <v>0</v>
      </c>
      <c r="G12" s="138">
        <v>0</v>
      </c>
      <c r="H12" s="138">
        <v>0</v>
      </c>
      <c r="I12" s="140">
        <v>0</v>
      </c>
      <c r="J12" s="24">
        <f t="shared" si="0"/>
        <v>0</v>
      </c>
      <c r="K12" s="138">
        <v>0</v>
      </c>
      <c r="L12" s="138">
        <v>0</v>
      </c>
      <c r="M12" s="138">
        <v>0</v>
      </c>
      <c r="N12" s="140">
        <v>0</v>
      </c>
    </row>
    <row r="13" spans="1:18">
      <c r="A13" s="117" t="s">
        <v>24</v>
      </c>
      <c r="B13" s="118" t="s">
        <v>141</v>
      </c>
      <c r="C13" s="183" t="s">
        <v>1</v>
      </c>
      <c r="D13" s="180"/>
      <c r="E13" s="18">
        <f>F13+G13+H13+I13</f>
        <v>0</v>
      </c>
      <c r="F13" s="19">
        <v>0</v>
      </c>
      <c r="G13" s="19">
        <v>0</v>
      </c>
      <c r="H13" s="19">
        <v>0</v>
      </c>
      <c r="I13" s="20">
        <v>0</v>
      </c>
      <c r="J13" s="18">
        <f t="shared" si="0"/>
        <v>0</v>
      </c>
      <c r="K13" s="19">
        <v>0</v>
      </c>
      <c r="L13" s="19">
        <v>0</v>
      </c>
      <c r="M13" s="19">
        <v>0</v>
      </c>
      <c r="N13" s="20">
        <v>0</v>
      </c>
    </row>
    <row r="14" spans="1:18" ht="48.75" customHeight="1" thickBot="1">
      <c r="A14" s="149" t="s">
        <v>25</v>
      </c>
      <c r="B14" s="121" t="s">
        <v>165</v>
      </c>
      <c r="C14" s="185" t="s">
        <v>1</v>
      </c>
      <c r="D14" s="181" t="s">
        <v>150</v>
      </c>
      <c r="E14" s="27">
        <f>F14+G14+H14+I14</f>
        <v>34218</v>
      </c>
      <c r="F14" s="147">
        <v>33876</v>
      </c>
      <c r="G14" s="147">
        <v>0</v>
      </c>
      <c r="H14" s="147">
        <v>0</v>
      </c>
      <c r="I14" s="150">
        <v>342</v>
      </c>
      <c r="J14" s="27">
        <f t="shared" si="0"/>
        <v>0</v>
      </c>
      <c r="K14" s="147">
        <v>0</v>
      </c>
      <c r="L14" s="147">
        <v>0</v>
      </c>
      <c r="M14" s="147">
        <v>0</v>
      </c>
      <c r="N14" s="150">
        <v>0</v>
      </c>
    </row>
    <row r="15" spans="1:18" ht="15.75" thickBot="1">
      <c r="A15" s="442" t="s">
        <v>26</v>
      </c>
      <c r="B15" s="451"/>
      <c r="C15" s="186" t="s">
        <v>1</v>
      </c>
      <c r="D15" s="203"/>
      <c r="E15" s="29">
        <f t="shared" ref="E15:N15" si="1">E14+E13+E12+E11+E10+E9+E8</f>
        <v>53942</v>
      </c>
      <c r="F15" s="30">
        <f t="shared" si="1"/>
        <v>53600</v>
      </c>
      <c r="G15" s="30">
        <f t="shared" si="1"/>
        <v>0</v>
      </c>
      <c r="H15" s="30">
        <f t="shared" si="1"/>
        <v>0</v>
      </c>
      <c r="I15" s="31">
        <f t="shared" si="1"/>
        <v>342</v>
      </c>
      <c r="J15" s="29">
        <f t="shared" si="1"/>
        <v>1549</v>
      </c>
      <c r="K15" s="30">
        <f>K14+K13+K12+K11+K10+K9+K8</f>
        <v>1549</v>
      </c>
      <c r="L15" s="30">
        <f t="shared" si="1"/>
        <v>0</v>
      </c>
      <c r="M15" s="30">
        <f t="shared" si="1"/>
        <v>0</v>
      </c>
      <c r="N15" s="31">
        <f t="shared" si="1"/>
        <v>0</v>
      </c>
    </row>
    <row r="16" spans="1:18" ht="27" hidden="1" customHeight="1">
      <c r="A16" s="479" t="s">
        <v>27</v>
      </c>
      <c r="B16" s="480"/>
      <c r="C16" s="187" t="s">
        <v>1</v>
      </c>
      <c r="D16" s="187">
        <v>2016</v>
      </c>
      <c r="E16" s="145">
        <v>0</v>
      </c>
      <c r="F16" s="122">
        <v>0</v>
      </c>
      <c r="G16" s="122">
        <v>0</v>
      </c>
      <c r="H16" s="122">
        <v>0</v>
      </c>
      <c r="I16" s="124">
        <v>0</v>
      </c>
      <c r="J16" s="145">
        <v>0</v>
      </c>
      <c r="K16" s="122">
        <v>0</v>
      </c>
      <c r="L16" s="122">
        <v>0</v>
      </c>
      <c r="M16" s="122">
        <v>0</v>
      </c>
      <c r="N16" s="124">
        <v>0</v>
      </c>
    </row>
    <row r="17" spans="1:19" hidden="1">
      <c r="A17" s="481" t="s">
        <v>28</v>
      </c>
      <c r="B17" s="482"/>
      <c r="C17" s="188" t="s">
        <v>1</v>
      </c>
      <c r="D17" s="188">
        <v>2016</v>
      </c>
      <c r="E17" s="18">
        <v>0</v>
      </c>
      <c r="F17" s="19">
        <v>0</v>
      </c>
      <c r="G17" s="19">
        <v>0</v>
      </c>
      <c r="H17" s="19">
        <v>0</v>
      </c>
      <c r="I17" s="20">
        <v>0</v>
      </c>
      <c r="J17" s="18">
        <v>0</v>
      </c>
      <c r="K17" s="19">
        <v>0</v>
      </c>
      <c r="L17" s="19">
        <v>0</v>
      </c>
      <c r="M17" s="19">
        <v>0</v>
      </c>
      <c r="N17" s="20">
        <v>0</v>
      </c>
    </row>
    <row r="18" spans="1:19" ht="15.75" hidden="1" thickBot="1">
      <c r="A18" s="483" t="s">
        <v>29</v>
      </c>
      <c r="B18" s="484"/>
      <c r="C18" s="189" t="s">
        <v>1</v>
      </c>
      <c r="D18" s="189">
        <v>2016</v>
      </c>
      <c r="E18" s="146">
        <v>0</v>
      </c>
      <c r="F18" s="123">
        <v>0</v>
      </c>
      <c r="G18" s="123">
        <v>0</v>
      </c>
      <c r="H18" s="123">
        <v>0</v>
      </c>
      <c r="I18" s="125">
        <v>0</v>
      </c>
      <c r="J18" s="146">
        <v>0</v>
      </c>
      <c r="K18" s="123">
        <v>0</v>
      </c>
      <c r="L18" s="123">
        <v>0</v>
      </c>
      <c r="M18" s="123">
        <v>0</v>
      </c>
      <c r="N18" s="125">
        <v>0</v>
      </c>
    </row>
    <row r="19" spans="1:19" ht="15.75" thickBot="1">
      <c r="A19" s="408" t="s">
        <v>30</v>
      </c>
      <c r="B19" s="409"/>
      <c r="C19" s="409"/>
      <c r="D19" s="409"/>
      <c r="E19" s="409"/>
      <c r="F19" s="409"/>
      <c r="G19" s="409"/>
      <c r="H19" s="409"/>
      <c r="I19" s="409"/>
      <c r="J19" s="409"/>
      <c r="K19" s="409"/>
      <c r="L19" s="409"/>
      <c r="M19" s="409"/>
      <c r="N19" s="410"/>
    </row>
    <row r="20" spans="1:19" ht="24">
      <c r="A20" s="144" t="s">
        <v>31</v>
      </c>
      <c r="B20" s="32" t="s">
        <v>32</v>
      </c>
      <c r="C20" s="187" t="s">
        <v>1</v>
      </c>
      <c r="D20" s="187" t="s">
        <v>162</v>
      </c>
      <c r="E20" s="145">
        <v>0</v>
      </c>
      <c r="F20" s="122">
        <v>0</v>
      </c>
      <c r="G20" s="122">
        <v>0</v>
      </c>
      <c r="H20" s="122">
        <v>0</v>
      </c>
      <c r="I20" s="124">
        <v>0</v>
      </c>
      <c r="J20" s="145">
        <v>0</v>
      </c>
      <c r="K20" s="122">
        <v>0</v>
      </c>
      <c r="L20" s="122">
        <v>0</v>
      </c>
      <c r="M20" s="122">
        <v>0</v>
      </c>
      <c r="N20" s="124">
        <v>0</v>
      </c>
    </row>
    <row r="21" spans="1:19" ht="39" thickBot="1">
      <c r="A21" s="33" t="s">
        <v>33</v>
      </c>
      <c r="B21" s="34" t="s">
        <v>166</v>
      </c>
      <c r="C21" s="181" t="s">
        <v>1</v>
      </c>
      <c r="D21" s="181">
        <v>2019</v>
      </c>
      <c r="E21" s="27">
        <v>14400</v>
      </c>
      <c r="F21" s="147">
        <v>14400</v>
      </c>
      <c r="G21" s="147">
        <v>0</v>
      </c>
      <c r="H21" s="147">
        <v>0</v>
      </c>
      <c r="I21" s="150">
        <v>0</v>
      </c>
      <c r="J21" s="27">
        <v>0</v>
      </c>
      <c r="K21" s="147">
        <v>0</v>
      </c>
      <c r="L21" s="147">
        <v>0</v>
      </c>
      <c r="M21" s="147">
        <v>0</v>
      </c>
      <c r="N21" s="150">
        <v>0</v>
      </c>
    </row>
    <row r="22" spans="1:19" ht="15.75" thickBot="1">
      <c r="A22" s="454" t="s">
        <v>34</v>
      </c>
      <c r="B22" s="455"/>
      <c r="C22" s="181" t="s">
        <v>1</v>
      </c>
      <c r="D22" s="204"/>
      <c r="E22" s="27">
        <f t="shared" ref="E22:N22" si="2">E21+E20</f>
        <v>14400</v>
      </c>
      <c r="F22" s="147">
        <f t="shared" si="2"/>
        <v>14400</v>
      </c>
      <c r="G22" s="147">
        <f t="shared" si="2"/>
        <v>0</v>
      </c>
      <c r="H22" s="147">
        <f t="shared" si="2"/>
        <v>0</v>
      </c>
      <c r="I22" s="150">
        <f t="shared" si="2"/>
        <v>0</v>
      </c>
      <c r="J22" s="27">
        <f t="shared" si="2"/>
        <v>0</v>
      </c>
      <c r="K22" s="147">
        <f t="shared" si="2"/>
        <v>0</v>
      </c>
      <c r="L22" s="147">
        <f t="shared" si="2"/>
        <v>0</v>
      </c>
      <c r="M22" s="147">
        <f t="shared" si="2"/>
        <v>0</v>
      </c>
      <c r="N22" s="150">
        <f t="shared" si="2"/>
        <v>0</v>
      </c>
    </row>
    <row r="23" spans="1:19" ht="15.75" thickBot="1">
      <c r="A23" s="408" t="s">
        <v>35</v>
      </c>
      <c r="B23" s="409"/>
      <c r="C23" s="409"/>
      <c r="D23" s="409"/>
      <c r="E23" s="409"/>
      <c r="F23" s="409"/>
      <c r="G23" s="409"/>
      <c r="H23" s="409"/>
      <c r="I23" s="409"/>
      <c r="J23" s="409"/>
      <c r="K23" s="409"/>
      <c r="L23" s="409"/>
      <c r="M23" s="409"/>
      <c r="N23" s="410"/>
    </row>
    <row r="24" spans="1:19" ht="20.25" customHeight="1">
      <c r="A24" s="115" t="s">
        <v>36</v>
      </c>
      <c r="B24" s="119" t="s">
        <v>32</v>
      </c>
      <c r="C24" s="187" t="s">
        <v>1</v>
      </c>
      <c r="D24" s="187">
        <v>2022</v>
      </c>
      <c r="E24" s="130">
        <v>0</v>
      </c>
      <c r="F24" s="113">
        <v>0</v>
      </c>
      <c r="G24" s="113">
        <v>0</v>
      </c>
      <c r="H24" s="113">
        <v>0</v>
      </c>
      <c r="I24" s="114">
        <v>0</v>
      </c>
      <c r="J24" s="130">
        <v>0</v>
      </c>
      <c r="K24" s="113">
        <v>0</v>
      </c>
      <c r="L24" s="113">
        <v>0</v>
      </c>
      <c r="M24" s="113">
        <v>0</v>
      </c>
      <c r="N24" s="114">
        <v>0</v>
      </c>
    </row>
    <row r="25" spans="1:19" ht="26.25" thickBot="1">
      <c r="A25" s="35" t="s">
        <v>37</v>
      </c>
      <c r="B25" s="128" t="s">
        <v>38</v>
      </c>
      <c r="C25" s="190" t="s">
        <v>1</v>
      </c>
      <c r="D25" s="190">
        <v>2022</v>
      </c>
      <c r="E25" s="36">
        <v>0</v>
      </c>
      <c r="F25" s="37">
        <v>0</v>
      </c>
      <c r="G25" s="37">
        <v>0</v>
      </c>
      <c r="H25" s="37">
        <v>0</v>
      </c>
      <c r="I25" s="38">
        <v>0</v>
      </c>
      <c r="J25" s="36">
        <v>0</v>
      </c>
      <c r="K25" s="37">
        <v>0</v>
      </c>
      <c r="L25" s="37">
        <v>0</v>
      </c>
      <c r="M25" s="37">
        <v>0</v>
      </c>
      <c r="N25" s="38">
        <v>0</v>
      </c>
    </row>
    <row r="26" spans="1:19" ht="15.75" thickBot="1">
      <c r="A26" s="442" t="s">
        <v>39</v>
      </c>
      <c r="B26" s="451"/>
      <c r="C26" s="186" t="s">
        <v>1</v>
      </c>
      <c r="D26" s="203"/>
      <c r="E26" s="39">
        <v>0</v>
      </c>
      <c r="F26" s="40">
        <v>0</v>
      </c>
      <c r="G26" s="40">
        <v>0</v>
      </c>
      <c r="H26" s="40">
        <v>0</v>
      </c>
      <c r="I26" s="41">
        <v>0</v>
      </c>
      <c r="J26" s="39">
        <v>0</v>
      </c>
      <c r="K26" s="40">
        <v>0</v>
      </c>
      <c r="L26" s="40">
        <v>0</v>
      </c>
      <c r="M26" s="40">
        <v>0</v>
      </c>
      <c r="N26" s="41">
        <v>0</v>
      </c>
    </row>
    <row r="27" spans="1:19" ht="19.5" customHeight="1" thickBot="1">
      <c r="A27" s="408" t="s">
        <v>40</v>
      </c>
      <c r="B27" s="409"/>
      <c r="C27" s="409"/>
      <c r="D27" s="409"/>
      <c r="E27" s="409"/>
      <c r="F27" s="409"/>
      <c r="G27" s="409"/>
      <c r="H27" s="409"/>
      <c r="I27" s="409"/>
      <c r="J27" s="409"/>
      <c r="K27" s="409"/>
      <c r="L27" s="409"/>
      <c r="M27" s="409"/>
      <c r="N27" s="410"/>
    </row>
    <row r="28" spans="1:19" ht="20.25" customHeight="1" thickBot="1">
      <c r="A28" s="149" t="s">
        <v>41</v>
      </c>
      <c r="B28" s="408" t="s">
        <v>2</v>
      </c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10"/>
      <c r="O28" s="152" t="s">
        <v>127</v>
      </c>
      <c r="P28" s="152" t="s">
        <v>128</v>
      </c>
      <c r="Q28" s="158" t="s">
        <v>129</v>
      </c>
      <c r="R28" s="161">
        <v>14</v>
      </c>
    </row>
    <row r="29" spans="1:19">
      <c r="A29" s="115" t="s">
        <v>42</v>
      </c>
      <c r="B29" s="119" t="s">
        <v>43</v>
      </c>
      <c r="C29" s="187" t="s">
        <v>1</v>
      </c>
      <c r="D29" s="191">
        <v>2016</v>
      </c>
      <c r="E29" s="126">
        <v>0</v>
      </c>
      <c r="F29" s="122">
        <v>0</v>
      </c>
      <c r="G29" s="122">
        <v>0</v>
      </c>
      <c r="H29" s="122">
        <v>0</v>
      </c>
      <c r="I29" s="124">
        <v>0</v>
      </c>
      <c r="J29" s="126">
        <f>K29+L29+M29+N29</f>
        <v>0</v>
      </c>
      <c r="K29" s="122">
        <v>0</v>
      </c>
      <c r="L29" s="122">
        <v>0</v>
      </c>
      <c r="M29" s="122">
        <v>0</v>
      </c>
      <c r="N29" s="124">
        <v>0</v>
      </c>
    </row>
    <row r="30" spans="1:19" ht="24.6" customHeight="1">
      <c r="A30" s="117" t="s">
        <v>44</v>
      </c>
      <c r="B30" s="120" t="s">
        <v>32</v>
      </c>
      <c r="C30" s="188" t="s">
        <v>1</v>
      </c>
      <c r="D30" s="277" t="s">
        <v>48</v>
      </c>
      <c r="E30" s="44">
        <v>0</v>
      </c>
      <c r="F30" s="19">
        <v>0</v>
      </c>
      <c r="G30" s="19">
        <v>0</v>
      </c>
      <c r="H30" s="19">
        <v>0</v>
      </c>
      <c r="I30" s="20">
        <v>0</v>
      </c>
      <c r="J30" s="44">
        <f>K30+L30+M30+N30</f>
        <v>0</v>
      </c>
      <c r="K30" s="19">
        <v>0</v>
      </c>
      <c r="L30" s="19">
        <v>0</v>
      </c>
      <c r="M30" s="19">
        <v>0</v>
      </c>
      <c r="N30" s="20">
        <v>0</v>
      </c>
    </row>
    <row r="31" spans="1:19" ht="25.5">
      <c r="A31" s="117" t="s">
        <v>45</v>
      </c>
      <c r="B31" s="120" t="s">
        <v>46</v>
      </c>
      <c r="C31" s="188" t="s">
        <v>75</v>
      </c>
      <c r="D31" s="297" t="s">
        <v>135</v>
      </c>
      <c r="E31" s="44">
        <f>F31+G31+H31+I31</f>
        <v>55970</v>
      </c>
      <c r="F31" s="19">
        <v>2799</v>
      </c>
      <c r="G31" s="19">
        <v>53171</v>
      </c>
      <c r="H31" s="19">
        <v>0</v>
      </c>
      <c r="I31" s="20">
        <v>0</v>
      </c>
      <c r="J31" s="44">
        <f t="shared" ref="J31:J36" si="3">K31+L31+M31+N31</f>
        <v>0</v>
      </c>
      <c r="K31" s="19">
        <v>0</v>
      </c>
      <c r="L31" s="19">
        <v>0</v>
      </c>
      <c r="M31" s="19">
        <v>0</v>
      </c>
      <c r="N31" s="20">
        <v>0</v>
      </c>
      <c r="O31" s="169"/>
      <c r="P31" s="164"/>
      <c r="Q31" s="165"/>
      <c r="R31" s="166"/>
      <c r="S31" s="167"/>
    </row>
    <row r="32" spans="1:19" ht="25.5">
      <c r="A32" s="117" t="s">
        <v>47</v>
      </c>
      <c r="B32" s="120" t="s">
        <v>5</v>
      </c>
      <c r="C32" s="188" t="s">
        <v>1</v>
      </c>
      <c r="D32" s="183" t="s">
        <v>48</v>
      </c>
      <c r="E32" s="44">
        <v>0</v>
      </c>
      <c r="F32" s="19">
        <v>0</v>
      </c>
      <c r="G32" s="19">
        <v>0</v>
      </c>
      <c r="H32" s="19">
        <v>0</v>
      </c>
      <c r="I32" s="20">
        <v>0</v>
      </c>
      <c r="J32" s="44">
        <f t="shared" si="3"/>
        <v>0</v>
      </c>
      <c r="K32" s="19">
        <v>0</v>
      </c>
      <c r="L32" s="19">
        <v>0</v>
      </c>
      <c r="M32" s="19">
        <v>0</v>
      </c>
      <c r="N32" s="20">
        <v>0</v>
      </c>
      <c r="O32" s="169">
        <f>159+157</f>
        <v>316</v>
      </c>
      <c r="P32" s="168">
        <f>F32-O32</f>
        <v>-316</v>
      </c>
      <c r="Q32" s="165">
        <v>2</v>
      </c>
      <c r="R32" s="166"/>
      <c r="S32" s="167"/>
    </row>
    <row r="33" spans="1:19" ht="25.5">
      <c r="A33" s="116" t="s">
        <v>49</v>
      </c>
      <c r="B33" s="128" t="s">
        <v>6</v>
      </c>
      <c r="C33" s="190" t="s">
        <v>1</v>
      </c>
      <c r="D33" s="192" t="s">
        <v>151</v>
      </c>
      <c r="E33" s="44">
        <f>F33+G33+H33+I33</f>
        <v>906</v>
      </c>
      <c r="F33" s="46">
        <f>1008-102</f>
        <v>906</v>
      </c>
      <c r="G33" s="46">
        <v>0</v>
      </c>
      <c r="H33" s="46">
        <v>0</v>
      </c>
      <c r="I33" s="47">
        <v>0</v>
      </c>
      <c r="J33" s="44">
        <f t="shared" si="3"/>
        <v>278</v>
      </c>
      <c r="K33" s="46">
        <v>278</v>
      </c>
      <c r="L33" s="46">
        <v>0</v>
      </c>
      <c r="M33" s="46">
        <v>0</v>
      </c>
      <c r="N33" s="47">
        <v>0</v>
      </c>
      <c r="O33" s="169">
        <v>146</v>
      </c>
      <c r="P33" s="168">
        <f>F33-O33</f>
        <v>760</v>
      </c>
      <c r="Q33" s="165"/>
      <c r="R33" s="164">
        <v>127</v>
      </c>
      <c r="S33" s="167"/>
    </row>
    <row r="34" spans="1:19" ht="38.25" customHeight="1">
      <c r="A34" s="116" t="s">
        <v>50</v>
      </c>
      <c r="B34" s="128" t="s">
        <v>126</v>
      </c>
      <c r="C34" s="190" t="s">
        <v>1</v>
      </c>
      <c r="D34" s="192" t="s">
        <v>152</v>
      </c>
      <c r="E34" s="136">
        <v>93</v>
      </c>
      <c r="F34" s="46">
        <v>93</v>
      </c>
      <c r="G34" s="46">
        <v>0</v>
      </c>
      <c r="H34" s="46">
        <v>0</v>
      </c>
      <c r="I34" s="47">
        <v>0</v>
      </c>
      <c r="J34" s="136">
        <f t="shared" si="3"/>
        <v>93</v>
      </c>
      <c r="K34" s="46">
        <v>93</v>
      </c>
      <c r="L34" s="46">
        <v>0</v>
      </c>
      <c r="M34" s="46">
        <v>0</v>
      </c>
      <c r="N34" s="47">
        <v>0</v>
      </c>
      <c r="O34" s="169">
        <f>23.2+23.2+23.2+36</f>
        <v>105.6</v>
      </c>
      <c r="P34" s="168">
        <f>F34-O34</f>
        <v>-12.599999999999994</v>
      </c>
      <c r="Q34" s="165">
        <v>38</v>
      </c>
      <c r="R34" s="166"/>
      <c r="S34" s="167"/>
    </row>
    <row r="35" spans="1:19" ht="25.5">
      <c r="A35" s="117" t="s">
        <v>52</v>
      </c>
      <c r="B35" s="120" t="s">
        <v>3</v>
      </c>
      <c r="C35" s="190" t="s">
        <v>1</v>
      </c>
      <c r="D35" s="192" t="s">
        <v>152</v>
      </c>
      <c r="E35" s="48">
        <f>F35+G35+H35+I35</f>
        <v>278</v>
      </c>
      <c r="F35" s="19">
        <v>278</v>
      </c>
      <c r="G35" s="19">
        <v>0</v>
      </c>
      <c r="H35" s="19">
        <v>0</v>
      </c>
      <c r="I35" s="20">
        <v>0</v>
      </c>
      <c r="J35" s="48">
        <f t="shared" si="3"/>
        <v>278</v>
      </c>
      <c r="K35" s="19">
        <v>278</v>
      </c>
      <c r="L35" s="19">
        <v>0</v>
      </c>
      <c r="M35" s="19">
        <v>0</v>
      </c>
      <c r="N35" s="20">
        <v>0</v>
      </c>
      <c r="O35" s="169">
        <f>99+95</f>
        <v>194</v>
      </c>
      <c r="P35" s="168">
        <f>F35-O35</f>
        <v>84</v>
      </c>
      <c r="Q35" s="165"/>
      <c r="R35" s="164">
        <v>42</v>
      </c>
      <c r="S35" s="167"/>
    </row>
    <row r="36" spans="1:19" ht="34.9" customHeight="1" thickBot="1">
      <c r="A36" s="149" t="s">
        <v>53</v>
      </c>
      <c r="B36" s="49" t="s">
        <v>4</v>
      </c>
      <c r="C36" s="189" t="s">
        <v>1</v>
      </c>
      <c r="D36" s="206" t="s">
        <v>134</v>
      </c>
      <c r="E36" s="103">
        <v>0</v>
      </c>
      <c r="F36" s="147">
        <v>0</v>
      </c>
      <c r="G36" s="147">
        <v>0</v>
      </c>
      <c r="H36" s="147">
        <v>0</v>
      </c>
      <c r="I36" s="150">
        <v>0</v>
      </c>
      <c r="J36" s="103">
        <f t="shared" si="3"/>
        <v>0</v>
      </c>
      <c r="K36" s="147">
        <v>0</v>
      </c>
      <c r="L36" s="147">
        <v>0</v>
      </c>
      <c r="M36" s="147">
        <v>0</v>
      </c>
      <c r="N36" s="150">
        <v>0</v>
      </c>
      <c r="O36" s="169">
        <f>704+203+99</f>
        <v>1006</v>
      </c>
      <c r="P36" s="168">
        <f>F36-O36</f>
        <v>-1006</v>
      </c>
      <c r="Q36" s="165">
        <v>248</v>
      </c>
      <c r="R36" s="164">
        <v>157</v>
      </c>
      <c r="S36" s="167"/>
    </row>
    <row r="37" spans="1:19" ht="15.75" thickBot="1">
      <c r="A37" s="452" t="s">
        <v>136</v>
      </c>
      <c r="B37" s="453"/>
      <c r="C37" s="196"/>
      <c r="D37" s="213"/>
      <c r="E37" s="285">
        <f>E29+E30+E31+E32+E33+E34+E35+E36</f>
        <v>57247</v>
      </c>
      <c r="F37" s="284">
        <f t="shared" ref="F37:N37" si="4">F29+F30+F31+F32+F33+F34+F35+F36</f>
        <v>4076</v>
      </c>
      <c r="G37" s="284">
        <f t="shared" si="4"/>
        <v>53171</v>
      </c>
      <c r="H37" s="284">
        <f t="shared" si="4"/>
        <v>0</v>
      </c>
      <c r="I37" s="298">
        <f t="shared" si="4"/>
        <v>0</v>
      </c>
      <c r="J37" s="285">
        <f>J29+J30+J31+J32+J33+J34+J35+J36</f>
        <v>649</v>
      </c>
      <c r="K37" s="284">
        <f t="shared" si="4"/>
        <v>649</v>
      </c>
      <c r="L37" s="284">
        <f t="shared" si="4"/>
        <v>0</v>
      </c>
      <c r="M37" s="284">
        <f t="shared" si="4"/>
        <v>0</v>
      </c>
      <c r="N37" s="298">
        <f t="shared" si="4"/>
        <v>0</v>
      </c>
      <c r="O37" s="169">
        <f>SUM(O29:O36)</f>
        <v>1767.6</v>
      </c>
      <c r="P37" s="164">
        <f>SUM(P29:P36)</f>
        <v>-490.6</v>
      </c>
      <c r="Q37" s="165">
        <f>SUM(Q31:Q36)</f>
        <v>288</v>
      </c>
      <c r="R37" s="166">
        <f>SUM(R31:R36)</f>
        <v>326</v>
      </c>
      <c r="S37" s="167"/>
    </row>
    <row r="38" spans="1:19">
      <c r="A38" s="309"/>
      <c r="B38" s="311"/>
      <c r="C38" s="295" t="s">
        <v>1</v>
      </c>
      <c r="D38" s="286"/>
      <c r="E38" s="290">
        <f>E29+E30+E32+E33+E34+E35+E36</f>
        <v>1277</v>
      </c>
      <c r="F38" s="288">
        <f>F29+F30+F32+F33+F34+F35+F36</f>
        <v>1277</v>
      </c>
      <c r="G38" s="288">
        <v>0</v>
      </c>
      <c r="H38" s="288">
        <v>0</v>
      </c>
      <c r="I38" s="292">
        <v>0</v>
      </c>
      <c r="J38" s="290">
        <f>J29+J30+J32+J33+J34+J35+J36</f>
        <v>649</v>
      </c>
      <c r="K38" s="288">
        <f>K29+K30+K32+K33+K34+K35+K36</f>
        <v>649</v>
      </c>
      <c r="L38" s="288">
        <v>0</v>
      </c>
      <c r="M38" s="288">
        <v>0</v>
      </c>
      <c r="N38" s="289">
        <v>0</v>
      </c>
      <c r="O38" s="305"/>
      <c r="P38" s="305"/>
      <c r="Q38" s="306"/>
      <c r="R38" s="307"/>
      <c r="S38" s="216"/>
    </row>
    <row r="39" spans="1:19" ht="15.75" thickBot="1">
      <c r="A39" s="310"/>
      <c r="B39" s="312"/>
      <c r="C39" s="296" t="s">
        <v>75</v>
      </c>
      <c r="D39" s="287"/>
      <c r="E39" s="294">
        <f t="shared" ref="E39:N39" si="5">E31</f>
        <v>55970</v>
      </c>
      <c r="F39" s="291">
        <f t="shared" si="5"/>
        <v>2799</v>
      </c>
      <c r="G39" s="291">
        <f t="shared" si="5"/>
        <v>53171</v>
      </c>
      <c r="H39" s="291">
        <f t="shared" si="5"/>
        <v>0</v>
      </c>
      <c r="I39" s="293">
        <f t="shared" si="5"/>
        <v>0</v>
      </c>
      <c r="J39" s="294">
        <f t="shared" si="5"/>
        <v>0</v>
      </c>
      <c r="K39" s="299">
        <f t="shared" si="5"/>
        <v>0</v>
      </c>
      <c r="L39" s="299">
        <f t="shared" si="5"/>
        <v>0</v>
      </c>
      <c r="M39" s="299">
        <f t="shared" si="5"/>
        <v>0</v>
      </c>
      <c r="N39" s="308">
        <f t="shared" si="5"/>
        <v>0</v>
      </c>
      <c r="O39" s="305"/>
      <c r="P39" s="305"/>
      <c r="Q39" s="306"/>
      <c r="R39" s="307"/>
      <c r="S39" s="216"/>
    </row>
    <row r="40" spans="1:19" ht="15.75" thickBot="1">
      <c r="A40" s="423" t="s">
        <v>55</v>
      </c>
      <c r="B40" s="424"/>
      <c r="C40" s="424"/>
      <c r="D40" s="424"/>
      <c r="E40" s="424"/>
      <c r="F40" s="424"/>
      <c r="G40" s="424"/>
      <c r="H40" s="424"/>
      <c r="I40" s="424"/>
      <c r="J40" s="424"/>
      <c r="K40" s="424"/>
      <c r="L40" s="424"/>
      <c r="M40" s="424"/>
      <c r="N40" s="447"/>
    </row>
    <row r="41" spans="1:19" ht="29.25" customHeight="1">
      <c r="A41" s="415" t="s">
        <v>56</v>
      </c>
      <c r="B41" s="448" t="s">
        <v>32</v>
      </c>
      <c r="C41" s="191" t="s">
        <v>57</v>
      </c>
      <c r="D41" s="187" t="s">
        <v>153</v>
      </c>
      <c r="E41" s="145">
        <v>0</v>
      </c>
      <c r="F41" s="122">
        <v>0</v>
      </c>
      <c r="G41" s="122">
        <v>0</v>
      </c>
      <c r="H41" s="122">
        <v>0</v>
      </c>
      <c r="I41" s="124">
        <v>0</v>
      </c>
      <c r="J41" s="145">
        <v>0</v>
      </c>
      <c r="K41" s="122">
        <v>0</v>
      </c>
      <c r="L41" s="122">
        <v>0</v>
      </c>
      <c r="M41" s="122">
        <v>0</v>
      </c>
      <c r="N41" s="124">
        <v>0</v>
      </c>
    </row>
    <row r="42" spans="1:19" ht="18" customHeight="1">
      <c r="A42" s="437"/>
      <c r="B42" s="449"/>
      <c r="C42" s="192" t="s">
        <v>58</v>
      </c>
      <c r="D42" s="190">
        <v>2022</v>
      </c>
      <c r="E42" s="52">
        <v>0</v>
      </c>
      <c r="F42" s="46">
        <v>0</v>
      </c>
      <c r="G42" s="46">
        <v>0</v>
      </c>
      <c r="H42" s="46">
        <v>0</v>
      </c>
      <c r="I42" s="47">
        <v>0</v>
      </c>
      <c r="J42" s="52">
        <v>0</v>
      </c>
      <c r="K42" s="46">
        <v>0</v>
      </c>
      <c r="L42" s="46">
        <v>0</v>
      </c>
      <c r="M42" s="46">
        <v>0</v>
      </c>
      <c r="N42" s="47">
        <v>0</v>
      </c>
    </row>
    <row r="43" spans="1:19" ht="67.900000000000006" customHeight="1">
      <c r="A43" s="416" t="s">
        <v>59</v>
      </c>
      <c r="B43" s="450" t="s">
        <v>139</v>
      </c>
      <c r="C43" s="324" t="s">
        <v>110</v>
      </c>
      <c r="D43" s="188" t="s">
        <v>154</v>
      </c>
      <c r="E43" s="18">
        <f>F43+G43+H43+I43</f>
        <v>1555</v>
      </c>
      <c r="F43" s="19">
        <v>1555</v>
      </c>
      <c r="G43" s="19">
        <v>0</v>
      </c>
      <c r="H43" s="19">
        <v>0</v>
      </c>
      <c r="I43" s="20">
        <v>0</v>
      </c>
      <c r="J43" s="18">
        <f>K43+L43+M43+N43</f>
        <v>0</v>
      </c>
      <c r="K43" s="19">
        <v>0</v>
      </c>
      <c r="L43" s="19">
        <v>0</v>
      </c>
      <c r="M43" s="19">
        <v>0</v>
      </c>
      <c r="N43" s="20">
        <v>0</v>
      </c>
      <c r="P43" s="153"/>
      <c r="Q43" s="159"/>
    </row>
    <row r="44" spans="1:19">
      <c r="A44" s="416"/>
      <c r="B44" s="450"/>
      <c r="C44" s="183" t="s">
        <v>58</v>
      </c>
      <c r="D44" s="188">
        <v>2022</v>
      </c>
      <c r="E44" s="18">
        <v>0</v>
      </c>
      <c r="F44" s="19">
        <v>0</v>
      </c>
      <c r="G44" s="19">
        <v>0</v>
      </c>
      <c r="H44" s="19">
        <v>0</v>
      </c>
      <c r="I44" s="20">
        <v>0</v>
      </c>
      <c r="J44" s="18">
        <v>0</v>
      </c>
      <c r="K44" s="19">
        <v>0</v>
      </c>
      <c r="L44" s="19">
        <v>0</v>
      </c>
      <c r="M44" s="19">
        <v>0</v>
      </c>
      <c r="N44" s="20">
        <v>0</v>
      </c>
    </row>
    <row r="45" spans="1:19">
      <c r="A45" s="416"/>
      <c r="B45" s="450"/>
      <c r="C45" s="183" t="s">
        <v>60</v>
      </c>
      <c r="D45" s="188">
        <v>2022</v>
      </c>
      <c r="E45" s="18">
        <v>0</v>
      </c>
      <c r="F45" s="19">
        <v>0</v>
      </c>
      <c r="G45" s="19">
        <v>0</v>
      </c>
      <c r="H45" s="19">
        <v>0</v>
      </c>
      <c r="I45" s="20">
        <v>0</v>
      </c>
      <c r="J45" s="18">
        <v>0</v>
      </c>
      <c r="K45" s="19">
        <v>0</v>
      </c>
      <c r="L45" s="19">
        <v>0</v>
      </c>
      <c r="M45" s="19">
        <v>0</v>
      </c>
      <c r="N45" s="20">
        <v>0</v>
      </c>
    </row>
    <row r="46" spans="1:19" ht="49.5" customHeight="1" thickBot="1">
      <c r="A46" s="149" t="s">
        <v>61</v>
      </c>
      <c r="B46" s="121" t="s">
        <v>62</v>
      </c>
      <c r="C46" s="185" t="s">
        <v>57</v>
      </c>
      <c r="D46" s="181" t="s">
        <v>155</v>
      </c>
      <c r="E46" s="27">
        <v>210</v>
      </c>
      <c r="F46" s="147">
        <v>210</v>
      </c>
      <c r="G46" s="147">
        <v>0</v>
      </c>
      <c r="H46" s="147">
        <v>0</v>
      </c>
      <c r="I46" s="150">
        <v>0</v>
      </c>
      <c r="J46" s="24">
        <f>K46+L46+M46+N46</f>
        <v>0</v>
      </c>
      <c r="K46" s="269">
        <v>0</v>
      </c>
      <c r="L46" s="269">
        <v>0</v>
      </c>
      <c r="M46" s="269">
        <v>0</v>
      </c>
      <c r="N46" s="270">
        <v>0</v>
      </c>
    </row>
    <row r="47" spans="1:19">
      <c r="A47" s="384" t="s">
        <v>63</v>
      </c>
      <c r="B47" s="385"/>
      <c r="C47" s="419"/>
      <c r="D47" s="419"/>
      <c r="E47" s="436">
        <f>F47+G47+H47+I47</f>
        <v>1765</v>
      </c>
      <c r="F47" s="425">
        <f>F46+F45+F44+F43+F42+F41</f>
        <v>1765</v>
      </c>
      <c r="G47" s="425">
        <v>0</v>
      </c>
      <c r="H47" s="425">
        <v>0</v>
      </c>
      <c r="I47" s="444">
        <v>0</v>
      </c>
      <c r="J47" s="436">
        <f>J46+J45+J44+J43+J42+J41</f>
        <v>0</v>
      </c>
      <c r="K47" s="425">
        <f>K46+K45+K44+K43+K42+K41</f>
        <v>0</v>
      </c>
      <c r="L47" s="425">
        <f>L46+L45+L44+L43+L42+L41</f>
        <v>0</v>
      </c>
      <c r="M47" s="425">
        <f>M46+M45+M44+M43+M42+M41</f>
        <v>0</v>
      </c>
      <c r="N47" s="435">
        <f>N46+N45+N44+N43+N42+N41</f>
        <v>0</v>
      </c>
    </row>
    <row r="48" spans="1:19" ht="15.75" thickBot="1">
      <c r="A48" s="423" t="s">
        <v>64</v>
      </c>
      <c r="B48" s="424"/>
      <c r="C48" s="420"/>
      <c r="D48" s="420"/>
      <c r="E48" s="446"/>
      <c r="F48" s="440"/>
      <c r="G48" s="440"/>
      <c r="H48" s="440"/>
      <c r="I48" s="445"/>
      <c r="J48" s="446"/>
      <c r="K48" s="440"/>
      <c r="L48" s="440"/>
      <c r="M48" s="440"/>
      <c r="N48" s="441"/>
    </row>
    <row r="49" spans="1:14" ht="84" customHeight="1">
      <c r="A49" s="53"/>
      <c r="B49" s="54"/>
      <c r="C49" s="187" t="s">
        <v>110</v>
      </c>
      <c r="D49" s="207"/>
      <c r="E49" s="55">
        <f>F49+G49+H49+I49</f>
        <v>1765</v>
      </c>
      <c r="F49" s="56">
        <f>F46+F43+F41</f>
        <v>1765</v>
      </c>
      <c r="G49" s="56">
        <v>0</v>
      </c>
      <c r="H49" s="56">
        <v>0</v>
      </c>
      <c r="I49" s="57">
        <v>0</v>
      </c>
      <c r="J49" s="330">
        <v>0</v>
      </c>
      <c r="K49" s="331">
        <v>0</v>
      </c>
      <c r="L49" s="56">
        <v>0</v>
      </c>
      <c r="M49" s="56">
        <v>0</v>
      </c>
      <c r="N49" s="57">
        <v>0</v>
      </c>
    </row>
    <row r="50" spans="1:14">
      <c r="A50" s="58"/>
      <c r="B50" s="59"/>
      <c r="C50" s="188" t="s">
        <v>58</v>
      </c>
      <c r="D50" s="180"/>
      <c r="E50" s="18">
        <v>0</v>
      </c>
      <c r="F50" s="19">
        <v>0</v>
      </c>
      <c r="G50" s="19">
        <v>0</v>
      </c>
      <c r="H50" s="19">
        <v>0</v>
      </c>
      <c r="I50" s="20">
        <v>0</v>
      </c>
      <c r="J50" s="18">
        <v>0</v>
      </c>
      <c r="K50" s="19">
        <v>0</v>
      </c>
      <c r="L50" s="19">
        <v>0</v>
      </c>
      <c r="M50" s="19">
        <v>0</v>
      </c>
      <c r="N50" s="20">
        <v>0</v>
      </c>
    </row>
    <row r="51" spans="1:14" ht="15.75" thickBot="1">
      <c r="A51" s="60"/>
      <c r="B51" s="61"/>
      <c r="C51" s="189" t="s">
        <v>60</v>
      </c>
      <c r="D51" s="208"/>
      <c r="E51" s="146">
        <v>0</v>
      </c>
      <c r="F51" s="123">
        <v>0</v>
      </c>
      <c r="G51" s="123">
        <v>0</v>
      </c>
      <c r="H51" s="123">
        <v>0</v>
      </c>
      <c r="I51" s="125">
        <v>0</v>
      </c>
      <c r="J51" s="146">
        <v>0</v>
      </c>
      <c r="K51" s="123">
        <v>0</v>
      </c>
      <c r="L51" s="123">
        <v>0</v>
      </c>
      <c r="M51" s="123">
        <v>0</v>
      </c>
      <c r="N51" s="125">
        <v>0</v>
      </c>
    </row>
    <row r="52" spans="1:14" ht="15.75" thickBot="1">
      <c r="A52" s="408" t="s">
        <v>65</v>
      </c>
      <c r="B52" s="409"/>
      <c r="C52" s="409"/>
      <c r="D52" s="409"/>
      <c r="E52" s="409"/>
      <c r="F52" s="409"/>
      <c r="G52" s="409"/>
      <c r="H52" s="409"/>
      <c r="I52" s="409"/>
      <c r="J52" s="409"/>
      <c r="K52" s="409"/>
      <c r="L52" s="409"/>
      <c r="M52" s="409"/>
      <c r="N52" s="410"/>
    </row>
    <row r="53" spans="1:14" ht="26.25" customHeight="1">
      <c r="A53" s="115" t="s">
        <v>66</v>
      </c>
      <c r="B53" s="119" t="s">
        <v>67</v>
      </c>
      <c r="C53" s="187" t="s">
        <v>68</v>
      </c>
      <c r="D53" s="187">
        <v>2022</v>
      </c>
      <c r="E53" s="130">
        <v>0</v>
      </c>
      <c r="F53" s="113">
        <v>0</v>
      </c>
      <c r="G53" s="113">
        <v>0</v>
      </c>
      <c r="H53" s="113">
        <v>0</v>
      </c>
      <c r="I53" s="114">
        <v>0</v>
      </c>
      <c r="J53" s="130">
        <v>0</v>
      </c>
      <c r="K53" s="113">
        <v>0</v>
      </c>
      <c r="L53" s="113">
        <v>0</v>
      </c>
      <c r="M53" s="113">
        <v>0</v>
      </c>
      <c r="N53" s="114">
        <v>0</v>
      </c>
    </row>
    <row r="54" spans="1:14" ht="24">
      <c r="A54" s="117" t="s">
        <v>69</v>
      </c>
      <c r="B54" s="120" t="s">
        <v>32</v>
      </c>
      <c r="C54" s="188" t="s">
        <v>68</v>
      </c>
      <c r="D54" s="188" t="s">
        <v>156</v>
      </c>
      <c r="E54" s="62">
        <v>0</v>
      </c>
      <c r="F54" s="142">
        <v>0</v>
      </c>
      <c r="G54" s="142">
        <v>0</v>
      </c>
      <c r="H54" s="142">
        <v>0</v>
      </c>
      <c r="I54" s="143">
        <v>0</v>
      </c>
      <c r="J54" s="62">
        <v>0</v>
      </c>
      <c r="K54" s="142">
        <v>0</v>
      </c>
      <c r="L54" s="142">
        <v>0</v>
      </c>
      <c r="M54" s="142">
        <v>0</v>
      </c>
      <c r="N54" s="143">
        <v>0</v>
      </c>
    </row>
    <row r="55" spans="1:14" ht="24.75" thickBot="1">
      <c r="A55" s="35" t="s">
        <v>70</v>
      </c>
      <c r="B55" s="134" t="s">
        <v>71</v>
      </c>
      <c r="C55" s="189" t="s">
        <v>68</v>
      </c>
      <c r="D55" s="189" t="s">
        <v>153</v>
      </c>
      <c r="E55" s="131">
        <v>0</v>
      </c>
      <c r="F55" s="132">
        <v>0</v>
      </c>
      <c r="G55" s="132">
        <v>0</v>
      </c>
      <c r="H55" s="132">
        <v>0</v>
      </c>
      <c r="I55" s="129">
        <v>0</v>
      </c>
      <c r="J55" s="131">
        <v>0</v>
      </c>
      <c r="K55" s="132">
        <v>0</v>
      </c>
      <c r="L55" s="132">
        <v>0</v>
      </c>
      <c r="M55" s="132">
        <v>0</v>
      </c>
      <c r="N55" s="129">
        <v>0</v>
      </c>
    </row>
    <row r="56" spans="1:14" ht="15.75" thickBot="1">
      <c r="A56" s="442" t="s">
        <v>72</v>
      </c>
      <c r="B56" s="443"/>
      <c r="C56" s="193"/>
      <c r="D56" s="203"/>
      <c r="E56" s="39">
        <v>0</v>
      </c>
      <c r="F56" s="40">
        <v>0</v>
      </c>
      <c r="G56" s="40">
        <v>0</v>
      </c>
      <c r="H56" s="40">
        <v>0</v>
      </c>
      <c r="I56" s="41">
        <v>0</v>
      </c>
      <c r="J56" s="39">
        <v>0</v>
      </c>
      <c r="K56" s="40">
        <v>0</v>
      </c>
      <c r="L56" s="40">
        <v>0</v>
      </c>
      <c r="M56" s="40">
        <v>0</v>
      </c>
      <c r="N56" s="41">
        <v>0</v>
      </c>
    </row>
    <row r="57" spans="1:14" ht="15.75" thickBot="1">
      <c r="A57" s="408" t="s">
        <v>73</v>
      </c>
      <c r="B57" s="409"/>
      <c r="C57" s="409"/>
      <c r="D57" s="409"/>
      <c r="E57" s="409"/>
      <c r="F57" s="409"/>
      <c r="G57" s="409"/>
      <c r="H57" s="409"/>
      <c r="I57" s="409"/>
      <c r="J57" s="409"/>
      <c r="K57" s="409"/>
      <c r="L57" s="409"/>
      <c r="M57" s="409"/>
      <c r="N57" s="410"/>
    </row>
    <row r="58" spans="1:14" ht="24">
      <c r="A58" s="415" t="s">
        <v>74</v>
      </c>
      <c r="B58" s="417" t="s">
        <v>32</v>
      </c>
      <c r="C58" s="187" t="s">
        <v>1</v>
      </c>
      <c r="D58" s="196" t="s">
        <v>156</v>
      </c>
      <c r="E58" s="130">
        <v>0</v>
      </c>
      <c r="F58" s="113">
        <v>0</v>
      </c>
      <c r="G58" s="113">
        <v>0</v>
      </c>
      <c r="H58" s="113">
        <v>0</v>
      </c>
      <c r="I58" s="114">
        <v>0</v>
      </c>
      <c r="J58" s="130">
        <v>0</v>
      </c>
      <c r="K58" s="113">
        <v>0</v>
      </c>
      <c r="L58" s="113">
        <v>0</v>
      </c>
      <c r="M58" s="113">
        <v>0</v>
      </c>
      <c r="N58" s="114">
        <v>0</v>
      </c>
    </row>
    <row r="59" spans="1:14" ht="28.15" customHeight="1">
      <c r="A59" s="416"/>
      <c r="B59" s="418"/>
      <c r="C59" s="188" t="s">
        <v>75</v>
      </c>
      <c r="D59" s="355" t="s">
        <v>157</v>
      </c>
      <c r="E59" s="62">
        <v>0</v>
      </c>
      <c r="F59" s="142">
        <v>0</v>
      </c>
      <c r="G59" s="142">
        <v>0</v>
      </c>
      <c r="H59" s="142">
        <v>0</v>
      </c>
      <c r="I59" s="143">
        <v>0</v>
      </c>
      <c r="J59" s="62">
        <v>0</v>
      </c>
      <c r="K59" s="142">
        <v>0</v>
      </c>
      <c r="L59" s="142">
        <v>0</v>
      </c>
      <c r="M59" s="142">
        <v>0</v>
      </c>
      <c r="N59" s="143">
        <v>0</v>
      </c>
    </row>
    <row r="60" spans="1:14" ht="24">
      <c r="A60" s="117" t="s">
        <v>76</v>
      </c>
      <c r="B60" s="120" t="s">
        <v>77</v>
      </c>
      <c r="C60" s="188" t="s">
        <v>1</v>
      </c>
      <c r="D60" s="188" t="s">
        <v>158</v>
      </c>
      <c r="E60" s="62">
        <v>0</v>
      </c>
      <c r="F60" s="142">
        <v>0</v>
      </c>
      <c r="G60" s="142">
        <v>0</v>
      </c>
      <c r="H60" s="142">
        <v>0</v>
      </c>
      <c r="I60" s="143">
        <v>0</v>
      </c>
      <c r="J60" s="62">
        <v>0</v>
      </c>
      <c r="K60" s="142">
        <v>0</v>
      </c>
      <c r="L60" s="142">
        <v>0</v>
      </c>
      <c r="M60" s="142">
        <v>0</v>
      </c>
      <c r="N60" s="143">
        <v>0</v>
      </c>
    </row>
    <row r="61" spans="1:14" ht="24.75" thickBot="1">
      <c r="A61" s="35" t="s">
        <v>78</v>
      </c>
      <c r="B61" s="128" t="s">
        <v>79</v>
      </c>
      <c r="C61" s="189" t="s">
        <v>75</v>
      </c>
      <c r="D61" s="189" t="s">
        <v>153</v>
      </c>
      <c r="E61" s="36">
        <v>0</v>
      </c>
      <c r="F61" s="37">
        <v>0</v>
      </c>
      <c r="G61" s="37">
        <v>0</v>
      </c>
      <c r="H61" s="37">
        <v>0</v>
      </c>
      <c r="I61" s="38">
        <v>0</v>
      </c>
      <c r="J61" s="36">
        <v>0</v>
      </c>
      <c r="K61" s="37">
        <v>0</v>
      </c>
      <c r="L61" s="37">
        <v>0</v>
      </c>
      <c r="M61" s="37">
        <v>0</v>
      </c>
      <c r="N61" s="38">
        <v>0</v>
      </c>
    </row>
    <row r="62" spans="1:14" ht="12.75" customHeight="1">
      <c r="A62" s="384" t="s">
        <v>80</v>
      </c>
      <c r="B62" s="385"/>
      <c r="C62" s="386"/>
      <c r="D62" s="419"/>
      <c r="E62" s="439">
        <v>0</v>
      </c>
      <c r="F62" s="380">
        <v>0</v>
      </c>
      <c r="G62" s="380">
        <v>0</v>
      </c>
      <c r="H62" s="380">
        <v>0</v>
      </c>
      <c r="I62" s="382">
        <v>0</v>
      </c>
      <c r="J62" s="439">
        <v>0</v>
      </c>
      <c r="K62" s="380">
        <v>0</v>
      </c>
      <c r="L62" s="380">
        <v>0</v>
      </c>
      <c r="M62" s="380">
        <v>0</v>
      </c>
      <c r="N62" s="382">
        <v>0</v>
      </c>
    </row>
    <row r="63" spans="1:14" ht="12.75" customHeight="1" thickBot="1">
      <c r="A63" s="423" t="s">
        <v>64</v>
      </c>
      <c r="B63" s="424"/>
      <c r="C63" s="387"/>
      <c r="D63" s="420"/>
      <c r="E63" s="432"/>
      <c r="F63" s="381"/>
      <c r="G63" s="381"/>
      <c r="H63" s="381"/>
      <c r="I63" s="383"/>
      <c r="J63" s="432"/>
      <c r="K63" s="381"/>
      <c r="L63" s="381"/>
      <c r="M63" s="381"/>
      <c r="N63" s="383"/>
    </row>
    <row r="64" spans="1:14">
      <c r="A64" s="63"/>
      <c r="B64" s="64"/>
      <c r="C64" s="187" t="s">
        <v>1</v>
      </c>
      <c r="D64" s="209"/>
      <c r="E64" s="112">
        <v>0</v>
      </c>
      <c r="F64" s="113">
        <v>0</v>
      </c>
      <c r="G64" s="113">
        <v>0</v>
      </c>
      <c r="H64" s="113">
        <v>0</v>
      </c>
      <c r="I64" s="114">
        <v>0</v>
      </c>
      <c r="J64" s="112">
        <v>0</v>
      </c>
      <c r="K64" s="113">
        <v>0</v>
      </c>
      <c r="L64" s="113">
        <v>0</v>
      </c>
      <c r="M64" s="113">
        <v>0</v>
      </c>
      <c r="N64" s="114">
        <v>0</v>
      </c>
    </row>
    <row r="65" spans="1:16" ht="15.75" thickBot="1">
      <c r="A65" s="111"/>
      <c r="B65" s="61"/>
      <c r="C65" s="189" t="s">
        <v>75</v>
      </c>
      <c r="D65" s="210"/>
      <c r="E65" s="133">
        <v>0</v>
      </c>
      <c r="F65" s="132">
        <v>0</v>
      </c>
      <c r="G65" s="132">
        <v>0</v>
      </c>
      <c r="H65" s="132">
        <v>0</v>
      </c>
      <c r="I65" s="129">
        <v>0</v>
      </c>
      <c r="J65" s="133">
        <v>0</v>
      </c>
      <c r="K65" s="132">
        <v>0</v>
      </c>
      <c r="L65" s="132">
        <v>0</v>
      </c>
      <c r="M65" s="132">
        <v>0</v>
      </c>
      <c r="N65" s="129">
        <v>0</v>
      </c>
    </row>
    <row r="66" spans="1:16" ht="15.75" thickBot="1">
      <c r="A66" s="408" t="s">
        <v>81</v>
      </c>
      <c r="B66" s="409"/>
      <c r="C66" s="409"/>
      <c r="D66" s="409"/>
      <c r="E66" s="409"/>
      <c r="F66" s="409"/>
      <c r="G66" s="409"/>
      <c r="H66" s="409"/>
      <c r="I66" s="409"/>
      <c r="J66" s="409"/>
      <c r="K66" s="409"/>
      <c r="L66" s="409"/>
      <c r="M66" s="409"/>
      <c r="N66" s="410"/>
    </row>
    <row r="67" spans="1:16" ht="18.75" customHeight="1">
      <c r="A67" s="362" t="s">
        <v>82</v>
      </c>
      <c r="B67" s="364" t="s">
        <v>32</v>
      </c>
      <c r="C67" s="187" t="s">
        <v>58</v>
      </c>
      <c r="D67" s="187">
        <v>2019</v>
      </c>
      <c r="E67" s="145">
        <v>85</v>
      </c>
      <c r="F67" s="122">
        <v>85</v>
      </c>
      <c r="G67" s="122">
        <v>0</v>
      </c>
      <c r="H67" s="122">
        <v>0</v>
      </c>
      <c r="I67" s="124">
        <v>0</v>
      </c>
      <c r="J67" s="145">
        <v>0</v>
      </c>
      <c r="K67" s="122">
        <v>0</v>
      </c>
      <c r="L67" s="122">
        <v>0</v>
      </c>
      <c r="M67" s="122">
        <v>0</v>
      </c>
      <c r="N67" s="124">
        <v>0</v>
      </c>
    </row>
    <row r="68" spans="1:16" ht="24">
      <c r="A68" s="416" t="s">
        <v>83</v>
      </c>
      <c r="B68" s="418" t="s">
        <v>84</v>
      </c>
      <c r="C68" s="188" t="s">
        <v>1</v>
      </c>
      <c r="D68" s="188" t="s">
        <v>153</v>
      </c>
      <c r="E68" s="18">
        <f>F68+G68+H68+I68</f>
        <v>0</v>
      </c>
      <c r="F68" s="19">
        <v>0</v>
      </c>
      <c r="G68" s="19">
        <v>0</v>
      </c>
      <c r="H68" s="19">
        <v>0</v>
      </c>
      <c r="I68" s="20">
        <v>0</v>
      </c>
      <c r="J68" s="18">
        <f>K68+L68+M68+N68</f>
        <v>0</v>
      </c>
      <c r="K68" s="19">
        <v>0</v>
      </c>
      <c r="L68" s="19">
        <v>0</v>
      </c>
      <c r="M68" s="19">
        <v>0</v>
      </c>
      <c r="N68" s="20">
        <v>0</v>
      </c>
    </row>
    <row r="69" spans="1:16" ht="30" customHeight="1">
      <c r="A69" s="437"/>
      <c r="B69" s="438"/>
      <c r="C69" s="190" t="s">
        <v>75</v>
      </c>
      <c r="D69" s="190" t="s">
        <v>159</v>
      </c>
      <c r="E69" s="52">
        <f>F69+G69+H69+I69</f>
        <v>316104</v>
      </c>
      <c r="F69" s="46">
        <v>24334</v>
      </c>
      <c r="G69" s="46">
        <v>102900</v>
      </c>
      <c r="H69" s="46">
        <v>188870</v>
      </c>
      <c r="I69" s="47">
        <v>0</v>
      </c>
      <c r="J69" s="52">
        <f>K69+L69+M69+N69</f>
        <v>0</v>
      </c>
      <c r="K69" s="46">
        <v>0</v>
      </c>
      <c r="L69" s="46">
        <v>0</v>
      </c>
      <c r="M69" s="46">
        <v>0</v>
      </c>
      <c r="N69" s="47">
        <v>0</v>
      </c>
    </row>
    <row r="70" spans="1:16" ht="81" customHeight="1" thickBot="1">
      <c r="A70" s="437"/>
      <c r="B70" s="438"/>
      <c r="C70" s="325" t="s">
        <v>110</v>
      </c>
      <c r="D70" s="190" t="s">
        <v>161</v>
      </c>
      <c r="E70" s="52">
        <v>0</v>
      </c>
      <c r="F70" s="46">
        <v>0</v>
      </c>
      <c r="G70" s="46">
        <v>0</v>
      </c>
      <c r="H70" s="46">
        <v>0</v>
      </c>
      <c r="I70" s="47">
        <v>0</v>
      </c>
      <c r="J70" s="52">
        <v>0</v>
      </c>
      <c r="K70" s="46">
        <v>0</v>
      </c>
      <c r="L70" s="46">
        <v>0</v>
      </c>
      <c r="M70" s="46">
        <v>0</v>
      </c>
      <c r="N70" s="47">
        <v>0</v>
      </c>
      <c r="P70" s="153"/>
    </row>
    <row r="71" spans="1:16" ht="14.25" customHeight="1">
      <c r="A71" s="384" t="s">
        <v>85</v>
      </c>
      <c r="B71" s="385"/>
      <c r="C71" s="419"/>
      <c r="D71" s="426"/>
      <c r="E71" s="436">
        <f t="shared" ref="E71:N71" si="6">E70+E68+E67+E69</f>
        <v>316189</v>
      </c>
      <c r="F71" s="425">
        <f t="shared" si="6"/>
        <v>24419</v>
      </c>
      <c r="G71" s="425">
        <f t="shared" si="6"/>
        <v>102900</v>
      </c>
      <c r="H71" s="425">
        <f t="shared" si="6"/>
        <v>188870</v>
      </c>
      <c r="I71" s="435">
        <f t="shared" si="6"/>
        <v>0</v>
      </c>
      <c r="J71" s="436">
        <f t="shared" si="6"/>
        <v>0</v>
      </c>
      <c r="K71" s="431">
        <f t="shared" si="6"/>
        <v>0</v>
      </c>
      <c r="L71" s="431">
        <f t="shared" si="6"/>
        <v>0</v>
      </c>
      <c r="M71" s="431">
        <f t="shared" si="6"/>
        <v>0</v>
      </c>
      <c r="N71" s="433">
        <f t="shared" si="6"/>
        <v>0</v>
      </c>
    </row>
    <row r="72" spans="1:16" ht="12.75" customHeight="1" thickBot="1">
      <c r="A72" s="423" t="s">
        <v>64</v>
      </c>
      <c r="B72" s="424"/>
      <c r="C72" s="420"/>
      <c r="D72" s="427"/>
      <c r="E72" s="379"/>
      <c r="F72" s="381"/>
      <c r="G72" s="381"/>
      <c r="H72" s="381"/>
      <c r="I72" s="383"/>
      <c r="J72" s="379"/>
      <c r="K72" s="432"/>
      <c r="L72" s="432"/>
      <c r="M72" s="432"/>
      <c r="N72" s="434"/>
    </row>
    <row r="73" spans="1:16">
      <c r="A73" s="428"/>
      <c r="B73" s="428"/>
      <c r="C73" s="194" t="s">
        <v>1</v>
      </c>
      <c r="D73" s="211"/>
      <c r="E73" s="55">
        <f>E68</f>
        <v>0</v>
      </c>
      <c r="F73" s="55">
        <f>F68</f>
        <v>0</v>
      </c>
      <c r="G73" s="55">
        <f t="shared" ref="G73:N73" si="7">G67+G68</f>
        <v>0</v>
      </c>
      <c r="H73" s="55">
        <f t="shared" si="7"/>
        <v>0</v>
      </c>
      <c r="I73" s="104">
        <f t="shared" si="7"/>
        <v>0</v>
      </c>
      <c r="J73" s="126">
        <f t="shared" si="7"/>
        <v>0</v>
      </c>
      <c r="K73" s="145">
        <f t="shared" si="7"/>
        <v>0</v>
      </c>
      <c r="L73" s="145">
        <f t="shared" si="7"/>
        <v>0</v>
      </c>
      <c r="M73" s="145">
        <f t="shared" si="7"/>
        <v>0</v>
      </c>
      <c r="N73" s="106">
        <f t="shared" si="7"/>
        <v>0</v>
      </c>
    </row>
    <row r="74" spans="1:16" ht="83.25" customHeight="1">
      <c r="A74" s="429"/>
      <c r="B74" s="429"/>
      <c r="C74" s="326" t="s">
        <v>110</v>
      </c>
      <c r="D74" s="322"/>
      <c r="E74" s="36">
        <f>E70</f>
        <v>0</v>
      </c>
      <c r="F74" s="36">
        <f>F70</f>
        <v>0</v>
      </c>
      <c r="G74" s="37">
        <v>0</v>
      </c>
      <c r="H74" s="37">
        <v>0</v>
      </c>
      <c r="I74" s="105">
        <v>0</v>
      </c>
      <c r="J74" s="70">
        <v>0</v>
      </c>
      <c r="K74" s="37">
        <v>0</v>
      </c>
      <c r="L74" s="37">
        <v>0</v>
      </c>
      <c r="M74" s="37">
        <v>0</v>
      </c>
      <c r="N74" s="38">
        <v>0</v>
      </c>
      <c r="P74" s="153"/>
    </row>
    <row r="75" spans="1:16">
      <c r="A75" s="429"/>
      <c r="B75" s="429"/>
      <c r="C75" s="323" t="s">
        <v>75</v>
      </c>
      <c r="D75" s="180"/>
      <c r="E75" s="48">
        <f t="shared" ref="E75:N75" si="8">E69</f>
        <v>316104</v>
      </c>
      <c r="F75" s="19">
        <f t="shared" si="8"/>
        <v>24334</v>
      </c>
      <c r="G75" s="19">
        <f t="shared" si="8"/>
        <v>102900</v>
      </c>
      <c r="H75" s="19">
        <f t="shared" si="8"/>
        <v>188870</v>
      </c>
      <c r="I75" s="20">
        <f t="shared" si="8"/>
        <v>0</v>
      </c>
      <c r="J75" s="48">
        <f t="shared" si="8"/>
        <v>0</v>
      </c>
      <c r="K75" s="19">
        <f t="shared" si="8"/>
        <v>0</v>
      </c>
      <c r="L75" s="19">
        <f t="shared" si="8"/>
        <v>0</v>
      </c>
      <c r="M75" s="19">
        <f t="shared" si="8"/>
        <v>0</v>
      </c>
      <c r="N75" s="20">
        <f t="shared" si="8"/>
        <v>0</v>
      </c>
    </row>
    <row r="76" spans="1:16" ht="15.75" thickBot="1">
      <c r="A76" s="430"/>
      <c r="B76" s="430"/>
      <c r="C76" s="185" t="s">
        <v>58</v>
      </c>
      <c r="D76" s="204"/>
      <c r="E76" s="103">
        <f>E67</f>
        <v>85</v>
      </c>
      <c r="F76" s="147">
        <f>F67</f>
        <v>85</v>
      </c>
      <c r="G76" s="147">
        <v>0</v>
      </c>
      <c r="H76" s="147">
        <v>0</v>
      </c>
      <c r="I76" s="150">
        <v>0</v>
      </c>
      <c r="J76" s="103">
        <v>0</v>
      </c>
      <c r="K76" s="147">
        <v>0</v>
      </c>
      <c r="L76" s="147">
        <v>0</v>
      </c>
      <c r="M76" s="147">
        <v>0</v>
      </c>
      <c r="N76" s="150">
        <v>0</v>
      </c>
    </row>
    <row r="77" spans="1:16" ht="22.5" customHeight="1" thickBot="1">
      <c r="A77" s="408" t="s">
        <v>86</v>
      </c>
      <c r="B77" s="409"/>
      <c r="C77" s="409"/>
      <c r="D77" s="409"/>
      <c r="E77" s="409"/>
      <c r="F77" s="409"/>
      <c r="G77" s="409"/>
      <c r="H77" s="409"/>
      <c r="I77" s="409"/>
      <c r="J77" s="409"/>
      <c r="K77" s="409"/>
      <c r="L77" s="409"/>
      <c r="M77" s="409"/>
      <c r="N77" s="410"/>
    </row>
    <row r="78" spans="1:16" ht="21.75" customHeight="1">
      <c r="A78" s="415" t="s">
        <v>87</v>
      </c>
      <c r="B78" s="417" t="s">
        <v>88</v>
      </c>
      <c r="C78" s="187" t="s">
        <v>1</v>
      </c>
      <c r="D78" s="191">
        <v>2022</v>
      </c>
      <c r="E78" s="112">
        <v>0</v>
      </c>
      <c r="F78" s="113">
        <v>0</v>
      </c>
      <c r="G78" s="113">
        <v>0</v>
      </c>
      <c r="H78" s="113">
        <v>0</v>
      </c>
      <c r="I78" s="114">
        <v>0</v>
      </c>
      <c r="J78" s="112">
        <v>0</v>
      </c>
      <c r="K78" s="113">
        <v>0</v>
      </c>
      <c r="L78" s="113">
        <v>0</v>
      </c>
      <c r="M78" s="113">
        <v>0</v>
      </c>
      <c r="N78" s="114">
        <v>0</v>
      </c>
    </row>
    <row r="79" spans="1:16" ht="21.75" customHeight="1">
      <c r="A79" s="416"/>
      <c r="B79" s="418"/>
      <c r="C79" s="188" t="s">
        <v>68</v>
      </c>
      <c r="D79" s="183" t="s">
        <v>153</v>
      </c>
      <c r="E79" s="141">
        <v>0</v>
      </c>
      <c r="F79" s="142">
        <v>0</v>
      </c>
      <c r="G79" s="142">
        <v>0</v>
      </c>
      <c r="H79" s="142">
        <v>0</v>
      </c>
      <c r="I79" s="143">
        <v>0</v>
      </c>
      <c r="J79" s="141">
        <v>0</v>
      </c>
      <c r="K79" s="142">
        <v>0</v>
      </c>
      <c r="L79" s="142">
        <v>0</v>
      </c>
      <c r="M79" s="142">
        <v>0</v>
      </c>
      <c r="N79" s="143">
        <v>0</v>
      </c>
    </row>
    <row r="80" spans="1:16" ht="24">
      <c r="A80" s="117" t="s">
        <v>89</v>
      </c>
      <c r="B80" s="120" t="s">
        <v>90</v>
      </c>
      <c r="C80" s="188" t="s">
        <v>1</v>
      </c>
      <c r="D80" s="183" t="s">
        <v>153</v>
      </c>
      <c r="E80" s="141">
        <v>0</v>
      </c>
      <c r="F80" s="142">
        <v>0</v>
      </c>
      <c r="G80" s="142">
        <v>0</v>
      </c>
      <c r="H80" s="142">
        <v>0</v>
      </c>
      <c r="I80" s="143">
        <v>0</v>
      </c>
      <c r="J80" s="141">
        <v>0</v>
      </c>
      <c r="K80" s="142">
        <v>0</v>
      </c>
      <c r="L80" s="142">
        <v>0</v>
      </c>
      <c r="M80" s="142">
        <v>0</v>
      </c>
      <c r="N80" s="143">
        <v>0</v>
      </c>
    </row>
    <row r="81" spans="1:58" ht="26.25" customHeight="1">
      <c r="A81" s="117" t="s">
        <v>91</v>
      </c>
      <c r="B81" s="120" t="s">
        <v>92</v>
      </c>
      <c r="C81" s="188" t="s">
        <v>68</v>
      </c>
      <c r="D81" s="183" t="s">
        <v>153</v>
      </c>
      <c r="E81" s="141">
        <v>0</v>
      </c>
      <c r="F81" s="142">
        <v>0</v>
      </c>
      <c r="G81" s="142">
        <v>0</v>
      </c>
      <c r="H81" s="142">
        <v>0</v>
      </c>
      <c r="I81" s="143">
        <v>0</v>
      </c>
      <c r="J81" s="141">
        <v>0</v>
      </c>
      <c r="K81" s="142">
        <v>0</v>
      </c>
      <c r="L81" s="142">
        <v>0</v>
      </c>
      <c r="M81" s="142">
        <v>0</v>
      </c>
      <c r="N81" s="143">
        <v>0</v>
      </c>
    </row>
    <row r="82" spans="1:58" ht="15" customHeight="1">
      <c r="A82" s="117" t="s">
        <v>93</v>
      </c>
      <c r="B82" s="120" t="s">
        <v>94</v>
      </c>
      <c r="C82" s="188" t="s">
        <v>1</v>
      </c>
      <c r="D82" s="183">
        <v>2022</v>
      </c>
      <c r="E82" s="141">
        <v>0</v>
      </c>
      <c r="F82" s="142">
        <v>0</v>
      </c>
      <c r="G82" s="142">
        <v>0</v>
      </c>
      <c r="H82" s="142">
        <v>0</v>
      </c>
      <c r="I82" s="143">
        <v>0</v>
      </c>
      <c r="J82" s="141">
        <v>0</v>
      </c>
      <c r="K82" s="142">
        <v>0</v>
      </c>
      <c r="L82" s="142">
        <v>0</v>
      </c>
      <c r="M82" s="142">
        <v>0</v>
      </c>
      <c r="N82" s="143">
        <v>0</v>
      </c>
    </row>
    <row r="83" spans="1:58" ht="17.25" customHeight="1" thickBot="1">
      <c r="A83" s="116" t="s">
        <v>95</v>
      </c>
      <c r="B83" s="128" t="s">
        <v>96</v>
      </c>
      <c r="C83" s="190" t="s">
        <v>75</v>
      </c>
      <c r="D83" s="192">
        <v>2022</v>
      </c>
      <c r="E83" s="70">
        <v>0</v>
      </c>
      <c r="F83" s="37">
        <v>0</v>
      </c>
      <c r="G83" s="37">
        <v>0</v>
      </c>
      <c r="H83" s="37">
        <v>0</v>
      </c>
      <c r="I83" s="38">
        <v>0</v>
      </c>
      <c r="J83" s="70">
        <v>0</v>
      </c>
      <c r="K83" s="37">
        <v>0</v>
      </c>
      <c r="L83" s="37">
        <v>0</v>
      </c>
      <c r="M83" s="37">
        <v>0</v>
      </c>
      <c r="N83" s="38">
        <v>0</v>
      </c>
    </row>
    <row r="84" spans="1:58" ht="12" customHeight="1">
      <c r="A84" s="384" t="s">
        <v>97</v>
      </c>
      <c r="B84" s="385"/>
      <c r="C84" s="419"/>
      <c r="D84" s="421"/>
      <c r="E84" s="378">
        <v>0</v>
      </c>
      <c r="F84" s="380">
        <v>0</v>
      </c>
      <c r="G84" s="380">
        <v>0</v>
      </c>
      <c r="H84" s="380">
        <v>0</v>
      </c>
      <c r="I84" s="382">
        <v>0</v>
      </c>
      <c r="J84" s="378">
        <v>0</v>
      </c>
      <c r="K84" s="380">
        <v>0</v>
      </c>
      <c r="L84" s="380">
        <v>0</v>
      </c>
      <c r="M84" s="380">
        <v>0</v>
      </c>
      <c r="N84" s="382">
        <v>0</v>
      </c>
    </row>
    <row r="85" spans="1:58" ht="11.25" customHeight="1" thickBot="1">
      <c r="A85" s="423" t="s">
        <v>64</v>
      </c>
      <c r="B85" s="424"/>
      <c r="C85" s="420"/>
      <c r="D85" s="422"/>
      <c r="E85" s="379"/>
      <c r="F85" s="381"/>
      <c r="G85" s="381"/>
      <c r="H85" s="381"/>
      <c r="I85" s="383"/>
      <c r="J85" s="379"/>
      <c r="K85" s="381"/>
      <c r="L85" s="381"/>
      <c r="M85" s="381"/>
      <c r="N85" s="383"/>
    </row>
    <row r="86" spans="1:58">
      <c r="A86" s="65"/>
      <c r="B86" s="54"/>
      <c r="C86" s="195" t="s">
        <v>1</v>
      </c>
      <c r="D86" s="212"/>
      <c r="E86" s="71">
        <v>0</v>
      </c>
      <c r="F86" s="68">
        <v>0</v>
      </c>
      <c r="G86" s="68">
        <v>0</v>
      </c>
      <c r="H86" s="68">
        <v>0</v>
      </c>
      <c r="I86" s="69">
        <v>0</v>
      </c>
      <c r="J86" s="71">
        <v>0</v>
      </c>
      <c r="K86" s="68">
        <v>0</v>
      </c>
      <c r="L86" s="68">
        <v>0</v>
      </c>
      <c r="M86" s="68">
        <v>0</v>
      </c>
      <c r="N86" s="69">
        <v>0</v>
      </c>
    </row>
    <row r="87" spans="1:58">
      <c r="A87" s="110"/>
      <c r="B87" s="59"/>
      <c r="C87" s="188" t="s">
        <v>68</v>
      </c>
      <c r="D87" s="205"/>
      <c r="E87" s="141">
        <v>0</v>
      </c>
      <c r="F87" s="142">
        <v>0</v>
      </c>
      <c r="G87" s="142">
        <v>0</v>
      </c>
      <c r="H87" s="142">
        <v>0</v>
      </c>
      <c r="I87" s="143">
        <v>0</v>
      </c>
      <c r="J87" s="141">
        <v>0</v>
      </c>
      <c r="K87" s="142">
        <v>0</v>
      </c>
      <c r="L87" s="142">
        <v>0</v>
      </c>
      <c r="M87" s="142">
        <v>0</v>
      </c>
      <c r="N87" s="143">
        <v>0</v>
      </c>
    </row>
    <row r="88" spans="1:58" ht="15.75" thickBot="1">
      <c r="A88" s="111"/>
      <c r="B88" s="61"/>
      <c r="C88" s="189" t="s">
        <v>75</v>
      </c>
      <c r="D88" s="210"/>
      <c r="E88" s="133">
        <v>0</v>
      </c>
      <c r="F88" s="132">
        <v>0</v>
      </c>
      <c r="G88" s="132">
        <v>0</v>
      </c>
      <c r="H88" s="132">
        <v>0</v>
      </c>
      <c r="I88" s="129">
        <v>0</v>
      </c>
      <c r="J88" s="133">
        <v>0</v>
      </c>
      <c r="K88" s="132">
        <v>0</v>
      </c>
      <c r="L88" s="132">
        <v>0</v>
      </c>
      <c r="M88" s="132">
        <v>0</v>
      </c>
      <c r="N88" s="129">
        <v>0</v>
      </c>
    </row>
    <row r="89" spans="1:58" ht="29.25" customHeight="1" thickBot="1">
      <c r="A89" s="408" t="s">
        <v>112</v>
      </c>
      <c r="B89" s="409"/>
      <c r="C89" s="409"/>
      <c r="D89" s="409"/>
      <c r="E89" s="409"/>
      <c r="F89" s="409"/>
      <c r="G89" s="409"/>
      <c r="H89" s="409"/>
      <c r="I89" s="409"/>
      <c r="J89" s="409"/>
      <c r="K89" s="409"/>
      <c r="L89" s="409"/>
      <c r="M89" s="409"/>
      <c r="N89" s="410"/>
    </row>
    <row r="90" spans="1:58">
      <c r="A90" s="115" t="s">
        <v>98</v>
      </c>
      <c r="B90" s="119" t="s">
        <v>99</v>
      </c>
      <c r="C90" s="187" t="s">
        <v>1</v>
      </c>
      <c r="D90" s="191">
        <v>2015</v>
      </c>
      <c r="E90" s="126">
        <v>0</v>
      </c>
      <c r="F90" s="122">
        <v>0</v>
      </c>
      <c r="G90" s="122">
        <v>0</v>
      </c>
      <c r="H90" s="122">
        <v>0</v>
      </c>
      <c r="I90" s="124">
        <v>0</v>
      </c>
      <c r="J90" s="126">
        <v>0</v>
      </c>
      <c r="K90" s="122">
        <v>0</v>
      </c>
      <c r="L90" s="122">
        <v>0</v>
      </c>
      <c r="M90" s="122">
        <v>0</v>
      </c>
      <c r="N90" s="124">
        <v>0</v>
      </c>
    </row>
    <row r="91" spans="1:58" ht="24.75" customHeight="1">
      <c r="A91" s="117" t="s">
        <v>100</v>
      </c>
      <c r="B91" s="120" t="s">
        <v>101</v>
      </c>
      <c r="C91" s="188" t="s">
        <v>1</v>
      </c>
      <c r="D91" s="183" t="s">
        <v>111</v>
      </c>
      <c r="E91" s="48">
        <f>F91+G91+H91+I91</f>
        <v>0</v>
      </c>
      <c r="F91" s="19">
        <v>0</v>
      </c>
      <c r="G91" s="19">
        <v>0</v>
      </c>
      <c r="H91" s="19">
        <v>0</v>
      </c>
      <c r="I91" s="20">
        <v>0</v>
      </c>
      <c r="J91" s="48">
        <v>0</v>
      </c>
      <c r="K91" s="19">
        <v>0</v>
      </c>
      <c r="L91" s="19">
        <v>0</v>
      </c>
      <c r="M91" s="19">
        <v>0</v>
      </c>
      <c r="N91" s="20">
        <v>0</v>
      </c>
    </row>
    <row r="92" spans="1:58" ht="24.75" thickBot="1">
      <c r="A92" s="35" t="s">
        <v>102</v>
      </c>
      <c r="B92" s="134" t="s">
        <v>107</v>
      </c>
      <c r="C92" s="189" t="s">
        <v>1</v>
      </c>
      <c r="D92" s="206" t="s">
        <v>111</v>
      </c>
      <c r="E92" s="72">
        <v>0</v>
      </c>
      <c r="F92" s="46">
        <v>0</v>
      </c>
      <c r="G92" s="46">
        <v>0</v>
      </c>
      <c r="H92" s="46">
        <v>0</v>
      </c>
      <c r="I92" s="47">
        <v>0</v>
      </c>
      <c r="J92" s="72">
        <v>0</v>
      </c>
      <c r="K92" s="46">
        <v>0</v>
      </c>
      <c r="L92" s="46">
        <v>0</v>
      </c>
      <c r="M92" s="46">
        <v>0</v>
      </c>
      <c r="N92" s="47">
        <v>0</v>
      </c>
      <c r="Q92" s="159"/>
    </row>
    <row r="93" spans="1:58" ht="15.75" thickBot="1">
      <c r="A93" s="384" t="s">
        <v>103</v>
      </c>
      <c r="B93" s="385"/>
      <c r="C93" s="196" t="s">
        <v>1</v>
      </c>
      <c r="D93" s="213"/>
      <c r="E93" s="135">
        <v>0</v>
      </c>
      <c r="F93" s="137">
        <v>0</v>
      </c>
      <c r="G93" s="137">
        <v>0</v>
      </c>
      <c r="H93" s="137">
        <f t="shared" ref="H93:N93" si="9">H92+H91+H90</f>
        <v>0</v>
      </c>
      <c r="I93" s="139">
        <f t="shared" si="9"/>
        <v>0</v>
      </c>
      <c r="J93" s="135">
        <f t="shared" si="9"/>
        <v>0</v>
      </c>
      <c r="K93" s="137">
        <f t="shared" si="9"/>
        <v>0</v>
      </c>
      <c r="L93" s="137">
        <f t="shared" si="9"/>
        <v>0</v>
      </c>
      <c r="M93" s="137">
        <f t="shared" si="9"/>
        <v>0</v>
      </c>
      <c r="N93" s="139">
        <f t="shared" si="9"/>
        <v>0</v>
      </c>
      <c r="P93" s="153"/>
    </row>
    <row r="94" spans="1:58" s="96" customFormat="1" ht="21.75" customHeight="1" thickBot="1">
      <c r="A94" s="401" t="s">
        <v>120</v>
      </c>
      <c r="B94" s="402"/>
      <c r="C94" s="402"/>
      <c r="D94" s="402"/>
      <c r="E94" s="402"/>
      <c r="F94" s="402"/>
      <c r="G94" s="402"/>
      <c r="H94" s="402"/>
      <c r="I94" s="402"/>
      <c r="J94" s="402"/>
      <c r="K94" s="402"/>
      <c r="L94" s="402"/>
      <c r="M94" s="402"/>
      <c r="N94" s="403"/>
      <c r="O94" s="154"/>
      <c r="P94" s="154"/>
      <c r="Q94" s="154"/>
      <c r="R94" s="162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92"/>
      <c r="AE94" s="93"/>
      <c r="AF94" s="93"/>
      <c r="AG94" s="93"/>
      <c r="AH94" s="93"/>
      <c r="AI94" s="92"/>
      <c r="AJ94" s="93"/>
      <c r="AK94" s="93"/>
      <c r="AL94" s="93"/>
      <c r="AM94" s="93"/>
      <c r="AN94" s="92"/>
      <c r="AO94" s="93"/>
      <c r="AP94" s="93"/>
      <c r="AQ94" s="93"/>
      <c r="AR94" s="93"/>
      <c r="AS94" s="92"/>
      <c r="AT94" s="93"/>
      <c r="AU94" s="93"/>
      <c r="AV94" s="93"/>
      <c r="AW94" s="93"/>
      <c r="AX94" s="92"/>
      <c r="AY94" s="93"/>
      <c r="AZ94" s="93"/>
      <c r="BA94" s="93"/>
      <c r="BB94" s="93"/>
      <c r="BC94" s="94"/>
      <c r="BD94" s="95"/>
      <c r="BF94" s="95"/>
    </row>
    <row r="95" spans="1:58" s="99" customFormat="1" ht="17.25" customHeight="1" thickBot="1">
      <c r="A95" s="487" t="s">
        <v>113</v>
      </c>
      <c r="B95" s="488"/>
      <c r="C95" s="488"/>
      <c r="D95" s="488"/>
      <c r="E95" s="488"/>
      <c r="F95" s="488"/>
      <c r="G95" s="488"/>
      <c r="H95" s="488"/>
      <c r="I95" s="488"/>
      <c r="J95" s="488"/>
      <c r="K95" s="488"/>
      <c r="L95" s="488"/>
      <c r="M95" s="488"/>
      <c r="N95" s="489"/>
      <c r="O95" s="155"/>
      <c r="P95" s="155"/>
      <c r="Q95" s="155"/>
      <c r="R95" s="163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97"/>
      <c r="BD95" s="98"/>
      <c r="BF95" s="98"/>
    </row>
    <row r="96" spans="1:58" s="99" customFormat="1" ht="21" customHeight="1" thickBot="1">
      <c r="A96" s="442" t="s">
        <v>114</v>
      </c>
      <c r="B96" s="451"/>
      <c r="C96" s="451"/>
      <c r="D96" s="451"/>
      <c r="E96" s="451"/>
      <c r="F96" s="451"/>
      <c r="G96" s="451"/>
      <c r="H96" s="451"/>
      <c r="I96" s="451"/>
      <c r="J96" s="451"/>
      <c r="K96" s="451"/>
      <c r="L96" s="451"/>
      <c r="M96" s="451"/>
      <c r="N96" s="443"/>
      <c r="O96" s="155"/>
      <c r="P96" s="155"/>
      <c r="Q96" s="155"/>
      <c r="R96" s="163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97"/>
      <c r="BD96" s="98"/>
      <c r="BF96" s="98"/>
    </row>
    <row r="97" spans="1:58" s="96" customFormat="1" ht="20.25" customHeight="1" thickBot="1">
      <c r="A97" s="401" t="s">
        <v>123</v>
      </c>
      <c r="B97" s="402"/>
      <c r="C97" s="402"/>
      <c r="D97" s="402"/>
      <c r="E97" s="402"/>
      <c r="F97" s="402"/>
      <c r="G97" s="402"/>
      <c r="H97" s="402"/>
      <c r="I97" s="402"/>
      <c r="J97" s="402"/>
      <c r="K97" s="402"/>
      <c r="L97" s="402"/>
      <c r="M97" s="402"/>
      <c r="N97" s="403"/>
      <c r="O97" s="154"/>
      <c r="P97" s="154"/>
      <c r="Q97" s="154"/>
      <c r="R97" s="162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8"/>
      <c r="AE97" s="89"/>
      <c r="AF97" s="89"/>
      <c r="AG97" s="89"/>
      <c r="AH97" s="89"/>
      <c r="AI97" s="88"/>
      <c r="AJ97" s="89"/>
      <c r="AK97" s="89"/>
      <c r="AL97" s="89"/>
      <c r="AM97" s="89"/>
      <c r="AN97" s="88"/>
      <c r="AO97" s="89"/>
      <c r="AP97" s="89"/>
      <c r="AQ97" s="89"/>
      <c r="AR97" s="89"/>
      <c r="AS97" s="88"/>
      <c r="AT97" s="89"/>
      <c r="AU97" s="89"/>
      <c r="AV97" s="89"/>
      <c r="AW97" s="89"/>
      <c r="AX97" s="88"/>
      <c r="AY97" s="89"/>
      <c r="AZ97" s="89"/>
      <c r="BA97" s="89"/>
      <c r="BB97" s="89"/>
      <c r="BC97" s="94"/>
      <c r="BF97" s="100"/>
    </row>
    <row r="98" spans="1:58" s="96" customFormat="1" ht="30" customHeight="1" thickBot="1">
      <c r="A98" s="170" t="s">
        <v>18</v>
      </c>
      <c r="B98" s="171" t="s">
        <v>124</v>
      </c>
      <c r="C98" s="197" t="s">
        <v>1</v>
      </c>
      <c r="D98" s="214">
        <v>2017</v>
      </c>
      <c r="E98" s="172">
        <f>F98+G98+H98</f>
        <v>0</v>
      </c>
      <c r="F98" s="173">
        <v>0</v>
      </c>
      <c r="G98" s="173">
        <v>0</v>
      </c>
      <c r="H98" s="173">
        <v>0</v>
      </c>
      <c r="I98" s="174">
        <v>0</v>
      </c>
      <c r="J98" s="175">
        <v>0</v>
      </c>
      <c r="K98" s="173">
        <v>0</v>
      </c>
      <c r="L98" s="173">
        <v>0</v>
      </c>
      <c r="M98" s="173">
        <v>0</v>
      </c>
      <c r="N98" s="176">
        <v>0</v>
      </c>
      <c r="O98" s="154"/>
      <c r="P98" s="154"/>
      <c r="Q98" s="154"/>
      <c r="R98" s="162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8"/>
      <c r="AE98" s="89"/>
      <c r="AF98" s="89"/>
      <c r="AG98" s="89"/>
      <c r="AH98" s="89"/>
      <c r="AI98" s="88"/>
      <c r="AJ98" s="89"/>
      <c r="AK98" s="89"/>
      <c r="AL98" s="89"/>
      <c r="AM98" s="89"/>
      <c r="AN98" s="88"/>
      <c r="AO98" s="89"/>
      <c r="AP98" s="89"/>
      <c r="AQ98" s="89"/>
      <c r="AR98" s="89"/>
      <c r="AS98" s="88"/>
      <c r="AT98" s="89"/>
      <c r="AU98" s="89"/>
      <c r="AV98" s="89"/>
      <c r="AW98" s="89"/>
      <c r="AX98" s="88"/>
      <c r="AY98" s="89"/>
      <c r="AZ98" s="89"/>
      <c r="BA98" s="89"/>
      <c r="BB98" s="89"/>
      <c r="BC98" s="94"/>
      <c r="BF98" s="100"/>
    </row>
    <row r="99" spans="1:58" s="96" customFormat="1" ht="30" customHeight="1" thickBot="1">
      <c r="A99" s="170" t="s">
        <v>19</v>
      </c>
      <c r="B99" s="171" t="s">
        <v>116</v>
      </c>
      <c r="C99" s="197" t="s">
        <v>1</v>
      </c>
      <c r="D99" s="215"/>
      <c r="E99" s="172">
        <v>0</v>
      </c>
      <c r="F99" s="173">
        <v>0</v>
      </c>
      <c r="G99" s="173">
        <v>0</v>
      </c>
      <c r="H99" s="173">
        <v>0</v>
      </c>
      <c r="I99" s="174">
        <v>0</v>
      </c>
      <c r="J99" s="175">
        <v>0</v>
      </c>
      <c r="K99" s="173">
        <v>0</v>
      </c>
      <c r="L99" s="173">
        <v>0</v>
      </c>
      <c r="M99" s="173">
        <v>0</v>
      </c>
      <c r="N99" s="176">
        <v>0</v>
      </c>
      <c r="O99" s="154"/>
      <c r="P99" s="154"/>
      <c r="Q99" s="154"/>
      <c r="R99" s="162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8"/>
      <c r="AE99" s="89"/>
      <c r="AF99" s="89"/>
      <c r="AG99" s="89"/>
      <c r="AH99" s="89"/>
      <c r="AI99" s="88"/>
      <c r="AJ99" s="89"/>
      <c r="AK99" s="89"/>
      <c r="AL99" s="89"/>
      <c r="AM99" s="89"/>
      <c r="AN99" s="88"/>
      <c r="AO99" s="89"/>
      <c r="AP99" s="89"/>
      <c r="AQ99" s="89"/>
      <c r="AR99" s="89"/>
      <c r="AS99" s="88"/>
      <c r="AT99" s="89"/>
      <c r="AU99" s="89"/>
      <c r="AV99" s="89"/>
      <c r="AW99" s="89"/>
      <c r="AX99" s="88"/>
      <c r="AY99" s="89"/>
      <c r="AZ99" s="89"/>
      <c r="BA99" s="89"/>
      <c r="BB99" s="89"/>
      <c r="BC99" s="94"/>
      <c r="BF99" s="100"/>
    </row>
    <row r="100" spans="1:58" s="96" customFormat="1" ht="20.25" customHeight="1" thickBot="1">
      <c r="A100" s="392" t="s">
        <v>115</v>
      </c>
      <c r="B100" s="393"/>
      <c r="C100" s="197"/>
      <c r="D100" s="215"/>
      <c r="E100" s="172">
        <f>E99+E98</f>
        <v>0</v>
      </c>
      <c r="F100" s="172">
        <f>F99+F98</f>
        <v>0</v>
      </c>
      <c r="G100" s="172">
        <f>G99+G98</f>
        <v>0</v>
      </c>
      <c r="H100" s="172">
        <f>H99+H98</f>
        <v>0</v>
      </c>
      <c r="I100" s="172">
        <f>I99+I98</f>
        <v>0</v>
      </c>
      <c r="J100" s="175">
        <v>0</v>
      </c>
      <c r="K100" s="173">
        <v>0</v>
      </c>
      <c r="L100" s="173">
        <v>0</v>
      </c>
      <c r="M100" s="173">
        <v>0</v>
      </c>
      <c r="N100" s="176">
        <v>0</v>
      </c>
      <c r="O100" s="154"/>
      <c r="P100" s="154"/>
      <c r="Q100" s="154"/>
      <c r="R100" s="162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8"/>
      <c r="AE100" s="89"/>
      <c r="AF100" s="89"/>
      <c r="AG100" s="89"/>
      <c r="AH100" s="89"/>
      <c r="AI100" s="88"/>
      <c r="AJ100" s="89"/>
      <c r="AK100" s="89"/>
      <c r="AL100" s="89"/>
      <c r="AM100" s="89"/>
      <c r="AN100" s="88"/>
      <c r="AO100" s="89"/>
      <c r="AP100" s="89"/>
      <c r="AQ100" s="89"/>
      <c r="AR100" s="89"/>
      <c r="AS100" s="88"/>
      <c r="AT100" s="89"/>
      <c r="AU100" s="89"/>
      <c r="AV100" s="89"/>
      <c r="AW100" s="89"/>
      <c r="AX100" s="88"/>
      <c r="AY100" s="89"/>
      <c r="AZ100" s="89"/>
      <c r="BA100" s="89"/>
      <c r="BB100" s="89"/>
      <c r="BC100" s="94"/>
      <c r="BF100" s="100"/>
    </row>
    <row r="101" spans="1:58" ht="18" customHeight="1" thickBot="1">
      <c r="A101" s="490" t="s">
        <v>117</v>
      </c>
      <c r="B101" s="491"/>
      <c r="C101" s="491"/>
      <c r="D101" s="491"/>
      <c r="E101" s="491"/>
      <c r="F101" s="491"/>
      <c r="G101" s="491"/>
      <c r="H101" s="491"/>
      <c r="I101" s="491"/>
      <c r="J101" s="491"/>
      <c r="K101" s="491"/>
      <c r="L101" s="491"/>
      <c r="M101" s="491"/>
      <c r="N101" s="492"/>
    </row>
    <row r="102" spans="1:58" s="96" customFormat="1" ht="55.5" customHeight="1" thickBot="1">
      <c r="A102" s="170" t="s">
        <v>31</v>
      </c>
      <c r="B102" s="171" t="s">
        <v>118</v>
      </c>
      <c r="C102" s="197" t="s">
        <v>1</v>
      </c>
      <c r="D102" s="215"/>
      <c r="E102" s="175">
        <v>0</v>
      </c>
      <c r="F102" s="173">
        <v>0</v>
      </c>
      <c r="G102" s="173">
        <v>0</v>
      </c>
      <c r="H102" s="173">
        <v>0</v>
      </c>
      <c r="I102" s="174">
        <v>0</v>
      </c>
      <c r="J102" s="175">
        <v>0</v>
      </c>
      <c r="K102" s="173">
        <v>0</v>
      </c>
      <c r="L102" s="173">
        <v>0</v>
      </c>
      <c r="M102" s="173">
        <v>0</v>
      </c>
      <c r="N102" s="176">
        <v>0</v>
      </c>
      <c r="O102" s="154"/>
      <c r="P102" s="154"/>
      <c r="Q102" s="154"/>
      <c r="R102" s="162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8"/>
      <c r="AE102" s="89"/>
      <c r="AF102" s="89"/>
      <c r="AG102" s="89"/>
      <c r="AH102" s="89"/>
      <c r="AI102" s="88"/>
      <c r="AJ102" s="89"/>
      <c r="AK102" s="89"/>
      <c r="AL102" s="89"/>
      <c r="AM102" s="89"/>
      <c r="AN102" s="88"/>
      <c r="AO102" s="89"/>
      <c r="AP102" s="89"/>
      <c r="AQ102" s="89"/>
      <c r="AR102" s="89"/>
      <c r="AS102" s="88"/>
      <c r="AT102" s="89"/>
      <c r="AU102" s="89"/>
      <c r="AV102" s="89"/>
      <c r="AW102" s="89"/>
      <c r="AX102" s="88"/>
      <c r="AY102" s="89"/>
      <c r="AZ102" s="89"/>
      <c r="BA102" s="89"/>
      <c r="BB102" s="89"/>
      <c r="BC102" s="94"/>
      <c r="BF102" s="100"/>
    </row>
    <row r="103" spans="1:58" s="96" customFormat="1" ht="20.25" customHeight="1" thickBot="1">
      <c r="A103" s="394" t="s">
        <v>119</v>
      </c>
      <c r="B103" s="395"/>
      <c r="C103" s="198" t="s">
        <v>1</v>
      </c>
      <c r="D103" s="215"/>
      <c r="E103" s="177">
        <v>0</v>
      </c>
      <c r="F103" s="178">
        <v>0</v>
      </c>
      <c r="G103" s="178">
        <v>0</v>
      </c>
      <c r="H103" s="178">
        <f>H107+H100</f>
        <v>0</v>
      </c>
      <c r="I103" s="267">
        <f>I107+I100</f>
        <v>0</v>
      </c>
      <c r="J103" s="175">
        <v>0</v>
      </c>
      <c r="K103" s="172">
        <v>0</v>
      </c>
      <c r="L103" s="172">
        <v>0</v>
      </c>
      <c r="M103" s="172">
        <f>M107+M100</f>
        <v>0</v>
      </c>
      <c r="N103" s="268">
        <f>N107+N100</f>
        <v>0</v>
      </c>
      <c r="O103" s="154"/>
      <c r="P103" s="156"/>
      <c r="Q103" s="154"/>
      <c r="R103" s="162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8"/>
      <c r="AE103" s="89"/>
      <c r="AF103" s="89"/>
      <c r="AG103" s="89"/>
      <c r="AH103" s="89"/>
      <c r="AI103" s="88"/>
      <c r="AJ103" s="89"/>
      <c r="AK103" s="89"/>
      <c r="AL103" s="89"/>
      <c r="AM103" s="89"/>
      <c r="AN103" s="88"/>
      <c r="AO103" s="89"/>
      <c r="AP103" s="89"/>
      <c r="AQ103" s="89"/>
      <c r="AR103" s="89"/>
      <c r="AS103" s="88"/>
      <c r="AT103" s="89"/>
      <c r="AU103" s="89"/>
      <c r="AV103" s="89"/>
      <c r="AW103" s="89"/>
      <c r="AX103" s="88"/>
      <c r="AY103" s="89"/>
      <c r="AZ103" s="89"/>
      <c r="BA103" s="89"/>
      <c r="BB103" s="89"/>
      <c r="BC103" s="94"/>
      <c r="BF103" s="100"/>
    </row>
    <row r="104" spans="1:58" s="96" customFormat="1" ht="28.5" customHeight="1" thickBot="1">
      <c r="A104" s="396" t="s">
        <v>130</v>
      </c>
      <c r="B104" s="397"/>
      <c r="C104" s="398"/>
      <c r="D104" s="398"/>
      <c r="E104" s="398"/>
      <c r="F104" s="398"/>
      <c r="G104" s="398"/>
      <c r="H104" s="398"/>
      <c r="I104" s="398"/>
      <c r="J104" s="398"/>
      <c r="K104" s="398"/>
      <c r="L104" s="398"/>
      <c r="M104" s="398"/>
      <c r="N104" s="395"/>
      <c r="O104" s="154"/>
      <c r="P104" s="156"/>
      <c r="Q104" s="154"/>
      <c r="R104" s="162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8"/>
      <c r="AE104" s="89"/>
      <c r="AF104" s="89"/>
      <c r="AG104" s="89"/>
      <c r="AH104" s="89"/>
      <c r="AI104" s="88"/>
      <c r="AJ104" s="89"/>
      <c r="AK104" s="89"/>
      <c r="AL104" s="89"/>
      <c r="AM104" s="89"/>
      <c r="AN104" s="88"/>
      <c r="AO104" s="89"/>
      <c r="AP104" s="89"/>
      <c r="AQ104" s="89"/>
      <c r="AR104" s="89"/>
      <c r="AS104" s="88"/>
      <c r="AT104" s="89"/>
      <c r="AU104" s="89"/>
      <c r="AV104" s="89"/>
      <c r="AW104" s="89"/>
      <c r="AX104" s="88"/>
      <c r="AY104" s="89"/>
      <c r="AZ104" s="89"/>
      <c r="BA104" s="89"/>
      <c r="BB104" s="89"/>
      <c r="BC104" s="94"/>
      <c r="BF104" s="100"/>
    </row>
    <row r="105" spans="1:58" s="100" customFormat="1" ht="26.25" customHeight="1">
      <c r="A105" s="477" t="s">
        <v>131</v>
      </c>
      <c r="B105" s="475" t="s">
        <v>132</v>
      </c>
      <c r="C105" s="198" t="s">
        <v>1</v>
      </c>
      <c r="D105" s="485" t="s">
        <v>135</v>
      </c>
      <c r="E105" s="177">
        <f>F105+G105+H105+I105</f>
        <v>21073</v>
      </c>
      <c r="F105" s="178">
        <v>4990</v>
      </c>
      <c r="G105" s="178">
        <v>16083</v>
      </c>
      <c r="H105" s="178">
        <v>0</v>
      </c>
      <c r="I105" s="267">
        <v>0</v>
      </c>
      <c r="J105" s="177">
        <f>K105+L105+M105+N105</f>
        <v>0</v>
      </c>
      <c r="K105" s="178">
        <v>0</v>
      </c>
      <c r="L105" s="178">
        <v>0</v>
      </c>
      <c r="M105" s="178">
        <v>0</v>
      </c>
      <c r="N105" s="179">
        <v>0</v>
      </c>
      <c r="O105" s="154"/>
      <c r="P105" s="156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377"/>
      <c r="AE105" s="154"/>
      <c r="AF105" s="154"/>
      <c r="AG105" s="154"/>
      <c r="AH105" s="154"/>
      <c r="AI105" s="377"/>
      <c r="AJ105" s="154"/>
      <c r="AK105" s="154"/>
      <c r="AL105" s="154"/>
      <c r="AM105" s="154"/>
      <c r="AN105" s="377"/>
      <c r="AO105" s="154"/>
      <c r="AP105" s="154"/>
      <c r="AQ105" s="154"/>
      <c r="AR105" s="154"/>
      <c r="AS105" s="377"/>
      <c r="AT105" s="154"/>
      <c r="AU105" s="154"/>
      <c r="AV105" s="154"/>
      <c r="AW105" s="154"/>
      <c r="AX105" s="377"/>
      <c r="AY105" s="154"/>
      <c r="AZ105" s="154"/>
      <c r="BA105" s="154"/>
      <c r="BB105" s="154"/>
      <c r="BC105" s="94"/>
    </row>
    <row r="106" spans="1:58" s="100" customFormat="1" ht="81" customHeight="1" thickBot="1">
      <c r="A106" s="478"/>
      <c r="B106" s="476"/>
      <c r="C106" s="327" t="s">
        <v>110</v>
      </c>
      <c r="D106" s="486"/>
      <c r="E106" s="318">
        <f>F106+G106+H106+I106</f>
        <v>4852</v>
      </c>
      <c r="F106" s="319">
        <v>1068</v>
      </c>
      <c r="G106" s="319">
        <v>3784</v>
      </c>
      <c r="H106" s="319">
        <v>0</v>
      </c>
      <c r="I106" s="320">
        <v>0</v>
      </c>
      <c r="J106" s="318">
        <f>K106+L106+M106+N106</f>
        <v>0</v>
      </c>
      <c r="K106" s="319">
        <v>0</v>
      </c>
      <c r="L106" s="319">
        <v>0</v>
      </c>
      <c r="M106" s="319">
        <v>0</v>
      </c>
      <c r="N106" s="321">
        <v>0</v>
      </c>
      <c r="O106" s="154"/>
      <c r="P106" s="156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377"/>
      <c r="AE106" s="154"/>
      <c r="AF106" s="154"/>
      <c r="AG106" s="154"/>
      <c r="AH106" s="154"/>
      <c r="AI106" s="377"/>
      <c r="AJ106" s="154"/>
      <c r="AK106" s="154"/>
      <c r="AL106" s="154"/>
      <c r="AM106" s="154"/>
      <c r="AN106" s="377"/>
      <c r="AO106" s="154"/>
      <c r="AP106" s="154"/>
      <c r="AQ106" s="154"/>
      <c r="AR106" s="154"/>
      <c r="AS106" s="377"/>
      <c r="AT106" s="154"/>
      <c r="AU106" s="154"/>
      <c r="AV106" s="154"/>
      <c r="AW106" s="154"/>
      <c r="AX106" s="377"/>
      <c r="AY106" s="154"/>
      <c r="AZ106" s="154"/>
      <c r="BA106" s="154"/>
      <c r="BB106" s="154"/>
      <c r="BC106" s="94"/>
    </row>
    <row r="107" spans="1:58" s="96" customFormat="1" ht="20.25" customHeight="1" thickBot="1">
      <c r="A107" s="392" t="s">
        <v>133</v>
      </c>
      <c r="B107" s="393"/>
      <c r="C107" s="197"/>
      <c r="D107" s="215"/>
      <c r="E107" s="175">
        <f>F107+G107+H107+I107</f>
        <v>25925</v>
      </c>
      <c r="F107" s="173">
        <f>SUM(F105:F106)</f>
        <v>6058</v>
      </c>
      <c r="G107" s="173">
        <f>SUM(G105:G106)</f>
        <v>19867</v>
      </c>
      <c r="H107" s="173">
        <v>0</v>
      </c>
      <c r="I107" s="174">
        <v>0</v>
      </c>
      <c r="J107" s="175">
        <f>J105+J106</f>
        <v>0</v>
      </c>
      <c r="K107" s="173">
        <f>K105+K106</f>
        <v>0</v>
      </c>
      <c r="L107" s="173">
        <f>L105+L106</f>
        <v>0</v>
      </c>
      <c r="M107" s="173">
        <f>M105</f>
        <v>0</v>
      </c>
      <c r="N107" s="176">
        <f>N105</f>
        <v>0</v>
      </c>
      <c r="O107" s="154"/>
      <c r="P107" s="154"/>
      <c r="Q107" s="154"/>
      <c r="R107" s="162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8"/>
      <c r="AE107" s="89"/>
      <c r="AF107" s="89"/>
      <c r="AG107" s="89"/>
      <c r="AH107" s="89"/>
      <c r="AI107" s="88"/>
      <c r="AJ107" s="89"/>
      <c r="AK107" s="89"/>
      <c r="AL107" s="89"/>
      <c r="AM107" s="89"/>
      <c r="AN107" s="88"/>
      <c r="AO107" s="89"/>
      <c r="AP107" s="89"/>
      <c r="AQ107" s="89"/>
      <c r="AR107" s="89"/>
      <c r="AS107" s="88"/>
      <c r="AT107" s="89"/>
      <c r="AU107" s="89"/>
      <c r="AV107" s="89"/>
      <c r="AW107" s="89"/>
      <c r="AX107" s="88"/>
      <c r="AY107" s="89"/>
      <c r="AZ107" s="89"/>
      <c r="BA107" s="89"/>
      <c r="BB107" s="89"/>
      <c r="BC107" s="94"/>
      <c r="BF107" s="100"/>
    </row>
    <row r="108" spans="1:58" ht="26.25" customHeight="1">
      <c r="A108" s="390" t="s">
        <v>104</v>
      </c>
      <c r="B108" s="391"/>
      <c r="C108" s="386"/>
      <c r="D108" s="386"/>
      <c r="E108" s="414">
        <f>E93+E84+E71+E62+E56+E47+E37+E26+E22+E15+E103+E107</f>
        <v>469468</v>
      </c>
      <c r="F108" s="399">
        <f>F93+F84+F71+F62+F56+F47+F37+F26+F22+F15+F103+F107</f>
        <v>104318</v>
      </c>
      <c r="G108" s="399">
        <f>G93+G84+G71+G62+G56+G47+G37+G26+G22+G15+G103+G107</f>
        <v>175938</v>
      </c>
      <c r="H108" s="399">
        <f>H93+H84+H71+H62+H56+H47+H37+H26+H22+H15+H103</f>
        <v>188870</v>
      </c>
      <c r="I108" s="474">
        <f>I93+I84+I71+I62+I56+I47+I37+I26+I22+I15</f>
        <v>342</v>
      </c>
      <c r="J108" s="412">
        <f>J93+J84+J71+J62+J56+J47+J37+J26+J22+J15+J107</f>
        <v>2198</v>
      </c>
      <c r="K108" s="400">
        <f>K93+K84+K71+K62+K56+K47+K37+K26+K22+K15+K107</f>
        <v>2198</v>
      </c>
      <c r="L108" s="400">
        <f>L93+L84+L71+L62+L56+L47+L37+L26+L22+L15+L107</f>
        <v>0</v>
      </c>
      <c r="M108" s="400">
        <f>M93+M84+M71+M62+M56+M47+M37+M26+M22+M15</f>
        <v>0</v>
      </c>
      <c r="N108" s="413">
        <f>N93+N84+N71+N62+N56+N47+N37+N26+N22+N15</f>
        <v>0</v>
      </c>
      <c r="U108" s="86"/>
      <c r="V108" s="86"/>
      <c r="Y108" s="86"/>
    </row>
    <row r="109" spans="1:58" ht="15.75" customHeight="1" thickBot="1">
      <c r="A109" s="388" t="s">
        <v>64</v>
      </c>
      <c r="B109" s="389"/>
      <c r="C109" s="387"/>
      <c r="D109" s="387"/>
      <c r="E109" s="412"/>
      <c r="F109" s="400"/>
      <c r="G109" s="400"/>
      <c r="H109" s="400"/>
      <c r="I109" s="413"/>
      <c r="J109" s="412"/>
      <c r="K109" s="400"/>
      <c r="L109" s="400"/>
      <c r="M109" s="400"/>
      <c r="N109" s="413"/>
    </row>
    <row r="110" spans="1:58" ht="15.75" customHeight="1">
      <c r="A110" s="63"/>
      <c r="B110" s="64"/>
      <c r="C110" s="187" t="s">
        <v>1</v>
      </c>
      <c r="D110" s="209"/>
      <c r="E110" s="126">
        <f>E103+E93+E86+E73+E64+E56+E38+E26+E22+E15+E105</f>
        <v>90692</v>
      </c>
      <c r="F110" s="122">
        <f>F103+F93+F86+F73+F64+F56+F38+F26+F22+F15+F105</f>
        <v>74267</v>
      </c>
      <c r="G110" s="122">
        <f>G103+G93+G86+G73+G64+G56+G38+G26+G22+G15+G105</f>
        <v>16083</v>
      </c>
      <c r="H110" s="122">
        <f>H103+H93+H86+H73+H64+H56+H37+H26+H22+H15</f>
        <v>0</v>
      </c>
      <c r="I110" s="124">
        <f>I103+I93+I86+I73+I64+I56+I37+I26+I22+I15</f>
        <v>342</v>
      </c>
      <c r="J110" s="126">
        <f>J103+J93+J86+J73+J64+J56+J38+J26+J22+J15+J105</f>
        <v>2198</v>
      </c>
      <c r="K110" s="122">
        <f>K105+K93+K86+K73+K64+K56+K38+K26+K22+K15</f>
        <v>2198</v>
      </c>
      <c r="L110" s="122">
        <f>L103+L93+L86+L73+L64+L56+L38+L26+L22+L15+L105</f>
        <v>0</v>
      </c>
      <c r="M110" s="122">
        <f>M103+M93+M86+M73+M64+M56+M37+M26+M22+M15</f>
        <v>0</v>
      </c>
      <c r="N110" s="124">
        <f>N103+N93+N86+N73+N64+N56+N37+N26+N22+N15</f>
        <v>0</v>
      </c>
      <c r="V110" s="86"/>
    </row>
    <row r="111" spans="1:58">
      <c r="A111" s="110"/>
      <c r="B111" s="59"/>
      <c r="C111" s="188" t="s">
        <v>68</v>
      </c>
      <c r="D111" s="205"/>
      <c r="E111" s="48">
        <v>0</v>
      </c>
      <c r="F111" s="19">
        <v>0</v>
      </c>
      <c r="G111" s="19">
        <v>0</v>
      </c>
      <c r="H111" s="19">
        <v>0</v>
      </c>
      <c r="I111" s="20">
        <v>0</v>
      </c>
      <c r="J111" s="48">
        <v>0</v>
      </c>
      <c r="K111" s="19">
        <v>0</v>
      </c>
      <c r="L111" s="19">
        <v>0</v>
      </c>
      <c r="M111" s="19">
        <v>0</v>
      </c>
      <c r="N111" s="20">
        <v>0</v>
      </c>
    </row>
    <row r="112" spans="1:58">
      <c r="A112" s="110"/>
      <c r="B112" s="59"/>
      <c r="C112" s="188" t="s">
        <v>75</v>
      </c>
      <c r="D112" s="205"/>
      <c r="E112" s="48">
        <f>E88+E75+E65+E39</f>
        <v>372074</v>
      </c>
      <c r="F112" s="19">
        <f>F88+F75+F65+F39</f>
        <v>27133</v>
      </c>
      <c r="G112" s="19">
        <f>G88+G75+G65+G39</f>
        <v>156071</v>
      </c>
      <c r="H112" s="19">
        <f>H88+H75+H65</f>
        <v>188870</v>
      </c>
      <c r="I112" s="20">
        <f>I88+I75+I65</f>
        <v>0</v>
      </c>
      <c r="J112" s="48">
        <f>J88+J75+J65+J39</f>
        <v>0</v>
      </c>
      <c r="K112" s="19">
        <f>K88+K75+K65+K39</f>
        <v>0</v>
      </c>
      <c r="L112" s="19">
        <f>L88+L75+L65+L39</f>
        <v>0</v>
      </c>
      <c r="M112" s="19">
        <f>M88+M75+M65</f>
        <v>0</v>
      </c>
      <c r="N112" s="20">
        <f>N88+N75+N65</f>
        <v>0</v>
      </c>
      <c r="U112" s="86"/>
      <c r="V112" s="86"/>
    </row>
    <row r="113" spans="1:24" ht="15.75" customHeight="1">
      <c r="A113" s="110"/>
      <c r="B113" s="59"/>
      <c r="C113" s="188" t="s">
        <v>57</v>
      </c>
      <c r="D113" s="205"/>
      <c r="E113" s="48">
        <f>F113+G113+H113+I113</f>
        <v>6617</v>
      </c>
      <c r="F113" s="19">
        <f>F74+F47+F106</f>
        <v>2833</v>
      </c>
      <c r="G113" s="19">
        <f>G106</f>
        <v>3784</v>
      </c>
      <c r="H113" s="19">
        <v>0</v>
      </c>
      <c r="I113" s="20">
        <v>0</v>
      </c>
      <c r="J113" s="48">
        <f>J74+J49+J106</f>
        <v>0</v>
      </c>
      <c r="K113" s="19">
        <f>K74+K49+K106</f>
        <v>0</v>
      </c>
      <c r="L113" s="19">
        <f>L106+L49</f>
        <v>0</v>
      </c>
      <c r="M113" s="19">
        <v>0</v>
      </c>
      <c r="N113" s="20">
        <v>0</v>
      </c>
      <c r="X113" s="86"/>
    </row>
    <row r="114" spans="1:24">
      <c r="A114" s="110"/>
      <c r="B114" s="59"/>
      <c r="C114" s="188" t="s">
        <v>58</v>
      </c>
      <c r="D114" s="205"/>
      <c r="E114" s="48">
        <f>E76</f>
        <v>85</v>
      </c>
      <c r="F114" s="19">
        <f>F76</f>
        <v>85</v>
      </c>
      <c r="G114" s="19">
        <v>0</v>
      </c>
      <c r="H114" s="19">
        <v>0</v>
      </c>
      <c r="I114" s="20">
        <v>0</v>
      </c>
      <c r="J114" s="48">
        <v>0</v>
      </c>
      <c r="K114" s="19">
        <v>0</v>
      </c>
      <c r="L114" s="19">
        <v>0</v>
      </c>
      <c r="M114" s="19">
        <v>0</v>
      </c>
      <c r="N114" s="20">
        <v>0</v>
      </c>
      <c r="U114" s="86"/>
    </row>
    <row r="115" spans="1:24" ht="15.75" thickBot="1">
      <c r="A115" s="111"/>
      <c r="B115" s="61"/>
      <c r="C115" s="189" t="s">
        <v>60</v>
      </c>
      <c r="D115" s="210"/>
      <c r="E115" s="127">
        <f>E51</f>
        <v>0</v>
      </c>
      <c r="F115" s="123">
        <f>F51</f>
        <v>0</v>
      </c>
      <c r="G115" s="123">
        <f t="shared" ref="G115:N115" si="10">G76+G51</f>
        <v>0</v>
      </c>
      <c r="H115" s="123">
        <f t="shared" si="10"/>
        <v>0</v>
      </c>
      <c r="I115" s="125">
        <f t="shared" si="10"/>
        <v>0</v>
      </c>
      <c r="J115" s="127">
        <f t="shared" si="10"/>
        <v>0</v>
      </c>
      <c r="K115" s="123">
        <f t="shared" si="10"/>
        <v>0</v>
      </c>
      <c r="L115" s="123">
        <f t="shared" si="10"/>
        <v>0</v>
      </c>
      <c r="M115" s="123">
        <f t="shared" si="10"/>
        <v>0</v>
      </c>
      <c r="N115" s="125">
        <f t="shared" si="10"/>
        <v>0</v>
      </c>
      <c r="U115" s="86">
        <f>SUM(J110:J115)</f>
        <v>2198</v>
      </c>
      <c r="V115" s="86">
        <f>SUM(K110:K115)</f>
        <v>2198</v>
      </c>
      <c r="W115" s="86">
        <f>SUM(L110:L115)</f>
        <v>0</v>
      </c>
    </row>
    <row r="116" spans="1:24" ht="27" customHeight="1" thickBot="1">
      <c r="A116" s="404" t="s">
        <v>105</v>
      </c>
      <c r="B116" s="405"/>
      <c r="C116" s="199" t="s">
        <v>1</v>
      </c>
      <c r="D116" s="186">
        <v>2016</v>
      </c>
      <c r="E116" s="9">
        <v>0</v>
      </c>
      <c r="F116" s="10">
        <v>0</v>
      </c>
      <c r="G116" s="10">
        <v>0</v>
      </c>
      <c r="H116" s="10">
        <v>0</v>
      </c>
      <c r="I116" s="11">
        <v>0</v>
      </c>
      <c r="J116" s="9">
        <v>0</v>
      </c>
      <c r="K116" s="10">
        <v>0</v>
      </c>
      <c r="L116" s="10">
        <v>0</v>
      </c>
      <c r="M116" s="10">
        <v>0</v>
      </c>
      <c r="N116" s="11">
        <v>0</v>
      </c>
    </row>
    <row r="117" spans="1:24" ht="27" customHeight="1" thickBot="1">
      <c r="A117" s="406" t="s">
        <v>106</v>
      </c>
      <c r="B117" s="407"/>
      <c r="C117" s="200"/>
      <c r="D117" s="203"/>
      <c r="E117" s="51">
        <f>E108+E116</f>
        <v>469468</v>
      </c>
      <c r="F117" s="29">
        <f t="shared" ref="F117:N117" si="11">F108+F116</f>
        <v>104318</v>
      </c>
      <c r="G117" s="29">
        <f t="shared" si="11"/>
        <v>175938</v>
      </c>
      <c r="H117" s="29">
        <f t="shared" si="11"/>
        <v>188870</v>
      </c>
      <c r="I117" s="73">
        <f t="shared" si="11"/>
        <v>342</v>
      </c>
      <c r="J117" s="51">
        <f>J108+J116</f>
        <v>2198</v>
      </c>
      <c r="K117" s="29">
        <f t="shared" si="11"/>
        <v>2198</v>
      </c>
      <c r="L117" s="29">
        <f t="shared" si="11"/>
        <v>0</v>
      </c>
      <c r="M117" s="29">
        <f t="shared" si="11"/>
        <v>0</v>
      </c>
      <c r="N117" s="73">
        <f t="shared" si="11"/>
        <v>0</v>
      </c>
      <c r="V117" s="86"/>
    </row>
    <row r="119" spans="1:24">
      <c r="A119" s="332" t="s">
        <v>145</v>
      </c>
      <c r="B119" s="333" t="s">
        <v>146</v>
      </c>
      <c r="C119" s="334"/>
      <c r="D119" s="334"/>
      <c r="E119" s="334"/>
      <c r="F119" s="216"/>
      <c r="G119" s="216"/>
      <c r="H119" s="216"/>
      <c r="I119" s="216"/>
      <c r="J119" s="216"/>
      <c r="K119" s="216"/>
      <c r="L119" s="216"/>
    </row>
    <row r="120" spans="1:24" hidden="1">
      <c r="B120" s="216"/>
      <c r="C120" s="217"/>
      <c r="D120" s="217"/>
      <c r="E120" s="216"/>
      <c r="F120" s="216"/>
      <c r="G120" s="216"/>
      <c r="H120" s="216"/>
      <c r="I120" s="216"/>
      <c r="J120" s="218">
        <f>SUM(J110:J115)</f>
        <v>2198</v>
      </c>
      <c r="K120" s="313">
        <f>K110+K112+K115+K113</f>
        <v>2198</v>
      </c>
      <c r="L120" s="216"/>
      <c r="M120" s="216"/>
    </row>
    <row r="121" spans="1:24">
      <c r="B121" s="314"/>
      <c r="C121" s="352"/>
      <c r="D121" s="352"/>
      <c r="E121" s="314"/>
      <c r="F121" s="314"/>
      <c r="G121" s="314"/>
      <c r="H121" s="314"/>
      <c r="I121" s="314"/>
      <c r="J121" s="314"/>
      <c r="K121" s="314"/>
      <c r="L121" s="314"/>
      <c r="M121" s="314"/>
      <c r="N121" s="216"/>
    </row>
    <row r="122" spans="1:24">
      <c r="E122" s="86"/>
      <c r="F122" s="86"/>
      <c r="J122" s="86"/>
    </row>
    <row r="123" spans="1:24">
      <c r="D123" s="280"/>
      <c r="E123" s="86"/>
      <c r="J123" s="86"/>
    </row>
    <row r="124" spans="1:24">
      <c r="E124" s="86"/>
      <c r="F124" s="86"/>
      <c r="G124" s="86"/>
      <c r="H124" s="86"/>
      <c r="I124" s="86"/>
    </row>
    <row r="127" spans="1:24">
      <c r="C127" s="3"/>
      <c r="D127" s="3"/>
    </row>
  </sheetData>
  <mergeCells count="125">
    <mergeCell ref="D105:D106"/>
    <mergeCell ref="A95:N95"/>
    <mergeCell ref="A96:N96"/>
    <mergeCell ref="A97:N97"/>
    <mergeCell ref="A107:B107"/>
    <mergeCell ref="A101:N101"/>
    <mergeCell ref="G108:G109"/>
    <mergeCell ref="H108:H109"/>
    <mergeCell ref="I108:I109"/>
    <mergeCell ref="B105:B106"/>
    <mergeCell ref="A105:A106"/>
    <mergeCell ref="A15:B15"/>
    <mergeCell ref="A16:B16"/>
    <mergeCell ref="A17:B17"/>
    <mergeCell ref="A18:B18"/>
    <mergeCell ref="A19:N19"/>
    <mergeCell ref="A22:B22"/>
    <mergeCell ref="A2:A4"/>
    <mergeCell ref="B2:B4"/>
    <mergeCell ref="C2:C4"/>
    <mergeCell ref="D2:D4"/>
    <mergeCell ref="E2:N2"/>
    <mergeCell ref="E3:I3"/>
    <mergeCell ref="J3:N3"/>
    <mergeCell ref="A6:N6"/>
    <mergeCell ref="A7:N7"/>
    <mergeCell ref="A40:N40"/>
    <mergeCell ref="A41:A42"/>
    <mergeCell ref="B41:B42"/>
    <mergeCell ref="A43:A45"/>
    <mergeCell ref="B43:B45"/>
    <mergeCell ref="A23:N23"/>
    <mergeCell ref="A26:B26"/>
    <mergeCell ref="A27:N27"/>
    <mergeCell ref="B28:N28"/>
    <mergeCell ref="A37:B37"/>
    <mergeCell ref="A56:B56"/>
    <mergeCell ref="A57:N57"/>
    <mergeCell ref="A58:A59"/>
    <mergeCell ref="B58:B59"/>
    <mergeCell ref="I47:I48"/>
    <mergeCell ref="J47:J48"/>
    <mergeCell ref="K47:K48"/>
    <mergeCell ref="E47:E48"/>
    <mergeCell ref="A52:N52"/>
    <mergeCell ref="L47:L48"/>
    <mergeCell ref="M47:M48"/>
    <mergeCell ref="N47:N48"/>
    <mergeCell ref="G47:G48"/>
    <mergeCell ref="H47:H48"/>
    <mergeCell ref="F47:F48"/>
    <mergeCell ref="A47:B47"/>
    <mergeCell ref="C47:C48"/>
    <mergeCell ref="D47:D48"/>
    <mergeCell ref="A48:B48"/>
    <mergeCell ref="A66:N66"/>
    <mergeCell ref="G62:G63"/>
    <mergeCell ref="H62:H63"/>
    <mergeCell ref="A62:B62"/>
    <mergeCell ref="C62:C63"/>
    <mergeCell ref="D62:D63"/>
    <mergeCell ref="F62:F63"/>
    <mergeCell ref="A68:A70"/>
    <mergeCell ref="B68:B70"/>
    <mergeCell ref="N62:N63"/>
    <mergeCell ref="I62:I63"/>
    <mergeCell ref="J62:J63"/>
    <mergeCell ref="K62:K63"/>
    <mergeCell ref="L62:L63"/>
    <mergeCell ref="M62:M63"/>
    <mergeCell ref="E62:E63"/>
    <mergeCell ref="A63:B63"/>
    <mergeCell ref="A77:N77"/>
    <mergeCell ref="L71:L72"/>
    <mergeCell ref="M71:M72"/>
    <mergeCell ref="N71:N72"/>
    <mergeCell ref="G71:G72"/>
    <mergeCell ref="H71:H72"/>
    <mergeCell ref="I71:I72"/>
    <mergeCell ref="J71:J72"/>
    <mergeCell ref="K71:K72"/>
    <mergeCell ref="E71:E72"/>
    <mergeCell ref="F71:F72"/>
    <mergeCell ref="A71:B71"/>
    <mergeCell ref="C71:C72"/>
    <mergeCell ref="D71:D72"/>
    <mergeCell ref="B73:B76"/>
    <mergeCell ref="A73:A76"/>
    <mergeCell ref="A72:B72"/>
    <mergeCell ref="A78:A79"/>
    <mergeCell ref="B78:B79"/>
    <mergeCell ref="A84:B84"/>
    <mergeCell ref="C84:C85"/>
    <mergeCell ref="D84:D85"/>
    <mergeCell ref="A85:B85"/>
    <mergeCell ref="A116:B116"/>
    <mergeCell ref="A117:B117"/>
    <mergeCell ref="A89:N89"/>
    <mergeCell ref="A1:N1"/>
    <mergeCell ref="J108:J109"/>
    <mergeCell ref="K108:K109"/>
    <mergeCell ref="L108:L109"/>
    <mergeCell ref="M108:M109"/>
    <mergeCell ref="N108:N109"/>
    <mergeCell ref="E108:E109"/>
    <mergeCell ref="A93:B93"/>
    <mergeCell ref="C108:C109"/>
    <mergeCell ref="D108:D109"/>
    <mergeCell ref="A109:B109"/>
    <mergeCell ref="A108:B108"/>
    <mergeCell ref="A100:B100"/>
    <mergeCell ref="A103:B103"/>
    <mergeCell ref="A104:N104"/>
    <mergeCell ref="F108:F109"/>
    <mergeCell ref="A94:N94"/>
    <mergeCell ref="J84:J85"/>
    <mergeCell ref="K84:K85"/>
    <mergeCell ref="L84:L85"/>
    <mergeCell ref="M84:M85"/>
    <mergeCell ref="N84:N85"/>
    <mergeCell ref="E84:E85"/>
    <mergeCell ref="F84:F85"/>
    <mergeCell ref="G84:G85"/>
    <mergeCell ref="H84:H85"/>
    <mergeCell ref="I84:I85"/>
  </mergeCells>
  <hyperlinks>
    <hyperlink ref="A15" location="P32" display="P32"/>
    <hyperlink ref="A16" r:id="rId1" display="consultantplus://offline/ref=0E41021197B21ECF391D08720A6240D2EA92414E6CF55578E43500A725567531F6B705B234D70ACFC39E4EvCvBF"/>
    <hyperlink ref="A22" location="P190" display="P190"/>
    <hyperlink ref="A26" location="P233" display="P233"/>
    <hyperlink ref="A47" location="P367" display="P367"/>
    <hyperlink ref="A56" location="P503" display="P503"/>
    <hyperlink ref="A62" location="P560" display="P560"/>
    <hyperlink ref="A71" location="P658" display="P658"/>
    <hyperlink ref="A84" location="P742" display="P742"/>
    <hyperlink ref="A93" location="P882" display="P882"/>
    <hyperlink ref="A116" r:id="rId2" display="consultantplus://offline/ref=0E41021197B21ECF391D08720A6240D2EA92414E6CF55578E43500A725567531F6B705B234D70ACFC39E4EvCvBF"/>
  </hyperlinks>
  <printOptions horizontalCentered="1"/>
  <pageMargins left="0.15748031496062992" right="0.15748031496062992" top="0.9055118110236221" bottom="0.27559055118110237" header="0.19685039370078741" footer="0.19685039370078741"/>
  <pageSetup paperSize="9" scale="85" firstPageNumber="4" orientation="landscape" useFirstPageNumber="1" r:id="rId3"/>
  <headerFooter differentFirst="1">
    <oddHeader>&amp;C&amp;"Times New Roman,обычный"&amp;10&amp;P</oddHeader>
    <firstHeader>&amp;C&amp;"Times New Roman,обычный"&amp;10&amp;P&amp;R&amp;"Times New Roman,обычный"&amp;10Приложение № 1
к постановлению администрации
 городского округа Тольятти
от____________№_________</firstHeader>
  </headerFooter>
  <rowBreaks count="5" manualBreakCount="5">
    <brk id="15" max="13" man="1"/>
    <brk id="42" max="13" man="1"/>
    <brk id="65" max="13" man="1"/>
    <brk id="88" max="13" man="1"/>
    <brk id="109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20"/>
  <sheetViews>
    <sheetView topLeftCell="A98" workbookViewId="0">
      <selection activeCell="L105" sqref="L105"/>
    </sheetView>
  </sheetViews>
  <sheetFormatPr defaultRowHeight="15"/>
  <cols>
    <col min="1" max="1" width="5.28515625" style="3" customWidth="1"/>
    <col min="2" max="2" width="39.5703125" style="3" customWidth="1"/>
    <col min="3" max="3" width="13" style="3" customWidth="1"/>
    <col min="4" max="4" width="10.7109375" style="3" customWidth="1"/>
    <col min="5" max="5" width="8.85546875" style="3" customWidth="1"/>
    <col min="6" max="6" width="9" style="3" customWidth="1"/>
    <col min="7" max="7" width="7.28515625" style="3" customWidth="1"/>
    <col min="8" max="8" width="7.140625" style="3" customWidth="1"/>
    <col min="9" max="9" width="7.7109375" style="3" customWidth="1"/>
    <col min="10" max="11" width="9.140625" style="3"/>
    <col min="12" max="12" width="10.7109375" style="3" customWidth="1"/>
    <col min="13" max="16384" width="9.140625" style="3"/>
  </cols>
  <sheetData>
    <row r="1" spans="1:9" ht="20.25" customHeight="1" thickBot="1">
      <c r="A1" s="411" t="s">
        <v>137</v>
      </c>
      <c r="B1" s="411"/>
      <c r="C1" s="411"/>
      <c r="D1" s="411"/>
      <c r="E1" s="411"/>
      <c r="F1" s="411"/>
      <c r="G1" s="411"/>
      <c r="H1" s="411"/>
      <c r="I1" s="411"/>
    </row>
    <row r="2" spans="1:9" ht="27" customHeight="1">
      <c r="A2" s="456" t="s">
        <v>0</v>
      </c>
      <c r="B2" s="459" t="s">
        <v>7</v>
      </c>
      <c r="C2" s="456" t="s">
        <v>8</v>
      </c>
      <c r="D2" s="459" t="s">
        <v>9</v>
      </c>
      <c r="E2" s="378" t="s">
        <v>10</v>
      </c>
      <c r="F2" s="380"/>
      <c r="G2" s="380"/>
      <c r="H2" s="380"/>
      <c r="I2" s="382"/>
    </row>
    <row r="3" spans="1:9">
      <c r="A3" s="457"/>
      <c r="B3" s="460"/>
      <c r="C3" s="457"/>
      <c r="D3" s="460"/>
      <c r="E3" s="516" t="s">
        <v>108</v>
      </c>
      <c r="F3" s="517"/>
      <c r="G3" s="517"/>
      <c r="H3" s="517"/>
      <c r="I3" s="518"/>
    </row>
    <row r="4" spans="1:9" ht="51.75" thickBot="1">
      <c r="A4" s="458"/>
      <c r="B4" s="461"/>
      <c r="C4" s="458"/>
      <c r="D4" s="461"/>
      <c r="E4" s="219" t="s">
        <v>11</v>
      </c>
      <c r="F4" s="221" t="s">
        <v>12</v>
      </c>
      <c r="G4" s="221" t="s">
        <v>13</v>
      </c>
      <c r="H4" s="221" t="s">
        <v>14</v>
      </c>
      <c r="I4" s="223" t="s">
        <v>15</v>
      </c>
    </row>
    <row r="5" spans="1:9" ht="15.75" thickBot="1">
      <c r="A5" s="236">
        <v>1</v>
      </c>
      <c r="B5" s="8">
        <v>2</v>
      </c>
      <c r="C5" s="236">
        <v>3</v>
      </c>
      <c r="D5" s="8">
        <v>4</v>
      </c>
      <c r="E5" s="9">
        <v>5</v>
      </c>
      <c r="F5" s="10">
        <v>6</v>
      </c>
      <c r="G5" s="10">
        <v>7</v>
      </c>
      <c r="H5" s="10">
        <v>8</v>
      </c>
      <c r="I5" s="11">
        <v>9</v>
      </c>
    </row>
    <row r="6" spans="1:9" ht="34.5" customHeight="1" thickBot="1">
      <c r="A6" s="406" t="s">
        <v>16</v>
      </c>
      <c r="B6" s="502"/>
      <c r="C6" s="502"/>
      <c r="D6" s="502"/>
      <c r="E6" s="502"/>
      <c r="F6" s="502"/>
      <c r="G6" s="502"/>
      <c r="H6" s="502"/>
      <c r="I6" s="407"/>
    </row>
    <row r="7" spans="1:9" ht="20.25" customHeight="1" thickBot="1">
      <c r="A7" s="406" t="s">
        <v>17</v>
      </c>
      <c r="B7" s="502"/>
      <c r="C7" s="502"/>
      <c r="D7" s="502"/>
      <c r="E7" s="502"/>
      <c r="F7" s="502"/>
      <c r="G7" s="502"/>
      <c r="H7" s="502"/>
      <c r="I7" s="407"/>
    </row>
    <row r="8" spans="1:9" ht="62.45" customHeight="1">
      <c r="A8" s="230" t="s">
        <v>18</v>
      </c>
      <c r="B8" s="107" t="s">
        <v>125</v>
      </c>
      <c r="C8" s="245" t="s">
        <v>1</v>
      </c>
      <c r="D8" s="245" t="s">
        <v>163</v>
      </c>
      <c r="E8" s="14">
        <f t="shared" ref="E8:E13" si="0">F8</f>
        <v>27544</v>
      </c>
      <c r="F8" s="234">
        <v>27544</v>
      </c>
      <c r="G8" s="220">
        <v>0</v>
      </c>
      <c r="H8" s="220">
        <v>0</v>
      </c>
      <c r="I8" s="222">
        <v>0</v>
      </c>
    </row>
    <row r="9" spans="1:9" ht="150.6" customHeight="1">
      <c r="A9" s="231" t="s">
        <v>19</v>
      </c>
      <c r="B9" s="329" t="s">
        <v>144</v>
      </c>
      <c r="C9" s="246" t="s">
        <v>1</v>
      </c>
      <c r="D9" s="246" t="s">
        <v>164</v>
      </c>
      <c r="E9" s="48">
        <f t="shared" si="0"/>
        <v>98757</v>
      </c>
      <c r="F9" s="19">
        <v>98757</v>
      </c>
      <c r="G9" s="262">
        <v>0</v>
      </c>
      <c r="H9" s="262">
        <v>0</v>
      </c>
      <c r="I9" s="263">
        <v>0</v>
      </c>
    </row>
    <row r="10" spans="1:9" ht="84.75" customHeight="1">
      <c r="A10" s="231" t="s">
        <v>20</v>
      </c>
      <c r="B10" s="22" t="s">
        <v>143</v>
      </c>
      <c r="C10" s="246" t="s">
        <v>1</v>
      </c>
      <c r="D10" s="246" t="s">
        <v>164</v>
      </c>
      <c r="E10" s="48">
        <f t="shared" si="0"/>
        <v>67786</v>
      </c>
      <c r="F10" s="19">
        <v>67786</v>
      </c>
      <c r="G10" s="262">
        <v>0</v>
      </c>
      <c r="H10" s="262">
        <v>0</v>
      </c>
      <c r="I10" s="263">
        <v>0</v>
      </c>
    </row>
    <row r="11" spans="1:9" ht="93" customHeight="1">
      <c r="A11" s="231" t="s">
        <v>21</v>
      </c>
      <c r="B11" s="329" t="s">
        <v>142</v>
      </c>
      <c r="C11" s="246" t="s">
        <v>1</v>
      </c>
      <c r="D11" s="246" t="s">
        <v>164</v>
      </c>
      <c r="E11" s="48">
        <f t="shared" si="0"/>
        <v>80480</v>
      </c>
      <c r="F11" s="19">
        <v>80480</v>
      </c>
      <c r="G11" s="262">
        <v>0</v>
      </c>
      <c r="H11" s="262">
        <v>0</v>
      </c>
      <c r="I11" s="263">
        <v>0</v>
      </c>
    </row>
    <row r="12" spans="1:9" ht="34.5" customHeight="1">
      <c r="A12" s="231" t="s">
        <v>22</v>
      </c>
      <c r="B12" s="22" t="s">
        <v>23</v>
      </c>
      <c r="C12" s="246" t="s">
        <v>1</v>
      </c>
      <c r="D12" s="246" t="s">
        <v>138</v>
      </c>
      <c r="E12" s="48">
        <f t="shared" si="0"/>
        <v>5882</v>
      </c>
      <c r="F12" s="19">
        <v>5882</v>
      </c>
      <c r="G12" s="262">
        <v>0</v>
      </c>
      <c r="H12" s="262">
        <v>0</v>
      </c>
      <c r="I12" s="263">
        <v>0</v>
      </c>
    </row>
    <row r="13" spans="1:9">
      <c r="A13" s="231" t="s">
        <v>24</v>
      </c>
      <c r="B13" s="329" t="s">
        <v>147</v>
      </c>
      <c r="C13" s="246" t="s">
        <v>1</v>
      </c>
      <c r="D13" s="244"/>
      <c r="E13" s="48">
        <f t="shared" si="0"/>
        <v>0</v>
      </c>
      <c r="F13" s="19">
        <v>0</v>
      </c>
      <c r="G13" s="262">
        <v>0</v>
      </c>
      <c r="H13" s="262">
        <v>0</v>
      </c>
      <c r="I13" s="263">
        <v>0</v>
      </c>
    </row>
    <row r="14" spans="1:9" ht="48" customHeight="1" thickBot="1">
      <c r="A14" s="35" t="s">
        <v>25</v>
      </c>
      <c r="B14" s="121" t="s">
        <v>165</v>
      </c>
      <c r="C14" s="257" t="s">
        <v>1</v>
      </c>
      <c r="D14" s="257" t="s">
        <v>150</v>
      </c>
      <c r="E14" s="48">
        <v>544193</v>
      </c>
      <c r="F14" s="46">
        <f>E14-I14</f>
        <v>543828</v>
      </c>
      <c r="G14" s="37">
        <v>0</v>
      </c>
      <c r="H14" s="37">
        <v>0</v>
      </c>
      <c r="I14" s="38">
        <v>365</v>
      </c>
    </row>
    <row r="15" spans="1:9" ht="19.5" customHeight="1" thickBot="1">
      <c r="A15" s="442" t="s">
        <v>26</v>
      </c>
      <c r="B15" s="451"/>
      <c r="C15" s="1" t="s">
        <v>1</v>
      </c>
      <c r="D15" s="28"/>
      <c r="E15" s="14">
        <f>F15+G15+H15+I15</f>
        <v>824642</v>
      </c>
      <c r="F15" s="30">
        <f>F14+F13+F12+F11+F10+F9+F8</f>
        <v>824277</v>
      </c>
      <c r="G15" s="30">
        <f>G14+G13+G12+G11+G10+G9+G8</f>
        <v>0</v>
      </c>
      <c r="H15" s="30">
        <f>H14+H13+H12+H11+H10+H9+H8</f>
        <v>0</v>
      </c>
      <c r="I15" s="31">
        <f>I14+I13+I12+I11+I10+I9+I8</f>
        <v>365</v>
      </c>
    </row>
    <row r="16" spans="1:9" ht="18" customHeight="1" thickBot="1">
      <c r="A16" s="406" t="s">
        <v>30</v>
      </c>
      <c r="B16" s="502"/>
      <c r="C16" s="502"/>
      <c r="D16" s="502"/>
      <c r="E16" s="502"/>
      <c r="F16" s="502"/>
      <c r="G16" s="502"/>
      <c r="H16" s="502"/>
      <c r="I16" s="407"/>
    </row>
    <row r="17" spans="1:9" ht="32.25" customHeight="1">
      <c r="A17" s="230" t="s">
        <v>31</v>
      </c>
      <c r="B17" s="42" t="s">
        <v>32</v>
      </c>
      <c r="C17" s="245" t="s">
        <v>1</v>
      </c>
      <c r="D17" s="43" t="s">
        <v>162</v>
      </c>
      <c r="E17" s="225">
        <f>F17+G17+H17+I17</f>
        <v>1766</v>
      </c>
      <c r="F17" s="234">
        <v>1766</v>
      </c>
      <c r="G17" s="220">
        <v>0</v>
      </c>
      <c r="H17" s="220">
        <v>0</v>
      </c>
      <c r="I17" s="222">
        <v>0</v>
      </c>
    </row>
    <row r="18" spans="1:9" ht="41.25" customHeight="1" thickBot="1">
      <c r="A18" s="237" t="s">
        <v>33</v>
      </c>
      <c r="B18" s="238" t="s">
        <v>166</v>
      </c>
      <c r="C18" s="257" t="s">
        <v>1</v>
      </c>
      <c r="D18" s="45">
        <v>2019</v>
      </c>
      <c r="E18" s="241">
        <f>F18+G18+H18+I18</f>
        <v>14400</v>
      </c>
      <c r="F18" s="46">
        <v>14400</v>
      </c>
      <c r="G18" s="37">
        <v>0</v>
      </c>
      <c r="H18" s="37">
        <v>0</v>
      </c>
      <c r="I18" s="38">
        <v>0</v>
      </c>
    </row>
    <row r="19" spans="1:9" ht="15.75" thickBot="1">
      <c r="A19" s="442" t="s">
        <v>34</v>
      </c>
      <c r="B19" s="451"/>
      <c r="C19" s="1" t="s">
        <v>1</v>
      </c>
      <c r="D19" s="50"/>
      <c r="E19" s="51">
        <f>E18+E17</f>
        <v>16166</v>
      </c>
      <c r="F19" s="30">
        <f>F17+F18</f>
        <v>16166</v>
      </c>
      <c r="G19" s="40">
        <v>0</v>
      </c>
      <c r="H19" s="40">
        <v>0</v>
      </c>
      <c r="I19" s="41">
        <v>0</v>
      </c>
    </row>
    <row r="20" spans="1:9" ht="15.75" thickBot="1">
      <c r="A20" s="406" t="s">
        <v>35</v>
      </c>
      <c r="B20" s="502"/>
      <c r="C20" s="502"/>
      <c r="D20" s="502"/>
      <c r="E20" s="513"/>
      <c r="F20" s="513"/>
      <c r="G20" s="513"/>
      <c r="H20" s="513"/>
      <c r="I20" s="514"/>
    </row>
    <row r="21" spans="1:9" ht="27.75" customHeight="1">
      <c r="A21" s="230" t="s">
        <v>36</v>
      </c>
      <c r="B21" s="42" t="s">
        <v>32</v>
      </c>
      <c r="C21" s="245" t="s">
        <v>1</v>
      </c>
      <c r="D21" s="43">
        <v>2022</v>
      </c>
      <c r="E21" s="225">
        <f>[1]Лист1!$BD$23</f>
        <v>2088</v>
      </c>
      <c r="F21" s="234">
        <f>'[2]табл1 благоустройство '!$BD$23</f>
        <v>2088</v>
      </c>
      <c r="G21" s="220">
        <v>0</v>
      </c>
      <c r="H21" s="220">
        <v>0</v>
      </c>
      <c r="I21" s="222">
        <v>0</v>
      </c>
    </row>
    <row r="22" spans="1:9" ht="27" customHeight="1" thickBot="1">
      <c r="A22" s="35" t="s">
        <v>37</v>
      </c>
      <c r="B22" s="238" t="s">
        <v>38</v>
      </c>
      <c r="C22" s="257" t="s">
        <v>1</v>
      </c>
      <c r="D22" s="45">
        <v>2022</v>
      </c>
      <c r="E22" s="241">
        <f>[1]Лист1!$BD$24</f>
        <v>58416</v>
      </c>
      <c r="F22" s="239">
        <f>'[2]табл1 благоустройство '!$BD$24</f>
        <v>58416</v>
      </c>
      <c r="G22" s="221">
        <v>0</v>
      </c>
      <c r="H22" s="221">
        <v>0</v>
      </c>
      <c r="I22" s="223">
        <v>0</v>
      </c>
    </row>
    <row r="23" spans="1:9" ht="15.75" thickBot="1">
      <c r="A23" s="442" t="s">
        <v>39</v>
      </c>
      <c r="B23" s="451"/>
      <c r="C23" s="1" t="s">
        <v>1</v>
      </c>
      <c r="D23" s="50"/>
      <c r="E23" s="51">
        <f>E21+E22</f>
        <v>60504</v>
      </c>
      <c r="F23" s="30">
        <v>60504</v>
      </c>
      <c r="G23" s="40">
        <v>0</v>
      </c>
      <c r="H23" s="40">
        <v>0</v>
      </c>
      <c r="I23" s="41">
        <v>0</v>
      </c>
    </row>
    <row r="24" spans="1:9" ht="15.75" thickBot="1">
      <c r="A24" s="406" t="s">
        <v>40</v>
      </c>
      <c r="B24" s="502"/>
      <c r="C24" s="502"/>
      <c r="D24" s="502"/>
      <c r="E24" s="502"/>
      <c r="F24" s="502"/>
      <c r="G24" s="502"/>
      <c r="H24" s="502"/>
      <c r="I24" s="407"/>
    </row>
    <row r="25" spans="1:9" ht="15.75" thickBot="1">
      <c r="A25" s="74" t="s">
        <v>41</v>
      </c>
      <c r="B25" s="515" t="s">
        <v>2</v>
      </c>
      <c r="C25" s="502"/>
      <c r="D25" s="502"/>
      <c r="E25" s="502"/>
      <c r="F25" s="502"/>
      <c r="G25" s="502"/>
      <c r="H25" s="502"/>
      <c r="I25" s="407"/>
    </row>
    <row r="26" spans="1:9" ht="25.9" customHeight="1">
      <c r="A26" s="230" t="s">
        <v>42</v>
      </c>
      <c r="B26" s="242" t="s">
        <v>43</v>
      </c>
      <c r="C26" s="245" t="s">
        <v>1</v>
      </c>
      <c r="D26" s="245">
        <v>2016</v>
      </c>
      <c r="E26" s="225">
        <f>[1]Лист1!$BD$28</f>
        <v>625</v>
      </c>
      <c r="F26" s="234">
        <v>625</v>
      </c>
      <c r="G26" s="220">
        <v>0</v>
      </c>
      <c r="H26" s="220">
        <v>0</v>
      </c>
      <c r="I26" s="222">
        <v>0</v>
      </c>
    </row>
    <row r="27" spans="1:9" ht="25.9" customHeight="1">
      <c r="A27" s="231" t="s">
        <v>44</v>
      </c>
      <c r="B27" s="244" t="s">
        <v>32</v>
      </c>
      <c r="C27" s="246" t="s">
        <v>1</v>
      </c>
      <c r="D27" s="246" t="s">
        <v>48</v>
      </c>
      <c r="E27" s="48">
        <f t="shared" ref="E27:E33" si="1">F27+G27+H27+I27</f>
        <v>516</v>
      </c>
      <c r="F27" s="262">
        <v>516</v>
      </c>
      <c r="G27" s="262">
        <v>0</v>
      </c>
      <c r="H27" s="262">
        <v>0</v>
      </c>
      <c r="I27" s="263">
        <v>0</v>
      </c>
    </row>
    <row r="28" spans="1:9" ht="42.6" customHeight="1">
      <c r="A28" s="231" t="s">
        <v>45</v>
      </c>
      <c r="B28" s="244" t="s">
        <v>46</v>
      </c>
      <c r="C28" s="246" t="s">
        <v>75</v>
      </c>
      <c r="D28" s="300" t="s">
        <v>135</v>
      </c>
      <c r="E28" s="48">
        <v>77023</v>
      </c>
      <c r="F28" s="19">
        <v>3852</v>
      </c>
      <c r="G28" s="19">
        <f>E28-F28</f>
        <v>73171</v>
      </c>
      <c r="H28" s="262">
        <v>0</v>
      </c>
      <c r="I28" s="263">
        <v>0</v>
      </c>
    </row>
    <row r="29" spans="1:9" ht="33" customHeight="1">
      <c r="A29" s="231" t="s">
        <v>47</v>
      </c>
      <c r="B29" s="244" t="s">
        <v>5</v>
      </c>
      <c r="C29" s="246" t="s">
        <v>1</v>
      </c>
      <c r="D29" s="246" t="s">
        <v>48</v>
      </c>
      <c r="E29" s="48">
        <f t="shared" si="1"/>
        <v>637</v>
      </c>
      <c r="F29" s="19">
        <v>637</v>
      </c>
      <c r="G29" s="19">
        <v>0</v>
      </c>
      <c r="H29" s="262">
        <v>0</v>
      </c>
      <c r="I29" s="263">
        <v>0</v>
      </c>
    </row>
    <row r="30" spans="1:9" ht="41.45" customHeight="1">
      <c r="A30" s="237" t="s">
        <v>49</v>
      </c>
      <c r="B30" s="243" t="s">
        <v>6</v>
      </c>
      <c r="C30" s="257" t="s">
        <v>1</v>
      </c>
      <c r="D30" s="257" t="s">
        <v>151</v>
      </c>
      <c r="E30" s="48">
        <f t="shared" si="1"/>
        <v>2317</v>
      </c>
      <c r="F30" s="46">
        <v>2317</v>
      </c>
      <c r="G30" s="19">
        <v>0</v>
      </c>
      <c r="H30" s="262">
        <v>0</v>
      </c>
      <c r="I30" s="263">
        <v>0</v>
      </c>
    </row>
    <row r="31" spans="1:9" ht="35.25" customHeight="1">
      <c r="A31" s="237" t="s">
        <v>50</v>
      </c>
      <c r="B31" s="243" t="s">
        <v>51</v>
      </c>
      <c r="C31" s="257" t="s">
        <v>1</v>
      </c>
      <c r="D31" s="257" t="s">
        <v>152</v>
      </c>
      <c r="E31" s="48">
        <f t="shared" si="1"/>
        <v>478</v>
      </c>
      <c r="F31" s="46">
        <v>478</v>
      </c>
      <c r="G31" s="262">
        <v>0</v>
      </c>
      <c r="H31" s="262">
        <v>0</v>
      </c>
      <c r="I31" s="263">
        <v>0</v>
      </c>
    </row>
    <row r="32" spans="1:9" ht="39.6" customHeight="1">
      <c r="A32" s="237" t="s">
        <v>52</v>
      </c>
      <c r="B32" s="244" t="s">
        <v>3</v>
      </c>
      <c r="C32" s="257" t="s">
        <v>1</v>
      </c>
      <c r="D32" s="257" t="s">
        <v>152</v>
      </c>
      <c r="E32" s="48">
        <f t="shared" si="1"/>
        <v>1360</v>
      </c>
      <c r="F32" s="46">
        <v>1360</v>
      </c>
      <c r="G32" s="262">
        <v>0</v>
      </c>
      <c r="H32" s="262">
        <v>0</v>
      </c>
      <c r="I32" s="263">
        <v>0</v>
      </c>
    </row>
    <row r="33" spans="1:11" ht="39.6" customHeight="1" thickBot="1">
      <c r="A33" s="35" t="s">
        <v>53</v>
      </c>
      <c r="B33" s="121" t="s">
        <v>4</v>
      </c>
      <c r="C33" s="247" t="s">
        <v>1</v>
      </c>
      <c r="D33" s="247" t="s">
        <v>134</v>
      </c>
      <c r="E33" s="72">
        <f t="shared" si="1"/>
        <v>1928</v>
      </c>
      <c r="F33" s="46">
        <v>1928</v>
      </c>
      <c r="G33" s="37">
        <v>0</v>
      </c>
      <c r="H33" s="37">
        <v>0</v>
      </c>
      <c r="I33" s="38">
        <v>0</v>
      </c>
    </row>
    <row r="34" spans="1:11" ht="15.75" thickBot="1">
      <c r="A34" s="454" t="s">
        <v>54</v>
      </c>
      <c r="B34" s="455"/>
      <c r="C34" s="236"/>
      <c r="D34" s="49"/>
      <c r="E34" s="51">
        <f>F34+G34+H34+I34</f>
        <v>84884</v>
      </c>
      <c r="F34" s="30">
        <f>F30+F29+F28+F27+F26+F31+F32+F33</f>
        <v>11713</v>
      </c>
      <c r="G34" s="30">
        <f>G30+G29+G28+G27+G26</f>
        <v>73171</v>
      </c>
      <c r="H34" s="30">
        <f>H30+H29+H28+H27+H26</f>
        <v>0</v>
      </c>
      <c r="I34" s="31">
        <f>I30+I29+I28+I27+I26</f>
        <v>0</v>
      </c>
    </row>
    <row r="35" spans="1:11">
      <c r="A35" s="78"/>
      <c r="B35" s="67"/>
      <c r="C35" s="43" t="s">
        <v>1</v>
      </c>
      <c r="D35" s="67"/>
      <c r="E35" s="55">
        <f>F35+G35</f>
        <v>7861</v>
      </c>
      <c r="F35" s="55">
        <f>F26+F27+F29+F30+F31+F32+F33</f>
        <v>7861</v>
      </c>
      <c r="G35" s="68">
        <v>0</v>
      </c>
      <c r="H35" s="68">
        <v>0</v>
      </c>
      <c r="I35" s="69">
        <v>0</v>
      </c>
    </row>
    <row r="36" spans="1:11" ht="15.75" thickBot="1">
      <c r="A36" s="79"/>
      <c r="B36" s="302"/>
      <c r="C36" s="301" t="s">
        <v>75</v>
      </c>
      <c r="D36" s="302"/>
      <c r="E36" s="18">
        <f>E28</f>
        <v>77023</v>
      </c>
      <c r="F36" s="18">
        <f>F28</f>
        <v>3852</v>
      </c>
      <c r="G36" s="19">
        <f>G28</f>
        <v>73171</v>
      </c>
      <c r="H36" s="303">
        <v>0</v>
      </c>
      <c r="I36" s="304">
        <v>0</v>
      </c>
      <c r="J36" s="86"/>
      <c r="K36" s="86"/>
    </row>
    <row r="37" spans="1:11" ht="15.75" thickBot="1">
      <c r="A37" s="406" t="s">
        <v>55</v>
      </c>
      <c r="B37" s="502"/>
      <c r="C37" s="502"/>
      <c r="D37" s="502"/>
      <c r="E37" s="502"/>
      <c r="F37" s="502"/>
      <c r="G37" s="502"/>
      <c r="H37" s="502"/>
      <c r="I37" s="407"/>
    </row>
    <row r="38" spans="1:11">
      <c r="A38" s="510" t="s">
        <v>56</v>
      </c>
      <c r="B38" s="448" t="s">
        <v>32</v>
      </c>
      <c r="C38" s="248" t="s">
        <v>57</v>
      </c>
      <c r="D38" s="245" t="s">
        <v>153</v>
      </c>
      <c r="E38" s="14">
        <f>[1]Лист1!$BD$38</f>
        <v>16050</v>
      </c>
      <c r="F38" s="227">
        <f>[2]Лист1!$BD$38</f>
        <v>16050</v>
      </c>
      <c r="G38" s="220">
        <v>0</v>
      </c>
      <c r="H38" s="220">
        <v>0</v>
      </c>
      <c r="I38" s="222">
        <v>0</v>
      </c>
    </row>
    <row r="39" spans="1:11">
      <c r="A39" s="511"/>
      <c r="B39" s="450"/>
      <c r="C39" s="249" t="s">
        <v>58</v>
      </c>
      <c r="D39" s="246">
        <v>2022</v>
      </c>
      <c r="E39" s="48">
        <f>[1]Лист1!$BD$39</f>
        <v>300</v>
      </c>
      <c r="F39" s="19">
        <f>[2]Лист1!$BD$39</f>
        <v>300</v>
      </c>
      <c r="G39" s="262">
        <v>0</v>
      </c>
      <c r="H39" s="262">
        <v>0</v>
      </c>
      <c r="I39" s="263">
        <v>0</v>
      </c>
    </row>
    <row r="40" spans="1:11" ht="67.150000000000006" customHeight="1">
      <c r="A40" s="511" t="s">
        <v>59</v>
      </c>
      <c r="B40" s="450" t="s">
        <v>140</v>
      </c>
      <c r="C40" s="324" t="s">
        <v>110</v>
      </c>
      <c r="D40" s="246" t="s">
        <v>154</v>
      </c>
      <c r="E40" s="48">
        <v>263945</v>
      </c>
      <c r="F40" s="19">
        <f>E40-G40</f>
        <v>252065</v>
      </c>
      <c r="G40" s="262">
        <v>11880</v>
      </c>
      <c r="H40" s="262">
        <v>0</v>
      </c>
      <c r="I40" s="263">
        <v>0</v>
      </c>
    </row>
    <row r="41" spans="1:11">
      <c r="A41" s="511"/>
      <c r="B41" s="450"/>
      <c r="C41" s="249" t="s">
        <v>58</v>
      </c>
      <c r="D41" s="246">
        <v>2022</v>
      </c>
      <c r="E41" s="24">
        <f>[1]Лист1!$BD$41</f>
        <v>15900</v>
      </c>
      <c r="F41" s="19">
        <f>[2]Лист1!$BD$41</f>
        <v>15900</v>
      </c>
      <c r="G41" s="262">
        <v>0</v>
      </c>
      <c r="H41" s="262">
        <v>0</v>
      </c>
      <c r="I41" s="263">
        <v>0</v>
      </c>
    </row>
    <row r="42" spans="1:11" ht="23.25" customHeight="1">
      <c r="A42" s="511"/>
      <c r="B42" s="450"/>
      <c r="C42" s="249" t="s">
        <v>60</v>
      </c>
      <c r="D42" s="246">
        <v>2022</v>
      </c>
      <c r="E42" s="48">
        <f>[1]Лист1!$BD$42</f>
        <v>7500</v>
      </c>
      <c r="F42" s="19">
        <f>[2]Лист1!$BD$42</f>
        <v>7500</v>
      </c>
      <c r="G42" s="262">
        <v>0</v>
      </c>
      <c r="H42" s="262">
        <v>0</v>
      </c>
      <c r="I42" s="263">
        <v>0</v>
      </c>
    </row>
    <row r="43" spans="1:11" ht="31.9" customHeight="1" thickBot="1">
      <c r="A43" s="76" t="s">
        <v>61</v>
      </c>
      <c r="B43" s="243" t="s">
        <v>62</v>
      </c>
      <c r="C43" s="45" t="s">
        <v>57</v>
      </c>
      <c r="D43" s="257" t="s">
        <v>155</v>
      </c>
      <c r="E43" s="55">
        <f>F43+G43+H43+I43</f>
        <v>74926</v>
      </c>
      <c r="F43" s="56">
        <v>74926</v>
      </c>
      <c r="G43" s="37">
        <v>0</v>
      </c>
      <c r="H43" s="37">
        <v>0</v>
      </c>
      <c r="I43" s="38">
        <v>0</v>
      </c>
    </row>
    <row r="44" spans="1:11" ht="17.25" customHeight="1">
      <c r="A44" s="512"/>
      <c r="B44" s="77" t="s">
        <v>63</v>
      </c>
      <c r="C44" s="417"/>
      <c r="D44" s="448"/>
      <c r="E44" s="431">
        <f>E43+E42+E41+E40+E39+E38</f>
        <v>378621</v>
      </c>
      <c r="F44" s="425">
        <f>F43+F42+F41+F40+F39+F38</f>
        <v>366741</v>
      </c>
      <c r="G44" s="380">
        <v>11880</v>
      </c>
      <c r="H44" s="380">
        <v>0</v>
      </c>
      <c r="I44" s="382">
        <v>0</v>
      </c>
      <c r="K44" s="86"/>
    </row>
    <row r="45" spans="1:11" ht="18" customHeight="1" thickBot="1">
      <c r="A45" s="388"/>
      <c r="B45" s="251" t="s">
        <v>64</v>
      </c>
      <c r="C45" s="503"/>
      <c r="D45" s="501"/>
      <c r="E45" s="509"/>
      <c r="F45" s="440"/>
      <c r="G45" s="381"/>
      <c r="H45" s="381"/>
      <c r="I45" s="383"/>
    </row>
    <row r="46" spans="1:11">
      <c r="A46" s="78"/>
      <c r="B46" s="67"/>
      <c r="C46" s="43" t="s">
        <v>57</v>
      </c>
      <c r="D46" s="67"/>
      <c r="E46" s="55">
        <f>E38+E40+E43</f>
        <v>354921</v>
      </c>
      <c r="F46" s="55">
        <f>F38+F40+F43</f>
        <v>343041</v>
      </c>
      <c r="G46" s="56">
        <v>11880</v>
      </c>
      <c r="H46" s="68">
        <v>0</v>
      </c>
      <c r="I46" s="69">
        <v>0</v>
      </c>
    </row>
    <row r="47" spans="1:11">
      <c r="A47" s="79"/>
      <c r="B47" s="244"/>
      <c r="C47" s="249" t="s">
        <v>58</v>
      </c>
      <c r="D47" s="244"/>
      <c r="E47" s="18">
        <f>E39+E41</f>
        <v>16200</v>
      </c>
      <c r="F47" s="18">
        <f>F39+F41</f>
        <v>16200</v>
      </c>
      <c r="G47" s="262">
        <v>0</v>
      </c>
      <c r="H47" s="262">
        <v>0</v>
      </c>
      <c r="I47" s="263">
        <v>0</v>
      </c>
      <c r="J47" s="86"/>
      <c r="K47" s="86"/>
    </row>
    <row r="48" spans="1:11" ht="15.75" thickBot="1">
      <c r="A48" s="80"/>
      <c r="B48" s="255"/>
      <c r="C48" s="250" t="s">
        <v>60</v>
      </c>
      <c r="D48" s="255"/>
      <c r="E48" s="260">
        <f>E42</f>
        <v>7500</v>
      </c>
      <c r="F48" s="260">
        <f>F42</f>
        <v>7500</v>
      </c>
      <c r="G48" s="221">
        <v>0</v>
      </c>
      <c r="H48" s="221">
        <v>0</v>
      </c>
      <c r="I48" s="223">
        <v>0</v>
      </c>
    </row>
    <row r="49" spans="1:10" ht="18.75" customHeight="1" thickBot="1">
      <c r="A49" s="406" t="s">
        <v>65</v>
      </c>
      <c r="B49" s="502"/>
      <c r="C49" s="502"/>
      <c r="D49" s="502"/>
      <c r="E49" s="502"/>
      <c r="F49" s="502"/>
      <c r="G49" s="502"/>
      <c r="H49" s="502"/>
      <c r="I49" s="407"/>
    </row>
    <row r="50" spans="1:10" ht="33.75" customHeight="1">
      <c r="A50" s="261" t="s">
        <v>66</v>
      </c>
      <c r="B50" s="242" t="s">
        <v>67</v>
      </c>
      <c r="C50" s="248" t="s">
        <v>68</v>
      </c>
      <c r="D50" s="245">
        <v>2022</v>
      </c>
      <c r="E50" s="14">
        <f>[1]Лист1!$BD$50</f>
        <v>19000</v>
      </c>
      <c r="F50" s="234">
        <f>'[2]табл1 благоустройство '!BD50</f>
        <v>19000</v>
      </c>
      <c r="G50" s="220">
        <v>0</v>
      </c>
      <c r="H50" s="220">
        <v>0</v>
      </c>
      <c r="I50" s="222">
        <v>0</v>
      </c>
    </row>
    <row r="51" spans="1:10" ht="30" customHeight="1">
      <c r="A51" s="259" t="s">
        <v>69</v>
      </c>
      <c r="B51" s="244" t="s">
        <v>32</v>
      </c>
      <c r="C51" s="249" t="s">
        <v>68</v>
      </c>
      <c r="D51" s="246" t="s">
        <v>156</v>
      </c>
      <c r="E51" s="18">
        <f>[1]Лист1!$BD$51</f>
        <v>6417</v>
      </c>
      <c r="F51" s="19">
        <f>'[2]табл1 благоустройство '!BD51</f>
        <v>6417</v>
      </c>
      <c r="G51" s="262">
        <v>0</v>
      </c>
      <c r="H51" s="262">
        <v>0</v>
      </c>
      <c r="I51" s="263">
        <v>0</v>
      </c>
    </row>
    <row r="52" spans="1:10" ht="36" customHeight="1" thickBot="1">
      <c r="A52" s="264" t="s">
        <v>70</v>
      </c>
      <c r="B52" s="255" t="s">
        <v>71</v>
      </c>
      <c r="C52" s="250" t="s">
        <v>68</v>
      </c>
      <c r="D52" s="247" t="s">
        <v>153</v>
      </c>
      <c r="E52" s="260">
        <f>[1]Лист1!$BD$52</f>
        <v>82873</v>
      </c>
      <c r="F52" s="239">
        <f>'[2]табл1 благоустройство '!BD52</f>
        <v>82873</v>
      </c>
      <c r="G52" s="221">
        <v>0</v>
      </c>
      <c r="H52" s="221">
        <v>0</v>
      </c>
      <c r="I52" s="223">
        <v>0</v>
      </c>
    </row>
    <row r="53" spans="1:10" ht="18.75" customHeight="1" thickBot="1">
      <c r="A53" s="233"/>
      <c r="B53" s="265" t="s">
        <v>72</v>
      </c>
      <c r="C53" s="8" t="s">
        <v>68</v>
      </c>
      <c r="D53" s="121"/>
      <c r="E53" s="27">
        <f>E50+E51+E52</f>
        <v>108290</v>
      </c>
      <c r="F53" s="254">
        <f>F52+F51+F50</f>
        <v>108290</v>
      </c>
      <c r="G53" s="10">
        <v>0</v>
      </c>
      <c r="H53" s="10">
        <v>0</v>
      </c>
      <c r="I53" s="11">
        <v>0</v>
      </c>
    </row>
    <row r="54" spans="1:10" ht="18.75" customHeight="1" thickBot="1">
      <c r="A54" s="406" t="s">
        <v>73</v>
      </c>
      <c r="B54" s="502"/>
      <c r="C54" s="502"/>
      <c r="D54" s="502"/>
      <c r="E54" s="502"/>
      <c r="F54" s="502"/>
      <c r="G54" s="502"/>
      <c r="H54" s="502"/>
      <c r="I54" s="407"/>
    </row>
    <row r="55" spans="1:10">
      <c r="A55" s="415" t="s">
        <v>74</v>
      </c>
      <c r="B55" s="417" t="s">
        <v>32</v>
      </c>
      <c r="C55" s="245" t="s">
        <v>1</v>
      </c>
      <c r="D55" s="248" t="s">
        <v>156</v>
      </c>
      <c r="E55" s="372">
        <v>9124</v>
      </c>
      <c r="F55" s="373">
        <v>9124</v>
      </c>
      <c r="G55" s="220">
        <v>0</v>
      </c>
      <c r="H55" s="220">
        <v>0</v>
      </c>
      <c r="I55" s="222">
        <v>0</v>
      </c>
    </row>
    <row r="56" spans="1:10">
      <c r="A56" s="416"/>
      <c r="B56" s="418"/>
      <c r="C56" s="246" t="s">
        <v>75</v>
      </c>
      <c r="D56" s="249" t="s">
        <v>157</v>
      </c>
      <c r="E56" s="48">
        <v>13345</v>
      </c>
      <c r="F56" s="19">
        <v>13345</v>
      </c>
      <c r="G56" s="262">
        <v>0</v>
      </c>
      <c r="H56" s="262">
        <v>0</v>
      </c>
      <c r="I56" s="263">
        <v>0</v>
      </c>
    </row>
    <row r="57" spans="1:10" ht="28.15" customHeight="1">
      <c r="A57" s="231" t="s">
        <v>76</v>
      </c>
      <c r="B57" s="232" t="s">
        <v>77</v>
      </c>
      <c r="C57" s="246" t="s">
        <v>1</v>
      </c>
      <c r="D57" s="249" t="s">
        <v>158</v>
      </c>
      <c r="E57" s="48">
        <f>[1]Лист1!$BD$57</f>
        <v>78598</v>
      </c>
      <c r="F57" s="19">
        <f>'[2]табл1 благоустройство '!BD57</f>
        <v>78598</v>
      </c>
      <c r="G57" s="262">
        <v>0</v>
      </c>
      <c r="H57" s="262">
        <v>0</v>
      </c>
      <c r="I57" s="263">
        <v>0</v>
      </c>
    </row>
    <row r="58" spans="1:10" ht="20.25" customHeight="1" thickBot="1">
      <c r="A58" s="237" t="s">
        <v>78</v>
      </c>
      <c r="B58" s="238" t="s">
        <v>79</v>
      </c>
      <c r="C58" s="257" t="s">
        <v>75</v>
      </c>
      <c r="D58" s="45" t="s">
        <v>153</v>
      </c>
      <c r="E58" s="44">
        <f>[1]Лист1!$BD$58</f>
        <v>176339</v>
      </c>
      <c r="F58" s="46">
        <f>'[2]табл1 благоустройство '!BD58</f>
        <v>176339</v>
      </c>
      <c r="G58" s="37">
        <v>0</v>
      </c>
      <c r="H58" s="37">
        <v>0</v>
      </c>
      <c r="I58" s="38">
        <v>0</v>
      </c>
    </row>
    <row r="59" spans="1:10" ht="19.5" customHeight="1">
      <c r="A59" s="495"/>
      <c r="B59" s="81" t="s">
        <v>80</v>
      </c>
      <c r="C59" s="448"/>
      <c r="D59" s="417"/>
      <c r="E59" s="436">
        <f>F59+G59+H59+I59</f>
        <v>277406</v>
      </c>
      <c r="F59" s="425">
        <f>F58+F57+F56+F55</f>
        <v>277406</v>
      </c>
      <c r="G59" s="380">
        <v>0</v>
      </c>
      <c r="H59" s="380">
        <v>0</v>
      </c>
      <c r="I59" s="382">
        <v>0</v>
      </c>
    </row>
    <row r="60" spans="1:10" ht="18.75" customHeight="1" thickBot="1">
      <c r="A60" s="496"/>
      <c r="B60" s="253" t="s">
        <v>64</v>
      </c>
      <c r="C60" s="501"/>
      <c r="D60" s="503"/>
      <c r="E60" s="446"/>
      <c r="F60" s="440"/>
      <c r="G60" s="381"/>
      <c r="H60" s="381"/>
      <c r="I60" s="383"/>
    </row>
    <row r="61" spans="1:10">
      <c r="A61" s="67"/>
      <c r="B61" s="42"/>
      <c r="C61" s="66" t="s">
        <v>1</v>
      </c>
      <c r="D61" s="42"/>
      <c r="E61" s="44">
        <f>F61+G61+H61+I61</f>
        <v>87722</v>
      </c>
      <c r="F61" s="56">
        <f>F55+F57</f>
        <v>87722</v>
      </c>
      <c r="G61" s="68">
        <v>0</v>
      </c>
      <c r="H61" s="68">
        <v>0</v>
      </c>
      <c r="I61" s="69">
        <v>0</v>
      </c>
    </row>
    <row r="62" spans="1:10" ht="15.75" thickBot="1">
      <c r="A62" s="255"/>
      <c r="B62" s="256"/>
      <c r="C62" s="247" t="s">
        <v>75</v>
      </c>
      <c r="D62" s="256"/>
      <c r="E62" s="376">
        <f>F62+G62+H62+I62</f>
        <v>189684</v>
      </c>
      <c r="F62" s="375">
        <f>F56+F58</f>
        <v>189684</v>
      </c>
      <c r="G62" s="221">
        <v>0</v>
      </c>
      <c r="H62" s="221">
        <v>0</v>
      </c>
      <c r="I62" s="223">
        <v>0</v>
      </c>
      <c r="J62" s="86"/>
    </row>
    <row r="63" spans="1:10" ht="17.25" customHeight="1" thickBot="1">
      <c r="A63" s="406" t="s">
        <v>81</v>
      </c>
      <c r="B63" s="502"/>
      <c r="C63" s="502"/>
      <c r="D63" s="502"/>
      <c r="E63" s="502"/>
      <c r="F63" s="502"/>
      <c r="G63" s="502"/>
      <c r="H63" s="502"/>
      <c r="I63" s="407"/>
    </row>
    <row r="64" spans="1:10" ht="18.75" customHeight="1">
      <c r="A64" s="519" t="s">
        <v>82</v>
      </c>
      <c r="B64" s="504" t="s">
        <v>32</v>
      </c>
      <c r="C64" s="358" t="s">
        <v>58</v>
      </c>
      <c r="D64" s="359">
        <v>2019</v>
      </c>
      <c r="E64" s="365">
        <v>85</v>
      </c>
      <c r="F64" s="371">
        <v>85</v>
      </c>
      <c r="G64" s="360">
        <v>0</v>
      </c>
      <c r="H64" s="360">
        <v>0</v>
      </c>
      <c r="I64" s="361">
        <v>0</v>
      </c>
    </row>
    <row r="65" spans="1:14" ht="21" customHeight="1">
      <c r="A65" s="520"/>
      <c r="B65" s="505"/>
      <c r="C65" s="367" t="s">
        <v>1</v>
      </c>
      <c r="D65" s="23">
        <v>2022</v>
      </c>
      <c r="E65" s="368">
        <f>3335-85</f>
        <v>3250</v>
      </c>
      <c r="F65" s="370">
        <f>3335-85</f>
        <v>3250</v>
      </c>
      <c r="G65" s="68">
        <v>0</v>
      </c>
      <c r="H65" s="68">
        <v>0</v>
      </c>
      <c r="I65" s="69">
        <v>0</v>
      </c>
      <c r="K65" s="3">
        <f>F64+F65</f>
        <v>3335</v>
      </c>
    </row>
    <row r="66" spans="1:14">
      <c r="A66" s="437" t="s">
        <v>83</v>
      </c>
      <c r="B66" s="508" t="s">
        <v>84</v>
      </c>
      <c r="C66" s="246" t="s">
        <v>1</v>
      </c>
      <c r="D66" s="249" t="s">
        <v>153</v>
      </c>
      <c r="E66" s="48">
        <f>F66+G66+H66+I66</f>
        <v>158344</v>
      </c>
      <c r="F66" s="91">
        <v>158344</v>
      </c>
      <c r="G66" s="262">
        <v>0</v>
      </c>
      <c r="H66" s="262">
        <v>0</v>
      </c>
      <c r="I66" s="263">
        <v>0</v>
      </c>
    </row>
    <row r="67" spans="1:14" ht="81" customHeight="1">
      <c r="A67" s="506"/>
      <c r="B67" s="429"/>
      <c r="C67" s="325" t="s">
        <v>110</v>
      </c>
      <c r="D67" s="45" t="s">
        <v>161</v>
      </c>
      <c r="E67" s="226">
        <v>1447</v>
      </c>
      <c r="F67" s="109">
        <f>[2]Лист1!$BD$66</f>
        <v>1447</v>
      </c>
      <c r="G67" s="356">
        <v>0</v>
      </c>
      <c r="H67" s="356">
        <v>0</v>
      </c>
      <c r="I67" s="357">
        <v>0</v>
      </c>
      <c r="N67" s="86">
        <f>E65+E66</f>
        <v>161594</v>
      </c>
    </row>
    <row r="68" spans="1:14" ht="15.75" thickBot="1">
      <c r="A68" s="507"/>
      <c r="B68" s="430"/>
      <c r="C68" s="257" t="s">
        <v>75</v>
      </c>
      <c r="D68" s="45" t="s">
        <v>159</v>
      </c>
      <c r="E68" s="72">
        <v>393960</v>
      </c>
      <c r="F68" s="108">
        <f>E68-G68-H68</f>
        <v>55772</v>
      </c>
      <c r="G68" s="46">
        <v>149318</v>
      </c>
      <c r="H68" s="46">
        <v>188870</v>
      </c>
      <c r="I68" s="47">
        <v>0</v>
      </c>
    </row>
    <row r="69" spans="1:14" ht="17.25" customHeight="1">
      <c r="A69" s="495"/>
      <c r="B69" s="81" t="s">
        <v>85</v>
      </c>
      <c r="C69" s="448"/>
      <c r="D69" s="417"/>
      <c r="E69" s="436">
        <f>E67+E66+E64+E68+E65</f>
        <v>557086</v>
      </c>
      <c r="F69" s="425">
        <f>F67+F66+F64+F68+F65</f>
        <v>218898</v>
      </c>
      <c r="G69" s="425">
        <f>G67+G66+G64+G68+G65</f>
        <v>149318</v>
      </c>
      <c r="H69" s="425">
        <f>H67+H66+H64+H68+H65</f>
        <v>188870</v>
      </c>
      <c r="I69" s="435">
        <f>I67+I66+I64+I68+I65</f>
        <v>0</v>
      </c>
    </row>
    <row r="70" spans="1:14" ht="15.75" customHeight="1" thickBot="1">
      <c r="A70" s="496"/>
      <c r="B70" s="253" t="s">
        <v>64</v>
      </c>
      <c r="C70" s="501"/>
      <c r="D70" s="503"/>
      <c r="E70" s="446"/>
      <c r="F70" s="440"/>
      <c r="G70" s="440"/>
      <c r="H70" s="440"/>
      <c r="I70" s="441"/>
    </row>
    <row r="71" spans="1:14">
      <c r="A71" s="242"/>
      <c r="B71" s="42"/>
      <c r="C71" s="245" t="s">
        <v>1</v>
      </c>
      <c r="D71" s="42"/>
      <c r="E71" s="44">
        <f>F71+G71+H71+I71</f>
        <v>161594</v>
      </c>
      <c r="F71" s="56">
        <f>F65+F66</f>
        <v>161594</v>
      </c>
      <c r="G71" s="68">
        <v>0</v>
      </c>
      <c r="H71" s="68">
        <v>0</v>
      </c>
      <c r="I71" s="69">
        <v>0</v>
      </c>
    </row>
    <row r="72" spans="1:14">
      <c r="A72" s="243"/>
      <c r="B72" s="238"/>
      <c r="C72" s="257" t="s">
        <v>57</v>
      </c>
      <c r="D72" s="238"/>
      <c r="E72" s="72">
        <f>F72+G72+H72+I72</f>
        <v>1447</v>
      </c>
      <c r="F72" s="46">
        <f>F67</f>
        <v>1447</v>
      </c>
      <c r="G72" s="37">
        <v>0</v>
      </c>
      <c r="H72" s="37">
        <v>0</v>
      </c>
      <c r="I72" s="38">
        <v>0</v>
      </c>
      <c r="K72" s="86"/>
    </row>
    <row r="73" spans="1:14">
      <c r="A73" s="363"/>
      <c r="B73" s="366"/>
      <c r="C73" s="369" t="s">
        <v>58</v>
      </c>
      <c r="D73" s="366"/>
      <c r="E73" s="72">
        <v>85</v>
      </c>
      <c r="F73" s="46">
        <v>85</v>
      </c>
      <c r="G73" s="37">
        <v>0</v>
      </c>
      <c r="H73" s="37">
        <v>0</v>
      </c>
      <c r="I73" s="38">
        <v>0</v>
      </c>
      <c r="K73" s="86"/>
      <c r="L73" s="86">
        <f>SUM(E71:E74)</f>
        <v>555822</v>
      </c>
    </row>
    <row r="74" spans="1:14" ht="15.75" thickBot="1">
      <c r="A74" s="340"/>
      <c r="B74" s="339"/>
      <c r="C74" s="335" t="s">
        <v>75</v>
      </c>
      <c r="D74" s="339"/>
      <c r="E74" s="336">
        <v>392696</v>
      </c>
      <c r="F74" s="337">
        <f>F68</f>
        <v>55772</v>
      </c>
      <c r="G74" s="337">
        <f>G68</f>
        <v>149318</v>
      </c>
      <c r="H74" s="337">
        <f>H68</f>
        <v>188870</v>
      </c>
      <c r="I74" s="338">
        <f>I68</f>
        <v>0</v>
      </c>
      <c r="K74" s="86"/>
    </row>
    <row r="75" spans="1:14" ht="15.75" thickBot="1">
      <c r="A75" s="406" t="s">
        <v>86</v>
      </c>
      <c r="B75" s="502"/>
      <c r="C75" s="502"/>
      <c r="D75" s="502"/>
      <c r="E75" s="502"/>
      <c r="F75" s="502"/>
      <c r="G75" s="502"/>
      <c r="H75" s="502"/>
      <c r="I75" s="407"/>
    </row>
    <row r="76" spans="1:14">
      <c r="A76" s="415" t="s">
        <v>87</v>
      </c>
      <c r="B76" s="417" t="s">
        <v>88</v>
      </c>
      <c r="C76" s="245" t="s">
        <v>1</v>
      </c>
      <c r="D76" s="248">
        <v>2022</v>
      </c>
      <c r="E76" s="225">
        <f>[1]Лист1!$BD$76</f>
        <v>377</v>
      </c>
      <c r="F76" s="220">
        <v>377</v>
      </c>
      <c r="G76" s="220">
        <v>0</v>
      </c>
      <c r="H76" s="220">
        <v>0</v>
      </c>
      <c r="I76" s="222">
        <v>0</v>
      </c>
    </row>
    <row r="77" spans="1:14" ht="22.5" customHeight="1">
      <c r="A77" s="416"/>
      <c r="B77" s="418"/>
      <c r="C77" s="246" t="s">
        <v>68</v>
      </c>
      <c r="D77" s="249" t="s">
        <v>153</v>
      </c>
      <c r="E77" s="48">
        <f>[1]Лист1!$BD$77</f>
        <v>2913</v>
      </c>
      <c r="F77" s="19">
        <v>2913</v>
      </c>
      <c r="G77" s="262">
        <v>0</v>
      </c>
      <c r="H77" s="262">
        <v>0</v>
      </c>
      <c r="I77" s="263">
        <v>0</v>
      </c>
    </row>
    <row r="78" spans="1:14" ht="28.5" customHeight="1">
      <c r="A78" s="231" t="s">
        <v>89</v>
      </c>
      <c r="B78" s="232" t="s">
        <v>90</v>
      </c>
      <c r="C78" s="246" t="s">
        <v>1</v>
      </c>
      <c r="D78" s="249" t="s">
        <v>153</v>
      </c>
      <c r="E78" s="226">
        <f>[1]Лист1!$BD$78</f>
        <v>7421</v>
      </c>
      <c r="F78" s="19">
        <v>7421</v>
      </c>
      <c r="G78" s="262">
        <v>0</v>
      </c>
      <c r="H78" s="262">
        <v>0</v>
      </c>
      <c r="I78" s="263">
        <v>0</v>
      </c>
      <c r="M78" s="86"/>
    </row>
    <row r="79" spans="1:14" ht="28.5" customHeight="1">
      <c r="A79" s="231" t="s">
        <v>91</v>
      </c>
      <c r="B79" s="232" t="s">
        <v>92</v>
      </c>
      <c r="C79" s="246" t="s">
        <v>68</v>
      </c>
      <c r="D79" s="249" t="s">
        <v>153</v>
      </c>
      <c r="E79" s="48">
        <f>[1]Лист1!$BD$79</f>
        <v>26421</v>
      </c>
      <c r="F79" s="19">
        <v>26421</v>
      </c>
      <c r="G79" s="262">
        <v>0</v>
      </c>
      <c r="H79" s="262">
        <v>0</v>
      </c>
      <c r="I79" s="263">
        <v>0</v>
      </c>
    </row>
    <row r="80" spans="1:14" ht="25.9" customHeight="1">
      <c r="A80" s="231" t="s">
        <v>93</v>
      </c>
      <c r="B80" s="232" t="s">
        <v>94</v>
      </c>
      <c r="C80" s="246" t="s">
        <v>1</v>
      </c>
      <c r="D80" s="249">
        <v>2022</v>
      </c>
      <c r="E80" s="48">
        <f>[1]Лист1!$BD$80</f>
        <v>16127</v>
      </c>
      <c r="F80" s="19">
        <v>16127</v>
      </c>
      <c r="G80" s="262">
        <v>0</v>
      </c>
      <c r="H80" s="262">
        <v>0</v>
      </c>
      <c r="I80" s="263">
        <v>0</v>
      </c>
    </row>
    <row r="81" spans="1:11" ht="25.9" customHeight="1" thickBot="1">
      <c r="A81" s="237" t="s">
        <v>95</v>
      </c>
      <c r="B81" s="238" t="s">
        <v>96</v>
      </c>
      <c r="C81" s="257" t="s">
        <v>75</v>
      </c>
      <c r="D81" s="45">
        <v>2022</v>
      </c>
      <c r="E81" s="44">
        <f>[1]Лист1!$BD$81</f>
        <v>9672</v>
      </c>
      <c r="F81" s="46">
        <v>9672</v>
      </c>
      <c r="G81" s="37">
        <v>0</v>
      </c>
      <c r="H81" s="37">
        <v>0</v>
      </c>
      <c r="I81" s="38">
        <v>0</v>
      </c>
    </row>
    <row r="82" spans="1:11" ht="21" customHeight="1">
      <c r="A82" s="495"/>
      <c r="B82" s="81" t="s">
        <v>97</v>
      </c>
      <c r="C82" s="448"/>
      <c r="D82" s="417"/>
      <c r="E82" s="436">
        <f>E81+E80+E79+E78+E77+E76</f>
        <v>62931</v>
      </c>
      <c r="F82" s="425">
        <f>F81+F80+F79+F78+F77+F76</f>
        <v>62931</v>
      </c>
      <c r="G82" s="380">
        <v>0</v>
      </c>
      <c r="H82" s="380">
        <v>0</v>
      </c>
      <c r="I82" s="382">
        <v>0</v>
      </c>
    </row>
    <row r="83" spans="1:11" ht="20.25" customHeight="1" thickBot="1">
      <c r="A83" s="496"/>
      <c r="B83" s="253" t="s">
        <v>64</v>
      </c>
      <c r="C83" s="501"/>
      <c r="D83" s="503"/>
      <c r="E83" s="446"/>
      <c r="F83" s="440"/>
      <c r="G83" s="381"/>
      <c r="H83" s="381"/>
      <c r="I83" s="383"/>
    </row>
    <row r="84" spans="1:11">
      <c r="A84" s="67"/>
      <c r="B84" s="42"/>
      <c r="C84" s="66" t="s">
        <v>1</v>
      </c>
      <c r="D84" s="42"/>
      <c r="E84" s="44">
        <f>F84+G84+H84+I84</f>
        <v>23925</v>
      </c>
      <c r="F84" s="56">
        <f>F76+F78+F80</f>
        <v>23925</v>
      </c>
      <c r="G84" s="68">
        <v>0</v>
      </c>
      <c r="H84" s="68">
        <v>0</v>
      </c>
      <c r="I84" s="69">
        <v>0</v>
      </c>
    </row>
    <row r="85" spans="1:11">
      <c r="A85" s="244"/>
      <c r="B85" s="232"/>
      <c r="C85" s="246" t="s">
        <v>68</v>
      </c>
      <c r="D85" s="232"/>
      <c r="E85" s="44">
        <f>F85+G85+H85+I85</f>
        <v>29334</v>
      </c>
      <c r="F85" s="19">
        <f>F77+F79</f>
        <v>29334</v>
      </c>
      <c r="G85" s="262">
        <v>0</v>
      </c>
      <c r="H85" s="262">
        <v>0</v>
      </c>
      <c r="I85" s="263">
        <v>0</v>
      </c>
    </row>
    <row r="86" spans="1:11" ht="15.75" thickBot="1">
      <c r="A86" s="243"/>
      <c r="B86" s="238"/>
      <c r="C86" s="257" t="s">
        <v>75</v>
      </c>
      <c r="D86" s="238"/>
      <c r="E86" s="226">
        <f>F86+G86+H86+I86</f>
        <v>9672</v>
      </c>
      <c r="F86" s="46">
        <f>F81</f>
        <v>9672</v>
      </c>
      <c r="G86" s="37">
        <v>0</v>
      </c>
      <c r="H86" s="37">
        <v>0</v>
      </c>
      <c r="I86" s="38">
        <v>0</v>
      </c>
    </row>
    <row r="87" spans="1:11" ht="48" customHeight="1" thickBot="1">
      <c r="A87" s="408" t="s">
        <v>112</v>
      </c>
      <c r="B87" s="409"/>
      <c r="C87" s="409"/>
      <c r="D87" s="409"/>
      <c r="E87" s="409"/>
      <c r="F87" s="409"/>
      <c r="G87" s="409"/>
      <c r="H87" s="409"/>
      <c r="I87" s="410"/>
    </row>
    <row r="88" spans="1:11" ht="25.5" customHeight="1">
      <c r="A88" s="82" t="s">
        <v>98</v>
      </c>
      <c r="B88" s="42" t="s">
        <v>99</v>
      </c>
      <c r="C88" s="66" t="s">
        <v>1</v>
      </c>
      <c r="D88" s="43">
        <v>2015</v>
      </c>
      <c r="E88" s="226">
        <f>[1]Лист1!$BD$88</f>
        <v>7988</v>
      </c>
      <c r="F88" s="56">
        <f>[1]Лист1!$BF$88</f>
        <v>3994</v>
      </c>
      <c r="G88" s="56">
        <f>E88-F88</f>
        <v>3994</v>
      </c>
      <c r="H88" s="68">
        <v>0</v>
      </c>
      <c r="I88" s="69">
        <v>0</v>
      </c>
    </row>
    <row r="89" spans="1:11" ht="26.25" customHeight="1">
      <c r="A89" s="231" t="s">
        <v>100</v>
      </c>
      <c r="B89" s="232" t="s">
        <v>101</v>
      </c>
      <c r="C89" s="246" t="s">
        <v>1</v>
      </c>
      <c r="D89" s="249">
        <v>2015</v>
      </c>
      <c r="E89" s="48">
        <f>[1]Лист1!$BD$89</f>
        <v>33700</v>
      </c>
      <c r="F89" s="19">
        <f>[1]Лист1!$BF$89</f>
        <v>16850</v>
      </c>
      <c r="G89" s="56">
        <f>E89-F89</f>
        <v>16850</v>
      </c>
      <c r="H89" s="262">
        <v>0</v>
      </c>
      <c r="I89" s="263">
        <v>0</v>
      </c>
      <c r="K89" s="86"/>
    </row>
    <row r="90" spans="1:11" ht="32.25" customHeight="1" thickBot="1">
      <c r="A90" s="237" t="s">
        <v>102</v>
      </c>
      <c r="B90" s="256" t="s">
        <v>107</v>
      </c>
      <c r="C90" s="257" t="s">
        <v>1</v>
      </c>
      <c r="D90" s="45">
        <v>2015</v>
      </c>
      <c r="E90" s="44">
        <f>[1]Лист1!$BD$90</f>
        <v>1570</v>
      </c>
      <c r="F90" s="46">
        <f>[1]Лист1!$BF$90</f>
        <v>785</v>
      </c>
      <c r="G90" s="56">
        <f>E90-F90</f>
        <v>785</v>
      </c>
      <c r="H90" s="46">
        <v>0</v>
      </c>
      <c r="I90" s="47">
        <v>0</v>
      </c>
    </row>
    <row r="91" spans="1:11" ht="18" customHeight="1" thickBot="1">
      <c r="A91" s="83"/>
      <c r="B91" s="240" t="s">
        <v>103</v>
      </c>
      <c r="C91" s="1" t="s">
        <v>1</v>
      </c>
      <c r="D91" s="224"/>
      <c r="E91" s="225">
        <f>E90+E89+E88</f>
        <v>43258</v>
      </c>
      <c r="F91" s="227">
        <f>F90+F89+F88</f>
        <v>21629</v>
      </c>
      <c r="G91" s="227">
        <f>G90+G89+G88</f>
        <v>21629</v>
      </c>
      <c r="H91" s="84">
        <v>0</v>
      </c>
      <c r="I91" s="85">
        <v>0</v>
      </c>
    </row>
    <row r="92" spans="1:11" ht="24" customHeight="1" thickBot="1">
      <c r="A92" s="408" t="s">
        <v>120</v>
      </c>
      <c r="B92" s="409"/>
      <c r="C92" s="409"/>
      <c r="D92" s="409"/>
      <c r="E92" s="409"/>
      <c r="F92" s="409"/>
      <c r="G92" s="409"/>
      <c r="H92" s="409"/>
      <c r="I92" s="410"/>
    </row>
    <row r="93" spans="1:11" ht="21" customHeight="1" thickBot="1">
      <c r="A93" s="468" t="s">
        <v>113</v>
      </c>
      <c r="B93" s="469"/>
      <c r="C93" s="469"/>
      <c r="D93" s="469"/>
      <c r="E93" s="469"/>
      <c r="F93" s="469"/>
      <c r="G93" s="469"/>
      <c r="H93" s="469"/>
      <c r="I93" s="470"/>
    </row>
    <row r="94" spans="1:11" ht="18" customHeight="1" thickBot="1">
      <c r="A94" s="408" t="s">
        <v>114</v>
      </c>
      <c r="B94" s="409"/>
      <c r="C94" s="409"/>
      <c r="D94" s="409"/>
      <c r="E94" s="409"/>
      <c r="F94" s="409"/>
      <c r="G94" s="409"/>
      <c r="H94" s="409"/>
      <c r="I94" s="410"/>
    </row>
    <row r="95" spans="1:11" ht="18" customHeight="1" thickBot="1">
      <c r="A95" s="408" t="s">
        <v>123</v>
      </c>
      <c r="B95" s="409"/>
      <c r="C95" s="409"/>
      <c r="D95" s="409"/>
      <c r="E95" s="409"/>
      <c r="F95" s="409"/>
      <c r="G95" s="409"/>
      <c r="H95" s="409"/>
      <c r="I95" s="410"/>
    </row>
    <row r="96" spans="1:11" ht="29.25" customHeight="1">
      <c r="A96" s="258" t="s">
        <v>18</v>
      </c>
      <c r="B96" s="107" t="s">
        <v>124</v>
      </c>
      <c r="C96" s="235" t="s">
        <v>1</v>
      </c>
      <c r="D96" s="23">
        <v>2017</v>
      </c>
      <c r="E96" s="226">
        <v>242917</v>
      </c>
      <c r="F96" s="228">
        <v>24292</v>
      </c>
      <c r="G96" s="228">
        <v>124616</v>
      </c>
      <c r="H96" s="266">
        <v>94009</v>
      </c>
      <c r="I96" s="102">
        <v>0</v>
      </c>
    </row>
    <row r="97" spans="1:14" ht="28.5" customHeight="1" thickBot="1">
      <c r="A97" s="35" t="s">
        <v>19</v>
      </c>
      <c r="B97" s="256" t="s">
        <v>116</v>
      </c>
      <c r="C97" s="247" t="s">
        <v>1</v>
      </c>
      <c r="D97" s="250">
        <v>2017</v>
      </c>
      <c r="E97" s="241">
        <v>0</v>
      </c>
      <c r="F97" s="239">
        <v>0</v>
      </c>
      <c r="G97" s="239">
        <v>0</v>
      </c>
      <c r="H97" s="221">
        <v>0</v>
      </c>
      <c r="I97" s="223">
        <v>0</v>
      </c>
      <c r="K97" s="86"/>
    </row>
    <row r="98" spans="1:14" ht="18" customHeight="1" thickBot="1">
      <c r="A98" s="493" t="s">
        <v>121</v>
      </c>
      <c r="B98" s="494"/>
      <c r="C98" s="1" t="s">
        <v>1</v>
      </c>
      <c r="D98" s="224"/>
      <c r="E98" s="51">
        <f>E97+E96</f>
        <v>242917</v>
      </c>
      <c r="F98" s="30">
        <f>F97+F96</f>
        <v>24292</v>
      </c>
      <c r="G98" s="30">
        <f>G97+G96</f>
        <v>124616</v>
      </c>
      <c r="H98" s="30">
        <f>H97+H96</f>
        <v>94009</v>
      </c>
      <c r="I98" s="31">
        <f>I97+I96</f>
        <v>0</v>
      </c>
    </row>
    <row r="99" spans="1:14" ht="30.75" customHeight="1" thickBot="1">
      <c r="A99" s="490" t="s">
        <v>117</v>
      </c>
      <c r="B99" s="491"/>
      <c r="C99" s="491"/>
      <c r="D99" s="491"/>
      <c r="E99" s="491"/>
      <c r="F99" s="491"/>
      <c r="G99" s="491"/>
      <c r="H99" s="491"/>
      <c r="I99" s="492"/>
      <c r="K99" s="86"/>
    </row>
    <row r="100" spans="1:14" ht="57" customHeight="1" thickBot="1">
      <c r="A100" s="258" t="s">
        <v>31</v>
      </c>
      <c r="B100" s="49" t="s">
        <v>118</v>
      </c>
      <c r="C100" s="235" t="s">
        <v>1</v>
      </c>
      <c r="D100" s="23">
        <v>2017</v>
      </c>
      <c r="E100" s="44">
        <v>0</v>
      </c>
      <c r="F100" s="228">
        <v>0</v>
      </c>
      <c r="G100" s="56">
        <v>0</v>
      </c>
      <c r="H100" s="228">
        <v>0</v>
      </c>
      <c r="I100" s="229">
        <v>0</v>
      </c>
    </row>
    <row r="101" spans="1:14" ht="18" customHeight="1" thickBot="1">
      <c r="A101" s="493" t="s">
        <v>121</v>
      </c>
      <c r="B101" s="494"/>
      <c r="C101" s="1" t="s">
        <v>1</v>
      </c>
      <c r="D101" s="224"/>
      <c r="E101" s="51">
        <f>E100</f>
        <v>0</v>
      </c>
      <c r="F101" s="30">
        <f>F100</f>
        <v>0</v>
      </c>
      <c r="G101" s="30">
        <f>G100</f>
        <v>0</v>
      </c>
      <c r="H101" s="40">
        <v>0</v>
      </c>
      <c r="I101" s="41">
        <v>0</v>
      </c>
    </row>
    <row r="102" spans="1:14" ht="18" customHeight="1" thickBot="1">
      <c r="A102" s="281"/>
      <c r="B102" s="90" t="s">
        <v>122</v>
      </c>
      <c r="C102" s="274" t="s">
        <v>1</v>
      </c>
      <c r="D102" s="276"/>
      <c r="E102" s="273">
        <f>E101+E98</f>
        <v>242917</v>
      </c>
      <c r="F102" s="278">
        <f>F101+F98</f>
        <v>24292</v>
      </c>
      <c r="G102" s="278">
        <f>G101+G98</f>
        <v>124616</v>
      </c>
      <c r="H102" s="278">
        <f>H101+H98</f>
        <v>94009</v>
      </c>
      <c r="I102" s="279">
        <f>I101+I98</f>
        <v>0</v>
      </c>
    </row>
    <row r="103" spans="1:14" ht="40.5" customHeight="1" thickBot="1">
      <c r="A103" s="408" t="s">
        <v>130</v>
      </c>
      <c r="B103" s="409"/>
      <c r="C103" s="409"/>
      <c r="D103" s="409"/>
      <c r="E103" s="409"/>
      <c r="F103" s="409"/>
      <c r="G103" s="409"/>
      <c r="H103" s="409"/>
      <c r="I103" s="410"/>
    </row>
    <row r="104" spans="1:14" ht="29.25" customHeight="1">
      <c r="A104" s="523" t="s">
        <v>131</v>
      </c>
      <c r="B104" s="521" t="s">
        <v>132</v>
      </c>
      <c r="C104" s="275" t="s">
        <v>1</v>
      </c>
      <c r="D104" s="428" t="s">
        <v>135</v>
      </c>
      <c r="E104" s="283">
        <f>F104+G104</f>
        <v>37053</v>
      </c>
      <c r="F104" s="271">
        <f>3666+1717+3273</f>
        <v>8656</v>
      </c>
      <c r="G104" s="271">
        <f>12314+5952+10131</f>
        <v>28397</v>
      </c>
      <c r="H104" s="271">
        <v>0</v>
      </c>
      <c r="I104" s="272">
        <v>0</v>
      </c>
    </row>
    <row r="105" spans="1:14" ht="82.5" customHeight="1" thickBot="1">
      <c r="A105" s="524"/>
      <c r="B105" s="522"/>
      <c r="C105" s="328" t="s">
        <v>110</v>
      </c>
      <c r="D105" s="430"/>
      <c r="E105" s="317">
        <f>F105+G105</f>
        <v>7852</v>
      </c>
      <c r="F105" s="315">
        <f>660+1068</f>
        <v>1728</v>
      </c>
      <c r="G105" s="315">
        <f>2340+3784</f>
        <v>6124</v>
      </c>
      <c r="H105" s="315">
        <v>0</v>
      </c>
      <c r="I105" s="316">
        <v>0</v>
      </c>
    </row>
    <row r="106" spans="1:14" ht="18" customHeight="1" thickBot="1">
      <c r="A106" s="408" t="s">
        <v>133</v>
      </c>
      <c r="B106" s="410"/>
      <c r="C106" s="274"/>
      <c r="D106" s="276"/>
      <c r="E106" s="282">
        <f>SUM(E104:E105)</f>
        <v>44905</v>
      </c>
      <c r="F106" s="278">
        <f>SUM(F104:F105)</f>
        <v>10384</v>
      </c>
      <c r="G106" s="278">
        <f>SUM(G104:G105)</f>
        <v>34521</v>
      </c>
      <c r="H106" s="278">
        <f>SUM(H104)</f>
        <v>0</v>
      </c>
      <c r="I106" s="279">
        <f>SUM(I104)</f>
        <v>0</v>
      </c>
    </row>
    <row r="107" spans="1:14" ht="18" customHeight="1">
      <c r="A107" s="495"/>
      <c r="B107" s="252" t="s">
        <v>109</v>
      </c>
      <c r="C107" s="495"/>
      <c r="D107" s="497"/>
      <c r="E107" s="499">
        <f>F107+G107+H107+I107</f>
        <v>2701610</v>
      </c>
      <c r="F107" s="425">
        <f>F91+F82+F69+F59+F53+F44+F34+F23+F19+F15+F102+F106</f>
        <v>2003231</v>
      </c>
      <c r="G107" s="425">
        <f>G91+G82+G69+G59+G53+G44+G34+G23+G19+G15+G102+G106</f>
        <v>415135</v>
      </c>
      <c r="H107" s="425">
        <f>H91+H82+H69+H59+H53+H44+H34+H23+H19+H15+H102</f>
        <v>282879</v>
      </c>
      <c r="I107" s="435">
        <f>I91+I82+I69+I59+I53+I44+I34+I23+I19+I15+I102</f>
        <v>365</v>
      </c>
      <c r="K107" s="86"/>
      <c r="N107" s="86"/>
    </row>
    <row r="108" spans="1:14" ht="18.75" customHeight="1" thickBot="1">
      <c r="A108" s="496"/>
      <c r="B108" s="253" t="s">
        <v>64</v>
      </c>
      <c r="C108" s="496"/>
      <c r="D108" s="498"/>
      <c r="E108" s="500"/>
      <c r="F108" s="440"/>
      <c r="G108" s="440"/>
      <c r="H108" s="440"/>
      <c r="I108" s="441"/>
    </row>
    <row r="109" spans="1:14">
      <c r="A109" s="67"/>
      <c r="B109" s="42"/>
      <c r="C109" s="341" t="s">
        <v>1</v>
      </c>
      <c r="D109" s="344"/>
      <c r="E109" s="374">
        <f>F109+G109+H109+I109</f>
        <v>1505642</v>
      </c>
      <c r="F109" s="373">
        <f>F104+F102+F91+F84+F71+F61+F35+F23+F19+F15</f>
        <v>1236626</v>
      </c>
      <c r="G109" s="347">
        <f>G98+G91+G104</f>
        <v>174642</v>
      </c>
      <c r="H109" s="347">
        <f>H102</f>
        <v>94009</v>
      </c>
      <c r="I109" s="349">
        <v>365</v>
      </c>
    </row>
    <row r="110" spans="1:14">
      <c r="A110" s="244"/>
      <c r="B110" s="232"/>
      <c r="C110" s="342" t="s">
        <v>68</v>
      </c>
      <c r="D110" s="345"/>
      <c r="E110" s="48">
        <v>137624</v>
      </c>
      <c r="F110" s="19">
        <v>137624</v>
      </c>
      <c r="G110" s="19">
        <v>0</v>
      </c>
      <c r="H110" s="19">
        <v>0</v>
      </c>
      <c r="I110" s="20">
        <v>0</v>
      </c>
    </row>
    <row r="111" spans="1:14">
      <c r="A111" s="244"/>
      <c r="B111" s="232"/>
      <c r="C111" s="342" t="s">
        <v>75</v>
      </c>
      <c r="D111" s="345"/>
      <c r="E111" s="75">
        <f>F111+G111+H111+I111</f>
        <v>670339</v>
      </c>
      <c r="F111" s="19">
        <f>F86+F74+F62+F36</f>
        <v>258980</v>
      </c>
      <c r="G111" s="19">
        <f>G86+G74+G62+G36</f>
        <v>222489</v>
      </c>
      <c r="H111" s="19">
        <f>H74</f>
        <v>188870</v>
      </c>
      <c r="I111" s="20">
        <v>0</v>
      </c>
      <c r="K111" s="86"/>
    </row>
    <row r="112" spans="1:14">
      <c r="A112" s="244"/>
      <c r="B112" s="232"/>
      <c r="C112" s="342" t="s">
        <v>57</v>
      </c>
      <c r="D112" s="345"/>
      <c r="E112" s="48">
        <f>F112+G112+H112+I112</f>
        <v>364220</v>
      </c>
      <c r="F112" s="19">
        <f>F72+F46+F105</f>
        <v>346216</v>
      </c>
      <c r="G112" s="19">
        <f>G105+G46</f>
        <v>18004</v>
      </c>
      <c r="H112" s="19">
        <v>0</v>
      </c>
      <c r="I112" s="20">
        <v>0</v>
      </c>
    </row>
    <row r="113" spans="1:15">
      <c r="A113" s="244"/>
      <c r="B113" s="232"/>
      <c r="C113" s="342" t="s">
        <v>58</v>
      </c>
      <c r="D113" s="345"/>
      <c r="E113" s="48">
        <f>F113+G113+H113+I113</f>
        <v>16285</v>
      </c>
      <c r="F113" s="19">
        <f>F47+F73</f>
        <v>16285</v>
      </c>
      <c r="G113" s="19">
        <v>0</v>
      </c>
      <c r="H113" s="19">
        <v>0</v>
      </c>
      <c r="I113" s="20">
        <v>0</v>
      </c>
      <c r="L113" s="153">
        <f>SUM(E109:E114)</f>
        <v>2701610</v>
      </c>
      <c r="M113" s="153">
        <f>SUM(F109:F114)</f>
        <v>2003231</v>
      </c>
      <c r="N113" s="153">
        <f>SUM(G109:G114)</f>
        <v>415135</v>
      </c>
      <c r="O113" s="153">
        <f>SUM(H109:H114)</f>
        <v>282879</v>
      </c>
    </row>
    <row r="114" spans="1:15" ht="15.75" thickBot="1">
      <c r="A114" s="255"/>
      <c r="B114" s="256"/>
      <c r="C114" s="343" t="s">
        <v>60</v>
      </c>
      <c r="D114" s="351"/>
      <c r="E114" s="346">
        <f>F114+G114+H114+I114</f>
        <v>7500</v>
      </c>
      <c r="F114" s="348">
        <f>F48</f>
        <v>7500</v>
      </c>
      <c r="G114" s="348">
        <v>0</v>
      </c>
      <c r="H114" s="348">
        <v>0</v>
      </c>
      <c r="I114" s="350">
        <v>0</v>
      </c>
    </row>
    <row r="115" spans="1:15">
      <c r="C115" s="216"/>
      <c r="D115" s="216"/>
      <c r="E115" s="218"/>
      <c r="F115" s="86"/>
    </row>
    <row r="116" spans="1:15">
      <c r="A116" s="332" t="s">
        <v>145</v>
      </c>
      <c r="B116" s="334" t="s">
        <v>146</v>
      </c>
      <c r="C116" s="334"/>
      <c r="D116" s="334"/>
      <c r="E116" s="353"/>
      <c r="F116" s="216"/>
      <c r="G116" s="216"/>
      <c r="H116" s="216"/>
    </row>
    <row r="117" spans="1:15" hidden="1">
      <c r="A117" s="216"/>
      <c r="B117" s="216"/>
      <c r="C117" s="216"/>
      <c r="D117" s="216"/>
      <c r="E117" s="218">
        <f>SUM(E109:E114)</f>
        <v>2701610</v>
      </c>
      <c r="F117" s="218">
        <f>SUM(F109:F114)</f>
        <v>2003231</v>
      </c>
      <c r="G117" s="218">
        <f>SUM(G109:G114)</f>
        <v>415135</v>
      </c>
      <c r="H117" s="216"/>
      <c r="I117" s="216"/>
      <c r="J117" s="216"/>
    </row>
    <row r="118" spans="1:15" hidden="1">
      <c r="A118" s="216"/>
      <c r="B118" s="216"/>
      <c r="C118" s="216"/>
      <c r="D118" s="216"/>
      <c r="E118" s="218"/>
      <c r="F118" s="218"/>
      <c r="G118" s="216"/>
      <c r="H118" s="216"/>
      <c r="I118" s="216"/>
      <c r="J118" s="216"/>
    </row>
    <row r="119" spans="1:15">
      <c r="E119" s="86"/>
      <c r="F119" s="86"/>
    </row>
    <row r="120" spans="1:15">
      <c r="B120" s="314"/>
      <c r="C120" s="314"/>
      <c r="D120" s="314"/>
      <c r="E120" s="354"/>
      <c r="F120" s="354"/>
      <c r="G120" s="354"/>
      <c r="H120" s="354"/>
    </row>
  </sheetData>
  <mergeCells count="87">
    <mergeCell ref="A64:A65"/>
    <mergeCell ref="B104:B105"/>
    <mergeCell ref="A104:A105"/>
    <mergeCell ref="D104:D105"/>
    <mergeCell ref="A1:I1"/>
    <mergeCell ref="A2:A4"/>
    <mergeCell ref="B2:B4"/>
    <mergeCell ref="C2:C4"/>
    <mergeCell ref="D2:D4"/>
    <mergeCell ref="E2:I2"/>
    <mergeCell ref="E3:I3"/>
    <mergeCell ref="A6:I6"/>
    <mergeCell ref="A7:I7"/>
    <mergeCell ref="A15:B15"/>
    <mergeCell ref="A16:I16"/>
    <mergeCell ref="A19:B19"/>
    <mergeCell ref="A20:I20"/>
    <mergeCell ref="A23:B23"/>
    <mergeCell ref="A24:I24"/>
    <mergeCell ref="B25:I25"/>
    <mergeCell ref="A34:B34"/>
    <mergeCell ref="A37:I37"/>
    <mergeCell ref="F44:F45"/>
    <mergeCell ref="G44:G45"/>
    <mergeCell ref="H44:H45"/>
    <mergeCell ref="I44:I45"/>
    <mergeCell ref="A38:A39"/>
    <mergeCell ref="B38:B39"/>
    <mergeCell ref="A40:A42"/>
    <mergeCell ref="B40:B42"/>
    <mergeCell ref="A44:A45"/>
    <mergeCell ref="C44:C45"/>
    <mergeCell ref="A55:A56"/>
    <mergeCell ref="B55:B56"/>
    <mergeCell ref="A59:A60"/>
    <mergeCell ref="C59:C60"/>
    <mergeCell ref="D44:D45"/>
    <mergeCell ref="E44:E45"/>
    <mergeCell ref="G69:G70"/>
    <mergeCell ref="F59:F60"/>
    <mergeCell ref="G59:G60"/>
    <mergeCell ref="E59:E60"/>
    <mergeCell ref="A49:I49"/>
    <mergeCell ref="A54:I54"/>
    <mergeCell ref="I59:I60"/>
    <mergeCell ref="A63:I63"/>
    <mergeCell ref="A66:A68"/>
    <mergeCell ref="B66:B68"/>
    <mergeCell ref="H59:H60"/>
    <mergeCell ref="A69:A70"/>
    <mergeCell ref="C69:C70"/>
    <mergeCell ref="D69:D70"/>
    <mergeCell ref="E69:E70"/>
    <mergeCell ref="D82:D83"/>
    <mergeCell ref="E82:E83"/>
    <mergeCell ref="D59:D60"/>
    <mergeCell ref="B64:B65"/>
    <mergeCell ref="F69:F70"/>
    <mergeCell ref="A95:I95"/>
    <mergeCell ref="A98:B98"/>
    <mergeCell ref="F82:F83"/>
    <mergeCell ref="H107:H108"/>
    <mergeCell ref="I107:I108"/>
    <mergeCell ref="H69:H70"/>
    <mergeCell ref="I69:I70"/>
    <mergeCell ref="A75:I75"/>
    <mergeCell ref="A76:A77"/>
    <mergeCell ref="B76:B77"/>
    <mergeCell ref="A94:I94"/>
    <mergeCell ref="H82:H83"/>
    <mergeCell ref="I82:I83"/>
    <mergeCell ref="A87:I87"/>
    <mergeCell ref="A92:I92"/>
    <mergeCell ref="A93:I93"/>
    <mergeCell ref="G82:G83"/>
    <mergeCell ref="A82:A83"/>
    <mergeCell ref="C82:C83"/>
    <mergeCell ref="A99:I99"/>
    <mergeCell ref="A101:B101"/>
    <mergeCell ref="A107:A108"/>
    <mergeCell ref="C107:C108"/>
    <mergeCell ref="D107:D108"/>
    <mergeCell ref="E107:E108"/>
    <mergeCell ref="F107:F108"/>
    <mergeCell ref="A103:I103"/>
    <mergeCell ref="A106:B106"/>
    <mergeCell ref="G107:G108"/>
  </mergeCells>
  <hyperlinks>
    <hyperlink ref="A15" location="P21" display="P21"/>
    <hyperlink ref="A19" location="P100" display="P100"/>
    <hyperlink ref="A23" location="P128" display="P128"/>
    <hyperlink ref="A34" location="P156" display="P156"/>
    <hyperlink ref="B44" location="P217" display="P217"/>
    <hyperlink ref="B53" location="P303" display="P303"/>
    <hyperlink ref="B59" location="P340" display="P340"/>
    <hyperlink ref="B69" location="P403" display="P403"/>
    <hyperlink ref="B82" location="P457" display="P457"/>
    <hyperlink ref="B91" location="P547" display="P547"/>
  </hyperlinks>
  <printOptions horizontalCentered="1"/>
  <pageMargins left="0.27559055118110237" right="0.23622047244094491" top="1.0236220472440944" bottom="0.47244094488188981" header="0.31496062992125984" footer="0.31496062992125984"/>
  <pageSetup paperSize="9" scale="90" firstPageNumber="10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№ 2
к постановлению администрации
 городского округа Тольятти
от____________№_________</firstHeader>
  </headerFooter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прил.1(2019-2020)</vt:lpstr>
      <vt:lpstr>прил.2(2015-2024)</vt:lpstr>
      <vt:lpstr>'прил.1(2019-2020)'!Заголовки_для_печати</vt:lpstr>
      <vt:lpstr>'прил.2(2015-2024)'!Заголовки_для_печати</vt:lpstr>
      <vt:lpstr>'прил.1(2019-2020)'!Область_печати</vt:lpstr>
      <vt:lpstr>'прил.2(2015-2024)'!Область_печати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2019-06-06T11:39:07Z</cp:lastPrinted>
  <dcterms:created xsi:type="dcterms:W3CDTF">2016-09-27T05:07:00Z</dcterms:created>
  <dcterms:modified xsi:type="dcterms:W3CDTF">2019-06-24T12:46:51Z</dcterms:modified>
</cp:coreProperties>
</file>