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Лист1!$A$13:$BD$40</definedName>
    <definedName name="_xlnm.Print_Titles" localSheetId="0">Лист1!$8:$13</definedName>
  </definedNames>
  <calcPr calcId="125725"/>
</workbook>
</file>

<file path=xl/calcChain.xml><?xml version="1.0" encoding="utf-8"?>
<calcChain xmlns="http://schemas.openxmlformats.org/spreadsheetml/2006/main">
  <c r="T17" i="1"/>
  <c r="O30"/>
  <c r="O29"/>
  <c r="T30"/>
  <c r="T29"/>
  <c r="U25"/>
  <c r="O24"/>
  <c r="O20"/>
  <c r="T20"/>
  <c r="K29" l="1"/>
  <c r="T27"/>
  <c r="O27"/>
  <c r="J28" l="1"/>
  <c r="J29"/>
  <c r="J30"/>
  <c r="J27"/>
  <c r="J21"/>
  <c r="J20"/>
  <c r="I31" l="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H31"/>
  <c r="G31"/>
  <c r="E30" l="1"/>
  <c r="AD30" s="1"/>
  <c r="E29"/>
  <c r="AD29" s="1"/>
  <c r="E24"/>
  <c r="E20"/>
  <c r="F21" l="1"/>
  <c r="E21" s="1"/>
  <c r="E28"/>
  <c r="E17" l="1"/>
  <c r="E16"/>
  <c r="AD21"/>
  <c r="AD28"/>
  <c r="F27"/>
  <c r="E27" l="1"/>
  <c r="E31" s="1"/>
  <c r="F31"/>
  <c r="E25"/>
  <c r="K25"/>
  <c r="L25"/>
  <c r="P25"/>
  <c r="O25" s="1"/>
  <c r="X25"/>
  <c r="T25" s="1"/>
  <c r="AC25"/>
  <c r="Y25" s="1"/>
  <c r="AD20"/>
  <c r="AD22" s="1"/>
  <c r="J16"/>
  <c r="O16"/>
  <c r="T16"/>
  <c r="Y16"/>
  <c r="AD17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E22"/>
  <c r="F18"/>
  <c r="G18"/>
  <c r="H18"/>
  <c r="I18"/>
  <c r="K18"/>
  <c r="L18"/>
  <c r="M18"/>
  <c r="N18"/>
  <c r="P18"/>
  <c r="Q18"/>
  <c r="R18"/>
  <c r="S18"/>
  <c r="T18"/>
  <c r="U18"/>
  <c r="V18"/>
  <c r="W18"/>
  <c r="X18"/>
  <c r="Z18"/>
  <c r="AA18"/>
  <c r="AB18"/>
  <c r="AB40" s="1"/>
  <c r="AC18"/>
  <c r="AD27"/>
  <c r="AD31" s="1"/>
  <c r="Y24"/>
  <c r="T24"/>
  <c r="J24"/>
  <c r="S25"/>
  <c r="N25"/>
  <c r="I25"/>
  <c r="G25"/>
  <c r="H25"/>
  <c r="F25"/>
  <c r="K40" l="1"/>
  <c r="V40"/>
  <c r="T40"/>
  <c r="P40"/>
  <c r="J25"/>
  <c r="Z40"/>
  <c r="G40"/>
  <c r="H40"/>
  <c r="W40"/>
  <c r="U40"/>
  <c r="Q40"/>
  <c r="L40"/>
  <c r="E18"/>
  <c r="E40" s="1"/>
  <c r="F40"/>
  <c r="AA40"/>
  <c r="M40"/>
  <c r="AD25"/>
  <c r="AD24"/>
  <c r="Y18"/>
  <c r="Y40" s="1"/>
  <c r="AD16"/>
  <c r="J18"/>
  <c r="J40" s="1"/>
  <c r="O18"/>
  <c r="O40" s="1"/>
  <c r="AD18" l="1"/>
  <c r="AD40" s="1"/>
</calcChain>
</file>

<file path=xl/sharedStrings.xml><?xml version="1.0" encoding="utf-8"?>
<sst xmlns="http://schemas.openxmlformats.org/spreadsheetml/2006/main" count="113" uniqueCount="69">
  <si>
    <t>№ п/п</t>
  </si>
  <si>
    <t>Наименование целей, задач и мероприятий муниципальной программы</t>
  </si>
  <si>
    <t>Финансовое обеспечение реализации муниципальной программы, тыс.руб.</t>
  </si>
  <si>
    <t>План на 2018 год</t>
  </si>
  <si>
    <t>План на 2019 год</t>
  </si>
  <si>
    <t>План на 2020 год</t>
  </si>
  <si>
    <t>План на 2021 год</t>
  </si>
  <si>
    <t>План на 2022 год</t>
  </si>
  <si>
    <t>ИТОГО:</t>
  </si>
  <si>
    <t>Всего</t>
  </si>
  <si>
    <t>Местный бюджет</t>
  </si>
  <si>
    <t>Областной бюджет</t>
  </si>
  <si>
    <t>Федеральный бюджет</t>
  </si>
  <si>
    <t>Цель: Создание благоприятных условий для развития малого и среднего предпринимательства на территории городского округа Тольятти.</t>
  </si>
  <si>
    <t>1.1.</t>
  </si>
  <si>
    <t>Субсидирование части затрат субъектов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 (работ, услуг)</t>
  </si>
  <si>
    <t>1.2.</t>
  </si>
  <si>
    <t>Итого по Задаче 1:</t>
  </si>
  <si>
    <t>Задача 2. Развитие инфраструктуры поддержки субъектов МСП.</t>
  </si>
  <si>
    <t>2.1.</t>
  </si>
  <si>
    <t>Обеспечение функционирования бизнес-инкубатора</t>
  </si>
  <si>
    <t>Итого по Задаче 2:</t>
  </si>
  <si>
    <t>Задача 3. Подготовка, переподготовка, повышение квалификации кадров для субъектов МСП</t>
  </si>
  <si>
    <t>3.1.</t>
  </si>
  <si>
    <t>Итого по Задаче 3:</t>
  </si>
  <si>
    <t>Задача 4. Оказание информационной и консультационной поддержки субъектам МСП.</t>
  </si>
  <si>
    <t>4.1.</t>
  </si>
  <si>
    <t>Оказание консультационной поддержки и содействия в подготовке заявок на получение статуса резидента Территории опережающего социально-экономического развития субъектам малого и среднего предпринимательства</t>
  </si>
  <si>
    <t>Итого по Задаче 4:</t>
  </si>
  <si>
    <t>Задача 5. Содействие развитию субъектов МСП и выявление административных ограничений, возникающих в деятельности субъектов МСП.</t>
  </si>
  <si>
    <t>5.1.</t>
  </si>
  <si>
    <t>Предоставление в аренду, безвозмездное пользование объектов муниципального имущества, включенных в Перечень муниципального имущества городского округа Тольятти, предназначенного для предоставления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</t>
  </si>
  <si>
    <t>5.2.</t>
  </si>
  <si>
    <t xml:space="preserve">Проведение оценки регулирующего воздействия проектов муниципальных нормативных правовых актов городского округа Тольятти, затрагивающих вопросы осуществления предпринимательской и инвестиционной деятельности, и экспертизы муниципальных нормативных правовых актов городского округа Тольятти, затрагивающих вопросы осуществления предпринимательской и инвестиционной деятельности </t>
  </si>
  <si>
    <t>Итого по Задаче 5:</t>
  </si>
  <si>
    <t>ИТОГО по муниципальной программе:</t>
  </si>
  <si>
    <t>Ответственный исполнитель</t>
  </si>
  <si>
    <t>Сроки реализации</t>
  </si>
  <si>
    <t>2018-2022гг.</t>
  </si>
  <si>
    <t>Департамент экономического развития администрации</t>
  </si>
  <si>
    <t>Внебюджетные средства</t>
  </si>
  <si>
    <t>Департамен по управлению муниципальным имуществом администрации</t>
  </si>
  <si>
    <t>Перечень</t>
  </si>
  <si>
    <t>Приложение № 1</t>
  </si>
  <si>
    <t>мероприятий муниципальной программы городского округа Тольятти "Развитие малого и среднего предпринимательства городского округа Тольятти на 2018-2022 годы"</t>
  </si>
  <si>
    <t>5.3.</t>
  </si>
  <si>
    <t>Департамент экономического развития администрации, департамент по управлению муниципальным имуществом администрации</t>
  </si>
  <si>
    <t>Предоставление в безвозмездное пользование ИП Лушниковой Зухре Наильевне объекта муниципального имущества, расположенного по адресу: г. Тольятти, ул.Лесная, 62 (163,4 м2)</t>
  </si>
  <si>
    <t>5.4.</t>
  </si>
  <si>
    <t>МАУ городского округа Тольятти "Агентство экономического развития" (департамент экономического развития администрации)</t>
  </si>
  <si>
    <t>2.2.</t>
  </si>
  <si>
    <t>2018г.</t>
  </si>
  <si>
    <t>Предоставление в безвозмездное пользование Союзу "Торгово-промышленная палата г. Тольятти" объекта муниципального имущества, расположенного по адресу: г. Тольятти, ул.Победы, 19а (1249,3 м2)</t>
  </si>
  <si>
    <t>Задача 1. Содействие субъектам МСП в доступе к финансовой поддержки.</t>
  </si>
  <si>
    <t>4.2.</t>
  </si>
  <si>
    <t>Проведение ежегодного форума "Тольятти-город будущего"</t>
  </si>
  <si>
    <t>4.3.</t>
  </si>
  <si>
    <t xml:space="preserve">Оказание консультационной поддержки субъектам малого и среднего предпринимательства и физическим лицам - потенциальным предпринимателям по вопросам ведения предпринимательской деятельности. Обеспечение работы портала для малого и среднего предпринимательства г.о. Тольятти (biznes-63.ru) и инвестиционного портала г.о. Тольятти (invest.tgl.ru) </t>
  </si>
  <si>
    <t>к постановлению администрации городского округа Тольятти от ____________________№_____________________</t>
  </si>
  <si>
    <t>Приложение №1 к муниципальной программе городского округа Тольятти "Развитие малого и среднего предпринимательства городского округа Тольятти на 2018-2022 годы", утвержденной постановлением администрации городского округа Тольятти от 28.08.2017 №2917-П/1</t>
  </si>
  <si>
    <t>5.5.</t>
  </si>
  <si>
    <t>Предоставление в безвозмездное пользование обществу с ограниченной ответственностью «Региональный центр образования и развития» объекта муниципального имущества, расположенного по адресу: г. Тольятти, ул. Лесная, д.46.  (109,5 кв.м)</t>
  </si>
  <si>
    <t>4.4.</t>
  </si>
  <si>
    <t>Предоставление субсидии Муниципальному автономному учреждению "Агентство экономического развития" на оказание консультационных услуг в области бухгалтерского учета, законодательства о налогах и сборах, а также оказание услуг по сервисному сопровождению СМСП, в том числе по подготовке, передаче по ТКС (телекоммуникационным каналам связи) и (или) предоставлению отчетных форм</t>
  </si>
  <si>
    <t>5.6.</t>
  </si>
  <si>
    <t>Реконстукция 3-ей очереди бизнес-инкубатора, в том числе приобретение оборудования (объект капитального строительства "Бизнес-инкубатор. Реконструкция. Третий пусковой комплекс")</t>
  </si>
  <si>
    <t xml:space="preserve">Предоставление субсидии Муниципальному автономному учреждению "Агентство экономического развития" на реализацию мероприятий, связанных с поддержкой программы обеспечения деятельности бизнес-инкубаторов, в том числе обеспечение предоставления субъектам малого предпринимательства образовательных услуг (в том числе семинаров, тренингов, курсов подготовки, переподготовки, повышения квалификации) </t>
  </si>
  <si>
    <t>Субсидирование части затрат субъектов малого и среднего предпринимательства, связанных с осуществлением социально значимых видов деятельности, созданием и (или) развитием центров времяпрепровождения детей</t>
  </si>
  <si>
    <t>Предоставление в безвозмездное пользование обществу с ограниченной ответственностью Центр сценического творческого развития «КРЕАТИВ» объекта муниципального имущества, расположенного по адресу: г. Тольятти, ул. Лизы Чайкиной , д.79.  (154,2 кв.м)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</si>
</sst>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"/>
    <numFmt numFmtId="165" formatCode="#,##0.0"/>
    <numFmt numFmtId="166" formatCode="#,##0.0_р_.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94">
    <xf numFmtId="0" fontId="0" fillId="0" borderId="0" xfId="0"/>
    <xf numFmtId="165" fontId="6" fillId="2" borderId="3" xfId="1" applyNumberFormat="1" applyFont="1" applyFill="1" applyBorder="1" applyAlignment="1" applyProtection="1">
      <alignment horizontal="center" vertical="center" wrapText="1"/>
    </xf>
    <xf numFmtId="0" fontId="0" fillId="2" borderId="0" xfId="0" applyFill="1"/>
    <xf numFmtId="0" fontId="10" fillId="2" borderId="0" xfId="0" applyFont="1" applyFill="1"/>
    <xf numFmtId="0" fontId="9" fillId="2" borderId="0" xfId="0" applyFont="1" applyFill="1"/>
    <xf numFmtId="164" fontId="2" fillId="2" borderId="0" xfId="0" applyNumberFormat="1" applyFont="1" applyFill="1"/>
    <xf numFmtId="0" fontId="2" fillId="2" borderId="0" xfId="0" applyFont="1" applyFill="1" applyBorder="1"/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3" fillId="2" borderId="0" xfId="0" applyFont="1" applyFill="1" applyBorder="1" applyAlignment="1">
      <alignment horizontal="right"/>
    </xf>
    <xf numFmtId="0" fontId="10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3" xfId="2" applyFont="1" applyFill="1" applyBorder="1" applyAlignment="1">
      <alignment horizontal="left" vertical="top" wrapText="1"/>
    </xf>
    <xf numFmtId="0" fontId="2" fillId="2" borderId="3" xfId="2" applyFont="1" applyFill="1" applyBorder="1" applyAlignment="1">
      <alignment horizontal="center" vertical="center" wrapText="1"/>
    </xf>
    <xf numFmtId="165" fontId="2" fillId="2" borderId="3" xfId="1" applyNumberFormat="1" applyFont="1" applyFill="1" applyBorder="1" applyAlignment="1" applyProtection="1">
      <alignment horizontal="center" vertical="center" wrapText="1"/>
    </xf>
    <xf numFmtId="164" fontId="2" fillId="2" borderId="3" xfId="1" applyNumberFormat="1" applyFont="1" applyFill="1" applyBorder="1" applyAlignment="1" applyProtection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0" xfId="0" applyFont="1" applyFill="1" applyBorder="1"/>
    <xf numFmtId="0" fontId="2" fillId="2" borderId="3" xfId="2" applyFont="1" applyFill="1" applyBorder="1" applyAlignment="1">
      <alignment vertical="top" wrapText="1"/>
    </xf>
    <xf numFmtId="165" fontId="7" fillId="2" borderId="3" xfId="1" applyNumberFormat="1" applyFont="1" applyFill="1" applyBorder="1" applyAlignment="1" applyProtection="1">
      <alignment horizontal="center" vertical="center" wrapText="1"/>
    </xf>
    <xf numFmtId="0" fontId="6" fillId="2" borderId="3" xfId="2" applyFont="1" applyFill="1" applyBorder="1" applyAlignment="1">
      <alignment horizontal="left" vertical="top" wrapText="1"/>
    </xf>
    <xf numFmtId="0" fontId="6" fillId="2" borderId="3" xfId="2" applyFont="1" applyFill="1" applyBorder="1" applyAlignment="1">
      <alignment horizontal="left" vertical="center" wrapText="1"/>
    </xf>
    <xf numFmtId="164" fontId="6" fillId="2" borderId="3" xfId="1" applyNumberFormat="1" applyFont="1" applyFill="1" applyBorder="1" applyAlignment="1" applyProtection="1">
      <alignment horizontal="right" vertical="center" wrapText="1"/>
    </xf>
    <xf numFmtId="164" fontId="6" fillId="2" borderId="3" xfId="1" applyNumberFormat="1" applyFont="1" applyFill="1" applyBorder="1" applyAlignment="1" applyProtection="1">
      <alignment horizontal="center" vertical="center" wrapText="1"/>
    </xf>
    <xf numFmtId="165" fontId="6" fillId="2" borderId="3" xfId="0" applyNumberFormat="1" applyFont="1" applyFill="1" applyBorder="1" applyAlignment="1">
      <alignment horizontal="center" vertical="center"/>
    </xf>
    <xf numFmtId="166" fontId="6" fillId="2" borderId="3" xfId="1" applyNumberFormat="1" applyFont="1" applyFill="1" applyBorder="1" applyAlignment="1" applyProtection="1">
      <alignment horizontal="center" vertical="center" wrapText="1"/>
    </xf>
    <xf numFmtId="0" fontId="8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0" borderId="3" xfId="1" applyNumberFormat="1" applyFont="1" applyFill="1" applyBorder="1" applyAlignment="1" applyProtection="1">
      <alignment horizontal="center" vertical="center" wrapText="1"/>
    </xf>
    <xf numFmtId="165" fontId="6" fillId="0" borderId="3" xfId="1" applyNumberFormat="1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0" fillId="2" borderId="0" xfId="0" applyNumberFormat="1" applyFill="1"/>
    <xf numFmtId="0" fontId="11" fillId="2" borderId="0" xfId="0" applyFont="1" applyFill="1" applyAlignment="1">
      <alignment horizontal="right" vertical="center" wrapText="1"/>
    </xf>
    <xf numFmtId="0" fontId="0" fillId="2" borderId="0" xfId="0" applyFill="1" applyAlignment="1"/>
    <xf numFmtId="0" fontId="2" fillId="2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0" fillId="2" borderId="5" xfId="0" applyFont="1" applyFill="1" applyBorder="1" applyAlignment="1">
      <alignment vertical="center" wrapText="1"/>
    </xf>
    <xf numFmtId="0" fontId="0" fillId="2" borderId="6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/>
    </xf>
    <xf numFmtId="0" fontId="0" fillId="2" borderId="16" xfId="0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/>
    <xf numFmtId="0" fontId="4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1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3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D42"/>
  <sheetViews>
    <sheetView tabSelected="1" topLeftCell="A10" zoomScale="80" zoomScaleNormal="80" workbookViewId="0">
      <pane ySplit="1230" topLeftCell="A16" activePane="bottomLeft"/>
      <selection activeCell="Z10" sqref="Z1:Z1048576"/>
      <selection pane="bottomLeft" activeCell="B38" sqref="B38"/>
    </sheetView>
  </sheetViews>
  <sheetFormatPr defaultRowHeight="15"/>
  <cols>
    <col min="1" max="1" width="5.42578125" style="2" customWidth="1"/>
    <col min="2" max="2" width="30" style="2" customWidth="1"/>
    <col min="3" max="3" width="18.42578125" style="2" customWidth="1"/>
    <col min="4" max="4" width="12.42578125" style="2" customWidth="1"/>
    <col min="5" max="5" width="12" style="2" customWidth="1"/>
    <col min="6" max="6" width="10.42578125" style="2" customWidth="1"/>
    <col min="7" max="7" width="11.42578125" style="2" customWidth="1"/>
    <col min="8" max="11" width="9.7109375" style="2" customWidth="1"/>
    <col min="12" max="12" width="10" style="2" customWidth="1"/>
    <col min="13" max="13" width="8.7109375" style="2" customWidth="1"/>
    <col min="14" max="15" width="10.140625" style="2" customWidth="1"/>
    <col min="16" max="16" width="12" style="2" customWidth="1"/>
    <col min="17" max="17" width="9.85546875" style="2" customWidth="1"/>
    <col min="18" max="18" width="8.85546875" style="2" customWidth="1"/>
    <col min="19" max="19" width="11.140625" style="2" customWidth="1"/>
    <col min="20" max="20" width="10" style="2" customWidth="1"/>
    <col min="21" max="23" width="9.7109375" style="2" customWidth="1"/>
    <col min="24" max="24" width="10.28515625" style="2" customWidth="1"/>
    <col min="25" max="25" width="9.7109375" style="2" customWidth="1"/>
    <col min="26" max="26" width="9.85546875" style="2" customWidth="1"/>
    <col min="27" max="28" width="9.28515625" style="2" bestFit="1" customWidth="1"/>
    <col min="29" max="29" width="10" style="2" customWidth="1"/>
    <col min="30" max="30" width="11.42578125" style="2" customWidth="1"/>
    <col min="31" max="16384" width="9.140625" style="2"/>
  </cols>
  <sheetData>
    <row r="2" spans="1:56" ht="15.75">
      <c r="AC2" s="3" t="s">
        <v>43</v>
      </c>
    </row>
    <row r="3" spans="1:56" ht="47.25" customHeight="1">
      <c r="V3" s="43" t="s">
        <v>58</v>
      </c>
      <c r="W3" s="44"/>
      <c r="X3" s="44"/>
      <c r="Y3" s="44"/>
      <c r="Z3" s="44"/>
      <c r="AA3" s="44"/>
      <c r="AB3" s="44"/>
      <c r="AC3" s="44"/>
      <c r="AD3" s="44"/>
    </row>
    <row r="4" spans="1:56" ht="76.5" customHeight="1">
      <c r="V4" s="43" t="s">
        <v>59</v>
      </c>
      <c r="W4" s="44"/>
      <c r="X4" s="44"/>
      <c r="Y4" s="44"/>
      <c r="Z4" s="44"/>
      <c r="AA4" s="44"/>
      <c r="AB4" s="44"/>
      <c r="AC4" s="44"/>
      <c r="AD4" s="44"/>
    </row>
    <row r="5" spans="1:56" ht="18.75">
      <c r="M5" s="4"/>
      <c r="N5" s="4"/>
      <c r="O5" s="92" t="s">
        <v>42</v>
      </c>
      <c r="P5" s="93"/>
      <c r="Q5" s="4"/>
      <c r="R5" s="4"/>
    </row>
    <row r="6" spans="1:56" ht="45.75" customHeight="1">
      <c r="I6" s="90" t="s">
        <v>44</v>
      </c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</row>
    <row r="8" spans="1:56" s="7" customFormat="1" ht="20.25" customHeight="1">
      <c r="A8" s="59" t="s">
        <v>0</v>
      </c>
      <c r="B8" s="51" t="s">
        <v>1</v>
      </c>
      <c r="C8" s="52" t="s">
        <v>36</v>
      </c>
      <c r="D8" s="67" t="s">
        <v>37</v>
      </c>
      <c r="E8" s="79" t="s">
        <v>2</v>
      </c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5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</row>
    <row r="9" spans="1:56" s="7" customFormat="1" ht="20.25" customHeight="1">
      <c r="A9" s="59"/>
      <c r="B9" s="76"/>
      <c r="C9" s="66"/>
      <c r="D9" s="68"/>
      <c r="E9" s="71" t="s">
        <v>3</v>
      </c>
      <c r="F9" s="72"/>
      <c r="G9" s="72"/>
      <c r="H9" s="72"/>
      <c r="I9" s="73"/>
      <c r="J9" s="82" t="s">
        <v>4</v>
      </c>
      <c r="K9" s="83"/>
      <c r="L9" s="83"/>
      <c r="M9" s="83"/>
      <c r="N9" s="84"/>
      <c r="O9" s="85" t="s">
        <v>5</v>
      </c>
      <c r="P9" s="86"/>
      <c r="Q9" s="86"/>
      <c r="R9" s="86"/>
      <c r="S9" s="87"/>
      <c r="T9" s="85" t="s">
        <v>6</v>
      </c>
      <c r="U9" s="86"/>
      <c r="V9" s="86"/>
      <c r="W9" s="86"/>
      <c r="X9" s="87"/>
      <c r="Y9" s="85" t="s">
        <v>7</v>
      </c>
      <c r="Z9" s="86"/>
      <c r="AA9" s="86"/>
      <c r="AB9" s="86"/>
      <c r="AC9" s="87"/>
      <c r="AD9" s="80" t="s">
        <v>8</v>
      </c>
      <c r="AE9" s="5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</row>
    <row r="10" spans="1:56" s="7" customFormat="1" ht="20.25" customHeight="1">
      <c r="A10" s="59"/>
      <c r="B10" s="76"/>
      <c r="C10" s="66"/>
      <c r="D10" s="68"/>
      <c r="E10" s="61" t="s">
        <v>9</v>
      </c>
      <c r="F10" s="55" t="s">
        <v>10</v>
      </c>
      <c r="G10" s="58" t="s">
        <v>11</v>
      </c>
      <c r="H10" s="58" t="s">
        <v>12</v>
      </c>
      <c r="I10" s="69" t="s">
        <v>40</v>
      </c>
      <c r="J10" s="61" t="s">
        <v>9</v>
      </c>
      <c r="K10" s="55" t="s">
        <v>10</v>
      </c>
      <c r="L10" s="58" t="s">
        <v>11</v>
      </c>
      <c r="M10" s="58" t="s">
        <v>12</v>
      </c>
      <c r="N10" s="69" t="s">
        <v>40</v>
      </c>
      <c r="O10" s="61" t="s">
        <v>9</v>
      </c>
      <c r="P10" s="55" t="s">
        <v>10</v>
      </c>
      <c r="Q10" s="58" t="s">
        <v>11</v>
      </c>
      <c r="R10" s="49" t="s">
        <v>12</v>
      </c>
      <c r="S10" s="52" t="s">
        <v>40</v>
      </c>
      <c r="T10" s="52" t="s">
        <v>9</v>
      </c>
      <c r="U10" s="52" t="s">
        <v>10</v>
      </c>
      <c r="V10" s="52" t="s">
        <v>11</v>
      </c>
      <c r="W10" s="54" t="s">
        <v>12</v>
      </c>
      <c r="X10" s="54" t="s">
        <v>40</v>
      </c>
      <c r="Y10" s="52" t="s">
        <v>9</v>
      </c>
      <c r="Z10" s="52" t="s">
        <v>10</v>
      </c>
      <c r="AA10" s="74" t="s">
        <v>11</v>
      </c>
      <c r="AB10" s="74" t="s">
        <v>12</v>
      </c>
      <c r="AC10" s="52" t="s">
        <v>40</v>
      </c>
      <c r="AD10" s="80"/>
      <c r="AE10" s="8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45"/>
      <c r="AX10" s="45"/>
      <c r="AY10" s="6"/>
      <c r="AZ10" s="6"/>
      <c r="BA10" s="6"/>
      <c r="BB10" s="6"/>
      <c r="BC10" s="6"/>
      <c r="BD10" s="6"/>
    </row>
    <row r="11" spans="1:56" s="7" customFormat="1" ht="20.25" customHeight="1">
      <c r="A11" s="59"/>
      <c r="B11" s="76"/>
      <c r="C11" s="66"/>
      <c r="D11" s="68"/>
      <c r="E11" s="62"/>
      <c r="F11" s="56"/>
      <c r="G11" s="59"/>
      <c r="H11" s="59"/>
      <c r="I11" s="70"/>
      <c r="J11" s="62"/>
      <c r="K11" s="56"/>
      <c r="L11" s="59"/>
      <c r="M11" s="59"/>
      <c r="N11" s="70"/>
      <c r="O11" s="62"/>
      <c r="P11" s="56"/>
      <c r="Q11" s="59"/>
      <c r="R11" s="50"/>
      <c r="S11" s="66"/>
      <c r="T11" s="53"/>
      <c r="U11" s="53"/>
      <c r="V11" s="53"/>
      <c r="W11" s="54"/>
      <c r="X11" s="88"/>
      <c r="Y11" s="53"/>
      <c r="Z11" s="53"/>
      <c r="AA11" s="75"/>
      <c r="AB11" s="75"/>
      <c r="AC11" s="66"/>
      <c r="AD11" s="80"/>
      <c r="AE11" s="8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45"/>
      <c r="AX11" s="45"/>
      <c r="AY11" s="6"/>
      <c r="AZ11" s="6"/>
      <c r="BA11" s="6"/>
      <c r="BB11" s="6"/>
      <c r="BC11" s="6"/>
      <c r="BD11" s="6"/>
    </row>
    <row r="12" spans="1:56" s="7" customFormat="1" ht="20.25" customHeight="1">
      <c r="A12" s="60"/>
      <c r="B12" s="76"/>
      <c r="C12" s="66"/>
      <c r="D12" s="68"/>
      <c r="E12" s="63"/>
      <c r="F12" s="57"/>
      <c r="G12" s="60"/>
      <c r="H12" s="60"/>
      <c r="I12" s="70"/>
      <c r="J12" s="63"/>
      <c r="K12" s="57"/>
      <c r="L12" s="60"/>
      <c r="M12" s="60"/>
      <c r="N12" s="70"/>
      <c r="O12" s="63"/>
      <c r="P12" s="57"/>
      <c r="Q12" s="60"/>
      <c r="R12" s="51"/>
      <c r="S12" s="66"/>
      <c r="T12" s="53"/>
      <c r="U12" s="53"/>
      <c r="V12" s="53"/>
      <c r="W12" s="52"/>
      <c r="X12" s="89"/>
      <c r="Y12" s="53"/>
      <c r="Z12" s="53"/>
      <c r="AA12" s="75"/>
      <c r="AB12" s="75"/>
      <c r="AC12" s="66"/>
      <c r="AD12" s="81"/>
      <c r="AE12" s="8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45"/>
      <c r="AX12" s="45"/>
      <c r="AY12" s="6"/>
      <c r="AZ12" s="6"/>
      <c r="BA12" s="6"/>
      <c r="BB12" s="6"/>
      <c r="BC12" s="6"/>
      <c r="BD12" s="6"/>
    </row>
    <row r="13" spans="1:56" s="7" customFormat="1" ht="20.25" customHeight="1">
      <c r="A13" s="35">
        <v>1</v>
      </c>
      <c r="B13" s="35">
        <v>2</v>
      </c>
      <c r="C13" s="10">
        <v>3</v>
      </c>
      <c r="D13" s="10">
        <v>4</v>
      </c>
      <c r="E13" s="11">
        <v>5</v>
      </c>
      <c r="F13" s="38">
        <v>6</v>
      </c>
      <c r="G13" s="35">
        <v>7</v>
      </c>
      <c r="H13" s="35">
        <v>8</v>
      </c>
      <c r="I13" s="10">
        <v>9</v>
      </c>
      <c r="J13" s="11">
        <v>10</v>
      </c>
      <c r="K13" s="35">
        <v>11</v>
      </c>
      <c r="L13" s="35">
        <v>12</v>
      </c>
      <c r="M13" s="35">
        <v>13</v>
      </c>
      <c r="N13" s="10">
        <v>14</v>
      </c>
      <c r="O13" s="11">
        <v>15</v>
      </c>
      <c r="P13" s="41">
        <v>16</v>
      </c>
      <c r="Q13" s="35">
        <v>17</v>
      </c>
      <c r="R13" s="35">
        <v>18</v>
      </c>
      <c r="S13" s="10">
        <v>19</v>
      </c>
      <c r="T13" s="35">
        <v>20</v>
      </c>
      <c r="U13" s="41">
        <v>21</v>
      </c>
      <c r="V13" s="35">
        <v>22</v>
      </c>
      <c r="W13" s="35">
        <v>23</v>
      </c>
      <c r="X13" s="10">
        <v>24</v>
      </c>
      <c r="Y13" s="35">
        <v>25</v>
      </c>
      <c r="Z13" s="41">
        <v>26</v>
      </c>
      <c r="AA13" s="35">
        <v>27</v>
      </c>
      <c r="AB13" s="35">
        <v>28</v>
      </c>
      <c r="AC13" s="10">
        <v>29</v>
      </c>
      <c r="AD13" s="12">
        <v>30</v>
      </c>
      <c r="AE13" s="8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34"/>
      <c r="AX13" s="34"/>
      <c r="AY13" s="6"/>
      <c r="AZ13" s="6"/>
      <c r="BA13" s="6"/>
      <c r="BB13" s="6"/>
      <c r="BC13" s="6"/>
      <c r="BD13" s="6"/>
    </row>
    <row r="14" spans="1:56" s="7" customFormat="1" ht="32.25" customHeight="1">
      <c r="A14" s="46" t="s">
        <v>13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8"/>
      <c r="AE14" s="13"/>
      <c r="AF14" s="13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</row>
    <row r="15" spans="1:56" s="7" customFormat="1" ht="36.75" customHeight="1">
      <c r="A15" s="78" t="s">
        <v>53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</row>
    <row r="16" spans="1:56" s="7" customFormat="1" ht="173.25" customHeight="1">
      <c r="A16" s="35" t="s">
        <v>14</v>
      </c>
      <c r="B16" s="14" t="s">
        <v>15</v>
      </c>
      <c r="C16" s="15" t="s">
        <v>39</v>
      </c>
      <c r="D16" s="15" t="s">
        <v>38</v>
      </c>
      <c r="E16" s="16">
        <f>F16+G16+H16</f>
        <v>13198.5</v>
      </c>
      <c r="F16" s="16">
        <v>13198.5</v>
      </c>
      <c r="G16" s="17">
        <v>0</v>
      </c>
      <c r="H16" s="17">
        <v>0</v>
      </c>
      <c r="I16" s="17">
        <v>0</v>
      </c>
      <c r="J16" s="16">
        <f>K16+L16+M16</f>
        <v>13199</v>
      </c>
      <c r="K16" s="16">
        <v>13199</v>
      </c>
      <c r="L16" s="16">
        <v>0</v>
      </c>
      <c r="M16" s="16">
        <v>0</v>
      </c>
      <c r="N16" s="16">
        <v>0</v>
      </c>
      <c r="O16" s="16">
        <f>SUM(P16+Q16+R16+S16)</f>
        <v>13140</v>
      </c>
      <c r="P16" s="16">
        <v>13140</v>
      </c>
      <c r="Q16" s="16">
        <v>0</v>
      </c>
      <c r="R16" s="16">
        <v>0</v>
      </c>
      <c r="S16" s="16">
        <v>0</v>
      </c>
      <c r="T16" s="16">
        <f>SUM(U16+V16+W16+X16)</f>
        <v>13140</v>
      </c>
      <c r="U16" s="16">
        <v>13140</v>
      </c>
      <c r="V16" s="16">
        <v>0</v>
      </c>
      <c r="W16" s="16">
        <v>0</v>
      </c>
      <c r="X16" s="16">
        <v>0</v>
      </c>
      <c r="Y16" s="16">
        <f>SUM(Z16+AA16+AB16+AC16)</f>
        <v>3000</v>
      </c>
      <c r="Z16" s="16">
        <v>3000</v>
      </c>
      <c r="AA16" s="16">
        <v>0</v>
      </c>
      <c r="AB16" s="16">
        <v>0</v>
      </c>
      <c r="AC16" s="16">
        <v>0</v>
      </c>
      <c r="AD16" s="18">
        <f>E16+J16+O16+T16+Y16</f>
        <v>55677.5</v>
      </c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</row>
    <row r="17" spans="1:56" s="7" customFormat="1" ht="189.75" customHeight="1">
      <c r="A17" s="35" t="s">
        <v>16</v>
      </c>
      <c r="B17" s="14" t="s">
        <v>67</v>
      </c>
      <c r="C17" s="15" t="s">
        <v>39</v>
      </c>
      <c r="D17" s="15" t="s">
        <v>38</v>
      </c>
      <c r="E17" s="16">
        <f>F17+G17+H17+I17</f>
        <v>12508.400000000001</v>
      </c>
      <c r="F17" s="16">
        <v>1876.3</v>
      </c>
      <c r="G17" s="17">
        <v>4900</v>
      </c>
      <c r="H17" s="17">
        <v>5732.1</v>
      </c>
      <c r="I17" s="17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f>U17+V17+W17+X17</f>
        <v>0</v>
      </c>
      <c r="U17" s="16">
        <v>0</v>
      </c>
      <c r="V17" s="16">
        <v>0</v>
      </c>
      <c r="W17" s="16">
        <v>0</v>
      </c>
      <c r="X17" s="16">
        <v>0</v>
      </c>
      <c r="Y17" s="16">
        <v>2250</v>
      </c>
      <c r="Z17" s="16">
        <v>2250</v>
      </c>
      <c r="AA17" s="16">
        <v>0</v>
      </c>
      <c r="AB17" s="16">
        <v>0</v>
      </c>
      <c r="AC17" s="16">
        <v>0</v>
      </c>
      <c r="AD17" s="18">
        <f>SUM(E17+J17+O17+T17+Y17)</f>
        <v>14758.400000000001</v>
      </c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</row>
    <row r="18" spans="1:56" s="21" customFormat="1" ht="20.25" customHeight="1">
      <c r="A18" s="19"/>
      <c r="B18" s="20" t="s">
        <v>17</v>
      </c>
      <c r="C18" s="20"/>
      <c r="D18" s="20"/>
      <c r="E18" s="1">
        <f t="shared" ref="E18:AD18" si="0">SUM(E16:E17)</f>
        <v>25706.9</v>
      </c>
      <c r="F18" s="1">
        <f t="shared" si="0"/>
        <v>15074.8</v>
      </c>
      <c r="G18" s="1">
        <f t="shared" si="0"/>
        <v>4900</v>
      </c>
      <c r="H18" s="1">
        <f t="shared" si="0"/>
        <v>5732.1</v>
      </c>
      <c r="I18" s="1">
        <f t="shared" si="0"/>
        <v>0</v>
      </c>
      <c r="J18" s="1">
        <f t="shared" si="0"/>
        <v>13199</v>
      </c>
      <c r="K18" s="1">
        <f t="shared" si="0"/>
        <v>13199</v>
      </c>
      <c r="L18" s="1">
        <f t="shared" si="0"/>
        <v>0</v>
      </c>
      <c r="M18" s="1">
        <f t="shared" si="0"/>
        <v>0</v>
      </c>
      <c r="N18" s="1">
        <f t="shared" si="0"/>
        <v>0</v>
      </c>
      <c r="O18" s="1">
        <f t="shared" si="0"/>
        <v>13140</v>
      </c>
      <c r="P18" s="1">
        <f t="shared" si="0"/>
        <v>13140</v>
      </c>
      <c r="Q18" s="1">
        <f t="shared" si="0"/>
        <v>0</v>
      </c>
      <c r="R18" s="1">
        <f t="shared" si="0"/>
        <v>0</v>
      </c>
      <c r="S18" s="1">
        <f t="shared" si="0"/>
        <v>0</v>
      </c>
      <c r="T18" s="1">
        <f t="shared" si="0"/>
        <v>13140</v>
      </c>
      <c r="U18" s="1">
        <f t="shared" si="0"/>
        <v>13140</v>
      </c>
      <c r="V18" s="1">
        <f t="shared" si="0"/>
        <v>0</v>
      </c>
      <c r="W18" s="1">
        <f t="shared" si="0"/>
        <v>0</v>
      </c>
      <c r="X18" s="1">
        <f t="shared" si="0"/>
        <v>0</v>
      </c>
      <c r="Y18" s="1">
        <f t="shared" si="0"/>
        <v>5250</v>
      </c>
      <c r="Z18" s="1">
        <f t="shared" si="0"/>
        <v>5250</v>
      </c>
      <c r="AA18" s="1">
        <f t="shared" si="0"/>
        <v>0</v>
      </c>
      <c r="AB18" s="1">
        <f t="shared" si="0"/>
        <v>0</v>
      </c>
      <c r="AC18" s="1">
        <f t="shared" si="0"/>
        <v>0</v>
      </c>
      <c r="AD18" s="1">
        <f t="shared" si="0"/>
        <v>70435.899999999994</v>
      </c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</row>
    <row r="19" spans="1:56" s="23" customFormat="1" ht="28.5" customHeight="1">
      <c r="A19" s="64" t="s">
        <v>18</v>
      </c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</row>
    <row r="20" spans="1:56" s="7" customFormat="1" ht="64.5" customHeight="1">
      <c r="A20" s="35" t="s">
        <v>19</v>
      </c>
      <c r="B20" s="25" t="s">
        <v>20</v>
      </c>
      <c r="C20" s="15" t="s">
        <v>39</v>
      </c>
      <c r="D20" s="15" t="s">
        <v>38</v>
      </c>
      <c r="E20" s="16">
        <f>F20+G20+H20+I20</f>
        <v>9968.67</v>
      </c>
      <c r="F20" s="16">
        <v>9968.67</v>
      </c>
      <c r="G20" s="17">
        <v>0</v>
      </c>
      <c r="H20" s="17">
        <v>0</v>
      </c>
      <c r="I20" s="17">
        <v>0</v>
      </c>
      <c r="J20" s="16">
        <f>K20+L20+M20+N20</f>
        <v>12987.8</v>
      </c>
      <c r="K20" s="16">
        <v>12987.8</v>
      </c>
      <c r="L20" s="26">
        <v>0</v>
      </c>
      <c r="M20" s="16">
        <v>0</v>
      </c>
      <c r="N20" s="16">
        <v>0</v>
      </c>
      <c r="O20" s="16">
        <f>P20+Q20+R20+S20</f>
        <v>12972.1</v>
      </c>
      <c r="P20" s="16">
        <v>12972.1</v>
      </c>
      <c r="Q20" s="16">
        <v>0</v>
      </c>
      <c r="R20" s="16">
        <v>0</v>
      </c>
      <c r="S20" s="16">
        <v>0</v>
      </c>
      <c r="T20" s="16">
        <f>U20+V20+W20+X20</f>
        <v>12972.1</v>
      </c>
      <c r="U20" s="16">
        <v>12972.1</v>
      </c>
      <c r="V20" s="16">
        <v>0</v>
      </c>
      <c r="W20" s="16">
        <v>0</v>
      </c>
      <c r="X20" s="16">
        <v>0</v>
      </c>
      <c r="Y20" s="16">
        <v>9354.7000000000007</v>
      </c>
      <c r="Z20" s="16">
        <v>9354.7000000000007</v>
      </c>
      <c r="AA20" s="16">
        <v>0</v>
      </c>
      <c r="AB20" s="16">
        <v>0</v>
      </c>
      <c r="AC20" s="16">
        <v>0</v>
      </c>
      <c r="AD20" s="18">
        <f>E20+J20+O20+T20+Y20</f>
        <v>58255.369999999995</v>
      </c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</row>
    <row r="21" spans="1:56" s="7" customFormat="1" ht="127.5" customHeight="1">
      <c r="A21" s="35" t="s">
        <v>50</v>
      </c>
      <c r="B21" s="25" t="s">
        <v>65</v>
      </c>
      <c r="C21" s="15" t="s">
        <v>39</v>
      </c>
      <c r="D21" s="15" t="s">
        <v>51</v>
      </c>
      <c r="E21" s="16">
        <f>F21+G21+H21+I21</f>
        <v>39989.599999999999</v>
      </c>
      <c r="F21" s="16">
        <f>392+838</f>
        <v>1230</v>
      </c>
      <c r="G21" s="17">
        <v>13566</v>
      </c>
      <c r="H21" s="17">
        <v>25193.599999999999</v>
      </c>
      <c r="I21" s="17">
        <v>0</v>
      </c>
      <c r="J21" s="16">
        <f>K21+L21+M21+N21</f>
        <v>0</v>
      </c>
      <c r="K21" s="16">
        <v>0</v>
      </c>
      <c r="L21" s="2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8">
        <f>E21+J21+O21+T21+Y21</f>
        <v>39989.599999999999</v>
      </c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</row>
    <row r="22" spans="1:56" s="7" customFormat="1" ht="16.5" customHeight="1">
      <c r="A22" s="19"/>
      <c r="B22" s="27" t="s">
        <v>21</v>
      </c>
      <c r="C22" s="27"/>
      <c r="D22" s="27"/>
      <c r="E22" s="1">
        <f>SUM(E20:E21)</f>
        <v>49958.27</v>
      </c>
      <c r="F22" s="1">
        <f t="shared" ref="F22:AD22" si="1">SUM(F20:F21)</f>
        <v>11198.67</v>
      </c>
      <c r="G22" s="1">
        <f t="shared" si="1"/>
        <v>13566</v>
      </c>
      <c r="H22" s="1">
        <f t="shared" si="1"/>
        <v>25193.599999999999</v>
      </c>
      <c r="I22" s="1">
        <f t="shared" si="1"/>
        <v>0</v>
      </c>
      <c r="J22" s="1">
        <f t="shared" si="1"/>
        <v>12987.8</v>
      </c>
      <c r="K22" s="1">
        <f t="shared" si="1"/>
        <v>12987.8</v>
      </c>
      <c r="L22" s="1">
        <f t="shared" si="1"/>
        <v>0</v>
      </c>
      <c r="M22" s="1">
        <f t="shared" si="1"/>
        <v>0</v>
      </c>
      <c r="N22" s="1">
        <f t="shared" si="1"/>
        <v>0</v>
      </c>
      <c r="O22" s="1">
        <f t="shared" si="1"/>
        <v>12972.1</v>
      </c>
      <c r="P22" s="1">
        <f t="shared" si="1"/>
        <v>12972.1</v>
      </c>
      <c r="Q22" s="1">
        <f t="shared" si="1"/>
        <v>0</v>
      </c>
      <c r="R22" s="1">
        <f t="shared" si="1"/>
        <v>0</v>
      </c>
      <c r="S22" s="1">
        <f t="shared" si="1"/>
        <v>0</v>
      </c>
      <c r="T22" s="1">
        <f t="shared" si="1"/>
        <v>12972.1</v>
      </c>
      <c r="U22" s="1">
        <f t="shared" si="1"/>
        <v>12972.1</v>
      </c>
      <c r="V22" s="1">
        <f t="shared" si="1"/>
        <v>0</v>
      </c>
      <c r="W22" s="1">
        <f t="shared" si="1"/>
        <v>0</v>
      </c>
      <c r="X22" s="1">
        <f t="shared" si="1"/>
        <v>0</v>
      </c>
      <c r="Y22" s="1">
        <f t="shared" si="1"/>
        <v>9354.7000000000007</v>
      </c>
      <c r="Z22" s="1">
        <f t="shared" si="1"/>
        <v>9354.7000000000007</v>
      </c>
      <c r="AA22" s="1">
        <f t="shared" si="1"/>
        <v>0</v>
      </c>
      <c r="AB22" s="1">
        <f t="shared" si="1"/>
        <v>0</v>
      </c>
      <c r="AC22" s="1">
        <f t="shared" si="1"/>
        <v>0</v>
      </c>
      <c r="AD22" s="1">
        <f t="shared" si="1"/>
        <v>98244.97</v>
      </c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</row>
    <row r="23" spans="1:56" s="23" customFormat="1" ht="27.75" customHeight="1">
      <c r="A23" s="64" t="s">
        <v>22</v>
      </c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</row>
    <row r="24" spans="1:56" s="23" customFormat="1" ht="288" customHeight="1">
      <c r="A24" s="35" t="s">
        <v>23</v>
      </c>
      <c r="B24" s="14" t="s">
        <v>66</v>
      </c>
      <c r="C24" s="15" t="s">
        <v>39</v>
      </c>
      <c r="D24" s="15" t="s">
        <v>38</v>
      </c>
      <c r="E24" s="16">
        <f>F24+G24+H24+I24</f>
        <v>4263.4799999999996</v>
      </c>
      <c r="F24" s="16">
        <v>4263.4799999999996</v>
      </c>
      <c r="G24" s="17">
        <v>0</v>
      </c>
      <c r="H24" s="17">
        <v>0</v>
      </c>
      <c r="I24" s="17">
        <v>0</v>
      </c>
      <c r="J24" s="16">
        <f>K24+L24+M24</f>
        <v>4907</v>
      </c>
      <c r="K24" s="16">
        <v>4907</v>
      </c>
      <c r="L24" s="16">
        <v>0</v>
      </c>
      <c r="M24" s="16">
        <v>0</v>
      </c>
      <c r="N24" s="16">
        <v>0</v>
      </c>
      <c r="O24" s="16">
        <f>P24+Q24+R24+S24</f>
        <v>2383.0300000000002</v>
      </c>
      <c r="P24" s="16">
        <v>2383.0300000000002</v>
      </c>
      <c r="Q24" s="16">
        <v>0</v>
      </c>
      <c r="R24" s="16">
        <v>0</v>
      </c>
      <c r="S24" s="16">
        <v>0</v>
      </c>
      <c r="T24" s="16">
        <f>SUM(U24+V24+W24+X24)</f>
        <v>2383.0300000000002</v>
      </c>
      <c r="U24" s="16">
        <v>2383.0300000000002</v>
      </c>
      <c r="V24" s="16">
        <v>0</v>
      </c>
      <c r="W24" s="16">
        <v>0</v>
      </c>
      <c r="X24" s="16">
        <v>0</v>
      </c>
      <c r="Y24" s="16">
        <f>SUM(Z24+AA24+AB24+AC24)</f>
        <v>0</v>
      </c>
      <c r="Z24" s="16">
        <v>0</v>
      </c>
      <c r="AA24" s="16">
        <v>0</v>
      </c>
      <c r="AB24" s="16">
        <v>0</v>
      </c>
      <c r="AC24" s="16">
        <v>0</v>
      </c>
      <c r="AD24" s="18">
        <f>E24+J24+O24+T24+Y24</f>
        <v>13936.54</v>
      </c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</row>
    <row r="25" spans="1:56" s="21" customFormat="1" ht="20.25" customHeight="1">
      <c r="A25" s="19"/>
      <c r="B25" s="28" t="s">
        <v>24</v>
      </c>
      <c r="C25" s="28"/>
      <c r="D25" s="28"/>
      <c r="E25" s="1">
        <f>E24</f>
        <v>4263.4799999999996</v>
      </c>
      <c r="F25" s="1">
        <f>F24</f>
        <v>4263.4799999999996</v>
      </c>
      <c r="G25" s="29">
        <f>SUM(G24)</f>
        <v>0</v>
      </c>
      <c r="H25" s="30">
        <f>SUM(H24)</f>
        <v>0</v>
      </c>
      <c r="I25" s="30">
        <f>SUM(I24)</f>
        <v>0</v>
      </c>
      <c r="J25" s="1">
        <f>K25+L25+M25</f>
        <v>4907</v>
      </c>
      <c r="K25" s="1">
        <f>K24</f>
        <v>4907</v>
      </c>
      <c r="L25" s="1">
        <f>L24</f>
        <v>0</v>
      </c>
      <c r="M25" s="1">
        <v>0</v>
      </c>
      <c r="N25" s="1">
        <f>SUM(N24)</f>
        <v>0</v>
      </c>
      <c r="O25" s="1">
        <f>P25+Q25+R25</f>
        <v>2383.0300000000002</v>
      </c>
      <c r="P25" s="1">
        <f>P24</f>
        <v>2383.0300000000002</v>
      </c>
      <c r="Q25" s="1">
        <v>0</v>
      </c>
      <c r="R25" s="1">
        <v>0</v>
      </c>
      <c r="S25" s="1">
        <f>SUM(S24)</f>
        <v>0</v>
      </c>
      <c r="T25" s="1">
        <f>SUM(U25+V25+W25+X25)</f>
        <v>2383.0300000000002</v>
      </c>
      <c r="U25" s="1">
        <f>U24</f>
        <v>2383.0300000000002</v>
      </c>
      <c r="V25" s="1">
        <v>0</v>
      </c>
      <c r="W25" s="1">
        <v>0</v>
      </c>
      <c r="X25" s="1">
        <f>SUM(X24)</f>
        <v>0</v>
      </c>
      <c r="Y25" s="1">
        <f>SUM(Z25+AA25+AB25+AC25)</f>
        <v>0</v>
      </c>
      <c r="Z25" s="1">
        <v>0</v>
      </c>
      <c r="AA25" s="1">
        <v>0</v>
      </c>
      <c r="AB25" s="1">
        <v>0</v>
      </c>
      <c r="AC25" s="1">
        <f>SUM(AC24)</f>
        <v>0</v>
      </c>
      <c r="AD25" s="31">
        <f>E25+J25+O25+T25+Y25</f>
        <v>13936.54</v>
      </c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</row>
    <row r="26" spans="1:56" s="7" customFormat="1" ht="33.75" customHeight="1">
      <c r="A26" s="64" t="s">
        <v>25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</row>
    <row r="27" spans="1:56" s="7" customFormat="1" ht="162.75" customHeight="1">
      <c r="A27" s="35" t="s">
        <v>26</v>
      </c>
      <c r="B27" s="14" t="s">
        <v>27</v>
      </c>
      <c r="C27" s="15" t="s">
        <v>49</v>
      </c>
      <c r="D27" s="15" t="s">
        <v>38</v>
      </c>
      <c r="E27" s="16">
        <f>F27+G27+H27+I27</f>
        <v>4668</v>
      </c>
      <c r="F27" s="16">
        <f>4580+88</f>
        <v>4668</v>
      </c>
      <c r="G27" s="17">
        <v>0</v>
      </c>
      <c r="H27" s="17">
        <v>0</v>
      </c>
      <c r="I27" s="17">
        <v>0</v>
      </c>
      <c r="J27" s="16">
        <f>K27+L27+M27+N27</f>
        <v>4759</v>
      </c>
      <c r="K27" s="16">
        <v>4759</v>
      </c>
      <c r="L27" s="16">
        <v>0</v>
      </c>
      <c r="M27" s="16">
        <v>0</v>
      </c>
      <c r="N27" s="16">
        <v>0</v>
      </c>
      <c r="O27" s="16">
        <f>P27+Q27+R27+S27</f>
        <v>3383</v>
      </c>
      <c r="P27" s="16">
        <v>3383</v>
      </c>
      <c r="Q27" s="16">
        <v>0</v>
      </c>
      <c r="R27" s="16">
        <v>0</v>
      </c>
      <c r="S27" s="16">
        <v>0</v>
      </c>
      <c r="T27" s="16">
        <f>U27+V27+W27+X27</f>
        <v>3383</v>
      </c>
      <c r="U27" s="16">
        <v>3383</v>
      </c>
      <c r="V27" s="16">
        <v>0</v>
      </c>
      <c r="W27" s="16">
        <v>0</v>
      </c>
      <c r="X27" s="16">
        <v>0</v>
      </c>
      <c r="Y27" s="16">
        <v>4880</v>
      </c>
      <c r="Z27" s="16">
        <v>4880</v>
      </c>
      <c r="AA27" s="16">
        <v>0</v>
      </c>
      <c r="AB27" s="16">
        <v>0</v>
      </c>
      <c r="AC27" s="16">
        <v>0</v>
      </c>
      <c r="AD27" s="16">
        <f>E27+J27+O27+T27+Y27</f>
        <v>21073</v>
      </c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</row>
    <row r="28" spans="1:56" s="7" customFormat="1" ht="165" customHeight="1">
      <c r="A28" s="35" t="s">
        <v>54</v>
      </c>
      <c r="B28" s="14" t="s">
        <v>55</v>
      </c>
      <c r="C28" s="15" t="s">
        <v>49</v>
      </c>
      <c r="D28" s="15" t="s">
        <v>38</v>
      </c>
      <c r="E28" s="16">
        <f>F28+G28+H28+I28</f>
        <v>1600</v>
      </c>
      <c r="F28" s="16">
        <v>1600</v>
      </c>
      <c r="G28" s="17">
        <v>0</v>
      </c>
      <c r="H28" s="17">
        <v>0</v>
      </c>
      <c r="I28" s="17">
        <v>0</v>
      </c>
      <c r="J28" s="16">
        <f t="shared" ref="J28:J30" si="2">K28+L28+M28+N28</f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6">
        <f t="shared" ref="AD28" si="3">E28+J28+O28+T28+Y28</f>
        <v>1600</v>
      </c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</row>
    <row r="29" spans="1:56" s="7" customFormat="1" ht="267.75" customHeight="1">
      <c r="A29" s="35" t="s">
        <v>56</v>
      </c>
      <c r="B29" s="14" t="s">
        <v>57</v>
      </c>
      <c r="C29" s="15" t="s">
        <v>49</v>
      </c>
      <c r="D29" s="15" t="s">
        <v>38</v>
      </c>
      <c r="E29" s="39">
        <f>F29+G29+H29+I29</f>
        <v>2335</v>
      </c>
      <c r="F29" s="39">
        <v>2335</v>
      </c>
      <c r="G29" s="17">
        <v>0</v>
      </c>
      <c r="H29" s="17">
        <v>0</v>
      </c>
      <c r="I29" s="17">
        <v>0</v>
      </c>
      <c r="J29" s="16">
        <f t="shared" si="2"/>
        <v>2481.9899999999998</v>
      </c>
      <c r="K29" s="17">
        <f>4844.2-2362.21</f>
        <v>2481.9899999999998</v>
      </c>
      <c r="L29" s="17">
        <v>0</v>
      </c>
      <c r="M29" s="17">
        <v>0</v>
      </c>
      <c r="N29" s="17">
        <v>0</v>
      </c>
      <c r="O29" s="17">
        <f>P29+Q29+R29+S29</f>
        <v>776.28</v>
      </c>
      <c r="P29" s="17">
        <v>776.28</v>
      </c>
      <c r="Q29" s="17">
        <v>0</v>
      </c>
      <c r="R29" s="17">
        <v>0</v>
      </c>
      <c r="S29" s="17">
        <v>0</v>
      </c>
      <c r="T29" s="17">
        <f>U29+V29+W29+X29</f>
        <v>776.28</v>
      </c>
      <c r="U29" s="17">
        <v>776.28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39">
        <f>E29+J29+O29+T29+Y29</f>
        <v>6369.5499999999993</v>
      </c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</row>
    <row r="30" spans="1:56" s="7" customFormat="1" ht="297" customHeight="1">
      <c r="A30" s="36" t="s">
        <v>62</v>
      </c>
      <c r="B30" s="14" t="s">
        <v>63</v>
      </c>
      <c r="C30" s="15" t="s">
        <v>49</v>
      </c>
      <c r="D30" s="15" t="s">
        <v>38</v>
      </c>
      <c r="E30" s="16">
        <f>SUM(F30:I30)</f>
        <v>491.8</v>
      </c>
      <c r="F30" s="16">
        <v>491.8</v>
      </c>
      <c r="G30" s="17">
        <v>0</v>
      </c>
      <c r="H30" s="17">
        <v>0</v>
      </c>
      <c r="I30" s="17">
        <v>0</v>
      </c>
      <c r="J30" s="16">
        <f t="shared" si="2"/>
        <v>2362.21</v>
      </c>
      <c r="K30" s="17">
        <v>2362.21</v>
      </c>
      <c r="L30" s="17">
        <v>0</v>
      </c>
      <c r="M30" s="17">
        <v>0</v>
      </c>
      <c r="N30" s="17">
        <v>0</v>
      </c>
      <c r="O30" s="17">
        <f>P30+Q30+R30+S30</f>
        <v>1574.56</v>
      </c>
      <c r="P30" s="17">
        <v>1574.56</v>
      </c>
      <c r="Q30" s="17">
        <v>0</v>
      </c>
      <c r="R30" s="17">
        <v>0</v>
      </c>
      <c r="S30" s="17">
        <v>0</v>
      </c>
      <c r="T30" s="17">
        <f>U30+V30+W30+X30</f>
        <v>1574.56</v>
      </c>
      <c r="U30" s="17">
        <v>1574.56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6">
        <f>E30+J30+O30+T30+Y30</f>
        <v>6003.1299999999992</v>
      </c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</row>
    <row r="31" spans="1:56" s="23" customFormat="1" ht="19.5" customHeight="1">
      <c r="A31" s="11"/>
      <c r="B31" s="27" t="s">
        <v>28</v>
      </c>
      <c r="C31" s="27"/>
      <c r="D31" s="27"/>
      <c r="E31" s="40">
        <f>SUM(E27:E30)</f>
        <v>9094.7999999999993</v>
      </c>
      <c r="F31" s="40">
        <f>SUM(F27:F30)</f>
        <v>9094.7999999999993</v>
      </c>
      <c r="G31" s="1">
        <f>SUM(G27:G30)</f>
        <v>0</v>
      </c>
      <c r="H31" s="1">
        <f>SUM(H27:H30)</f>
        <v>0</v>
      </c>
      <c r="I31" s="1">
        <f t="shared" ref="I31:AD31" si="4">SUM(I27:I30)</f>
        <v>0</v>
      </c>
      <c r="J31" s="1">
        <f t="shared" si="4"/>
        <v>9603.2000000000007</v>
      </c>
      <c r="K31" s="1">
        <f t="shared" si="4"/>
        <v>9603.2000000000007</v>
      </c>
      <c r="L31" s="1">
        <f t="shared" si="4"/>
        <v>0</v>
      </c>
      <c r="M31" s="1">
        <f t="shared" si="4"/>
        <v>0</v>
      </c>
      <c r="N31" s="1">
        <f t="shared" si="4"/>
        <v>0</v>
      </c>
      <c r="O31" s="1">
        <f t="shared" si="4"/>
        <v>5733.84</v>
      </c>
      <c r="P31" s="1">
        <f t="shared" si="4"/>
        <v>5733.84</v>
      </c>
      <c r="Q31" s="1">
        <f t="shared" si="4"/>
        <v>0</v>
      </c>
      <c r="R31" s="1">
        <f t="shared" si="4"/>
        <v>0</v>
      </c>
      <c r="S31" s="1">
        <f t="shared" si="4"/>
        <v>0</v>
      </c>
      <c r="T31" s="1">
        <f t="shared" si="4"/>
        <v>5733.84</v>
      </c>
      <c r="U31" s="1">
        <f t="shared" si="4"/>
        <v>5733.84</v>
      </c>
      <c r="V31" s="1">
        <f t="shared" si="4"/>
        <v>0</v>
      </c>
      <c r="W31" s="1">
        <f t="shared" si="4"/>
        <v>0</v>
      </c>
      <c r="X31" s="1">
        <f t="shared" si="4"/>
        <v>0</v>
      </c>
      <c r="Y31" s="1">
        <f t="shared" si="4"/>
        <v>4880</v>
      </c>
      <c r="Z31" s="1">
        <f t="shared" si="4"/>
        <v>4880</v>
      </c>
      <c r="AA31" s="1">
        <f t="shared" si="4"/>
        <v>0</v>
      </c>
      <c r="AB31" s="1">
        <f t="shared" si="4"/>
        <v>0</v>
      </c>
      <c r="AC31" s="1">
        <f t="shared" si="4"/>
        <v>0</v>
      </c>
      <c r="AD31" s="40">
        <f t="shared" si="4"/>
        <v>35045.68</v>
      </c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</row>
    <row r="32" spans="1:56" s="7" customFormat="1" ht="29.25" customHeight="1">
      <c r="A32" s="65" t="s">
        <v>29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</row>
    <row r="33" spans="1:56" s="7" customFormat="1" ht="269.25" customHeight="1">
      <c r="A33" s="35" t="s">
        <v>30</v>
      </c>
      <c r="B33" s="25" t="s">
        <v>31</v>
      </c>
      <c r="C33" s="15" t="s">
        <v>41</v>
      </c>
      <c r="D33" s="15" t="s">
        <v>38</v>
      </c>
      <c r="E33" s="16">
        <v>0</v>
      </c>
      <c r="F33" s="16">
        <v>0</v>
      </c>
      <c r="G33" s="17">
        <v>0</v>
      </c>
      <c r="H33" s="17">
        <v>0</v>
      </c>
      <c r="I33" s="17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</row>
    <row r="34" spans="1:56" s="7" customFormat="1" ht="297.75" customHeight="1">
      <c r="A34" s="35" t="s">
        <v>32</v>
      </c>
      <c r="B34" s="25" t="s">
        <v>33</v>
      </c>
      <c r="C34" s="15" t="s">
        <v>39</v>
      </c>
      <c r="D34" s="15" t="s">
        <v>38</v>
      </c>
      <c r="E34" s="16">
        <v>0</v>
      </c>
      <c r="F34" s="16">
        <v>0</v>
      </c>
      <c r="G34" s="17">
        <v>0</v>
      </c>
      <c r="H34" s="17">
        <v>0</v>
      </c>
      <c r="I34" s="17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</row>
    <row r="35" spans="1:56" s="7" customFormat="1" ht="164.25" customHeight="1">
      <c r="A35" s="35" t="s">
        <v>45</v>
      </c>
      <c r="B35" s="25" t="s">
        <v>47</v>
      </c>
      <c r="C35" s="15" t="s">
        <v>46</v>
      </c>
      <c r="D35" s="15" t="s">
        <v>38</v>
      </c>
      <c r="E35" s="16">
        <v>0</v>
      </c>
      <c r="F35" s="16">
        <v>0</v>
      </c>
      <c r="G35" s="17">
        <v>0</v>
      </c>
      <c r="H35" s="17">
        <v>0</v>
      </c>
      <c r="I35" s="17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</row>
    <row r="36" spans="1:56" s="7" customFormat="1" ht="147" customHeight="1">
      <c r="A36" s="35" t="s">
        <v>48</v>
      </c>
      <c r="B36" s="25" t="s">
        <v>52</v>
      </c>
      <c r="C36" s="15" t="s">
        <v>46</v>
      </c>
      <c r="D36" s="15" t="s">
        <v>38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</row>
    <row r="37" spans="1:56" s="7" customFormat="1" ht="168" customHeight="1">
      <c r="A37" s="35" t="s">
        <v>60</v>
      </c>
      <c r="B37" s="25" t="s">
        <v>61</v>
      </c>
      <c r="C37" s="15" t="s">
        <v>46</v>
      </c>
      <c r="D37" s="15" t="s">
        <v>38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</row>
    <row r="38" spans="1:56" s="7" customFormat="1" ht="180.75" customHeight="1">
      <c r="A38" s="37" t="s">
        <v>64</v>
      </c>
      <c r="B38" s="25" t="s">
        <v>68</v>
      </c>
      <c r="C38" s="15" t="s">
        <v>46</v>
      </c>
      <c r="D38" s="15" t="s">
        <v>38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</row>
    <row r="39" spans="1:56" s="7" customFormat="1" ht="21" customHeight="1">
      <c r="A39" s="11"/>
      <c r="B39" s="27" t="s">
        <v>34</v>
      </c>
      <c r="C39" s="27"/>
      <c r="D39" s="27"/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</row>
    <row r="40" spans="1:56" s="7" customFormat="1" ht="52.5" customHeight="1">
      <c r="A40" s="11"/>
      <c r="B40" s="27" t="s">
        <v>35</v>
      </c>
      <c r="C40" s="27"/>
      <c r="D40" s="27"/>
      <c r="E40" s="31">
        <f>E39+E31+E25+E22+E18</f>
        <v>89023.45</v>
      </c>
      <c r="F40" s="31">
        <f>F39+F31+F25+F22+F18</f>
        <v>39631.75</v>
      </c>
      <c r="G40" s="32">
        <f>SUM(G18+G22+G25+G31+G39)</f>
        <v>18466</v>
      </c>
      <c r="H40" s="30">
        <f>SUM(H18+H22+H25+H31)</f>
        <v>30925.699999999997</v>
      </c>
      <c r="I40" s="30">
        <v>0</v>
      </c>
      <c r="J40" s="1">
        <f>J39+J31+J25+J22+J18</f>
        <v>40697</v>
      </c>
      <c r="K40" s="1">
        <f>K39+K31+K25+K22+K18</f>
        <v>40697</v>
      </c>
      <c r="L40" s="1">
        <f>L39+L31+L25+L22+L18</f>
        <v>0</v>
      </c>
      <c r="M40" s="1">
        <f>SUM(M18+M22+M25+M31+M39)</f>
        <v>0</v>
      </c>
      <c r="N40" s="1">
        <v>0</v>
      </c>
      <c r="O40" s="1">
        <f>O39+O31+O25+O22+O18</f>
        <v>34228.97</v>
      </c>
      <c r="P40" s="1">
        <f>P39+P31+P25+P22+P18</f>
        <v>34228.97</v>
      </c>
      <c r="Q40" s="1">
        <f>SUM(Q18+Q22+Q25+Q31+Q39)</f>
        <v>0</v>
      </c>
      <c r="R40" s="1">
        <v>0</v>
      </c>
      <c r="S40" s="1">
        <v>0</v>
      </c>
      <c r="T40" s="1">
        <f>SUM(T18+T22+T25+T31+T39)</f>
        <v>34228.97</v>
      </c>
      <c r="U40" s="1">
        <f>SUM(U18+U22+U25+U31+U39)</f>
        <v>34228.97</v>
      </c>
      <c r="V40" s="1">
        <f>SUM(V18+V22+V25+V31+V39)</f>
        <v>0</v>
      </c>
      <c r="W40" s="1">
        <f>SUM(W18+W22+W25+W31+W39)</f>
        <v>0</v>
      </c>
      <c r="X40" s="1">
        <v>0</v>
      </c>
      <c r="Y40" s="1">
        <f>SUM(Y18+Y22+Y25+Y31+Y39)</f>
        <v>19484.7</v>
      </c>
      <c r="Z40" s="1">
        <f>SUM(Z18+Z22+Z25+Z31+Z39)</f>
        <v>19484.7</v>
      </c>
      <c r="AA40" s="1">
        <f>SUM(AA18+AA22+AA25+AA31+AA39)</f>
        <v>0</v>
      </c>
      <c r="AB40" s="1">
        <f>SUM(AB18+AB22+AB25+AB31+AB39)</f>
        <v>0</v>
      </c>
      <c r="AC40" s="1">
        <v>0</v>
      </c>
      <c r="AD40" s="31">
        <f>AD39+AD31+AD25+AD22+AD18</f>
        <v>217663.09</v>
      </c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</row>
    <row r="41" spans="1:56" ht="15.7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56">
      <c r="U42" s="42"/>
    </row>
  </sheetData>
  <autoFilter ref="A13:BD40"/>
  <mergeCells count="48">
    <mergeCell ref="V4:AD4"/>
    <mergeCell ref="I6:W6"/>
    <mergeCell ref="O5:P5"/>
    <mergeCell ref="AC10:AC12"/>
    <mergeCell ref="Y9:AC9"/>
    <mergeCell ref="A15:AD15"/>
    <mergeCell ref="E8:AD8"/>
    <mergeCell ref="A23:AD23"/>
    <mergeCell ref="AD9:AD12"/>
    <mergeCell ref="E10:E12"/>
    <mergeCell ref="J9:N9"/>
    <mergeCell ref="S10:S12"/>
    <mergeCell ref="O9:S9"/>
    <mergeCell ref="X10:X12"/>
    <mergeCell ref="T9:X9"/>
    <mergeCell ref="F10:F12"/>
    <mergeCell ref="A26:AD26"/>
    <mergeCell ref="A32:AD32"/>
    <mergeCell ref="C8:C12"/>
    <mergeCell ref="D8:D12"/>
    <mergeCell ref="I10:I12"/>
    <mergeCell ref="E9:I9"/>
    <mergeCell ref="N10:N12"/>
    <mergeCell ref="Z10:Z12"/>
    <mergeCell ref="AA10:AA12"/>
    <mergeCell ref="AB10:AB12"/>
    <mergeCell ref="G10:G12"/>
    <mergeCell ref="H10:H12"/>
    <mergeCell ref="J10:J12"/>
    <mergeCell ref="A8:A12"/>
    <mergeCell ref="B8:B12"/>
    <mergeCell ref="A19:AD19"/>
    <mergeCell ref="V3:AD3"/>
    <mergeCell ref="AW10:AW12"/>
    <mergeCell ref="AX10:AX12"/>
    <mergeCell ref="A14:AD14"/>
    <mergeCell ref="R10:R12"/>
    <mergeCell ref="T10:T12"/>
    <mergeCell ref="U10:U12"/>
    <mergeCell ref="V10:V12"/>
    <mergeCell ref="W10:W12"/>
    <mergeCell ref="Y10:Y12"/>
    <mergeCell ref="K10:K12"/>
    <mergeCell ref="L10:L12"/>
    <mergeCell ref="M10:M12"/>
    <mergeCell ref="O10:O12"/>
    <mergeCell ref="P10:P12"/>
    <mergeCell ref="Q10:Q12"/>
  </mergeCells>
  <printOptions horizontalCentered="1"/>
  <pageMargins left="0" right="0" top="0" bottom="0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мэрия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trishina.ov</cp:lastModifiedBy>
  <cp:lastPrinted>2019-01-25T10:09:53Z</cp:lastPrinted>
  <dcterms:created xsi:type="dcterms:W3CDTF">2017-04-03T11:17:26Z</dcterms:created>
  <dcterms:modified xsi:type="dcterms:W3CDTF">2019-02-04T11:47:04Z</dcterms:modified>
</cp:coreProperties>
</file>