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По СОГЛАШЕНИЮ" sheetId="4" r:id="rId1"/>
  </sheets>
  <calcPr calcId="162913"/>
</workbook>
</file>

<file path=xl/calcChain.xml><?xml version="1.0" encoding="utf-8"?>
<calcChain xmlns="http://schemas.openxmlformats.org/spreadsheetml/2006/main">
  <c r="E14" i="4" l="1"/>
  <c r="G17" i="4"/>
  <c r="E17" i="4"/>
  <c r="J17" i="4" s="1"/>
  <c r="J14" i="4"/>
  <c r="J15" i="4"/>
  <c r="J16" i="4"/>
  <c r="J13" i="4"/>
  <c r="C17" i="4"/>
  <c r="B17" i="4"/>
  <c r="O7" i="4"/>
  <c r="E7" i="4" s="1"/>
  <c r="N7" i="4"/>
  <c r="M7" i="4"/>
  <c r="L7" i="4"/>
  <c r="G6" i="4"/>
  <c r="E6" i="4"/>
  <c r="C6" i="4"/>
  <c r="G5" i="4"/>
  <c r="E5" i="4"/>
  <c r="C5" i="4"/>
  <c r="K4" i="4"/>
  <c r="J4" i="4"/>
  <c r="J6" i="4" s="1"/>
  <c r="J5" i="4" l="1"/>
  <c r="E8" i="4"/>
  <c r="E9" i="4"/>
  <c r="G7" i="4"/>
  <c r="N5" i="4"/>
  <c r="C7" i="4"/>
  <c r="J7" i="4"/>
  <c r="J8" i="4" s="1"/>
  <c r="N6" i="4"/>
  <c r="J9" i="4" l="1"/>
  <c r="G8" i="4"/>
  <c r="G9" i="4"/>
  <c r="C9" i="4"/>
  <c r="C8" i="4"/>
</calcChain>
</file>

<file path=xl/sharedStrings.xml><?xml version="1.0" encoding="utf-8"?>
<sst xmlns="http://schemas.openxmlformats.org/spreadsheetml/2006/main" count="35" uniqueCount="25">
  <si>
    <t>Департамент культуры</t>
  </si>
  <si>
    <t>Департамент образования</t>
  </si>
  <si>
    <t>ДГХ</t>
  </si>
  <si>
    <t>кол-во</t>
  </si>
  <si>
    <t>сумма, т.р.</t>
  </si>
  <si>
    <t>ВСЕГО</t>
  </si>
  <si>
    <t>кол-во бункеров</t>
  </si>
  <si>
    <t>Всего</t>
  </si>
  <si>
    <t>кол-во площадок</t>
  </si>
  <si>
    <t>кол-во  контейнеров</t>
  </si>
  <si>
    <t>УФиС</t>
  </si>
  <si>
    <t>1. Устройство контейнерных площадок</t>
  </si>
  <si>
    <t>Софинансирование область (80%)</t>
  </si>
  <si>
    <t>Софинансирование город (20%)</t>
  </si>
  <si>
    <t>Софинансирование город (5%)</t>
  </si>
  <si>
    <t>Софинансирование область (95%)</t>
  </si>
  <si>
    <t>Информация по контейнерным площадкам и приобретению контейнеров</t>
  </si>
  <si>
    <t>2.Приобретение мусоросборников, предназначенных для складирования ТКО</t>
  </si>
  <si>
    <t>Стоимость единицы</t>
  </si>
  <si>
    <t>ДО</t>
  </si>
  <si>
    <t>ДК</t>
  </si>
  <si>
    <t>ГРБС</t>
  </si>
  <si>
    <t>Кол-во</t>
  </si>
  <si>
    <t>область</t>
  </si>
  <si>
    <t>город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</si>
</sst>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1" fillId="2" borderId="1" xfId="0" applyFont="1" applyFill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49" fontId="0" fillId="0" borderId="0" xfId="0" applyNumberFormat="1"/>
    <xf numFmtId="2" fontId="0" fillId="0" borderId="1" xfId="0" applyNumberFormat="1" applyBorder="1"/>
    <xf numFmtId="2" fontId="0" fillId="2" borderId="1" xfId="0" applyNumberFormat="1" applyFill="1" applyBorder="1"/>
    <xf numFmtId="2" fontId="0" fillId="0" borderId="0" xfId="0" applyNumberFormat="1"/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abSelected="1" topLeftCell="A4" workbookViewId="0">
      <selection activeCell="U9" sqref="U9"/>
    </sheetView>
  </sheetViews>
  <sheetFormatPr defaultRowHeight="15" x14ac:dyDescent="0.25"/>
  <cols>
    <col min="1" max="1" width="20" customWidth="1"/>
    <col min="2" max="2" width="5.7109375" customWidth="1"/>
    <col min="3" max="3" width="10.28515625" customWidth="1"/>
    <col min="4" max="4" width="6" customWidth="1"/>
    <col min="5" max="5" width="9.42578125" customWidth="1"/>
    <col min="6" max="6" width="5.5703125" customWidth="1"/>
    <col min="7" max="7" width="11.140625" customWidth="1"/>
    <col min="8" max="8" width="6.28515625" customWidth="1"/>
    <col min="9" max="9" width="6.140625" customWidth="1"/>
    <col min="10" max="10" width="10.7109375" bestFit="1" customWidth="1"/>
    <col min="11" max="11" width="5.42578125" customWidth="1"/>
    <col min="12" max="12" width="5.140625" customWidth="1"/>
    <col min="13" max="13" width="7" customWidth="1"/>
    <col min="14" max="14" width="10.5703125" bestFit="1" customWidth="1"/>
    <col min="17" max="17" width="10.5703125" bestFit="1" customWidth="1"/>
  </cols>
  <sheetData>
    <row r="1" spans="1:17" x14ac:dyDescent="0.25">
      <c r="A1" s="16" t="s">
        <v>16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7" ht="32.25" customHeight="1" x14ac:dyDescent="0.25">
      <c r="A2" s="17"/>
      <c r="B2" s="19" t="s">
        <v>0</v>
      </c>
      <c r="C2" s="20"/>
      <c r="D2" s="19" t="s">
        <v>1</v>
      </c>
      <c r="E2" s="19"/>
      <c r="F2" s="19" t="s">
        <v>10</v>
      </c>
      <c r="G2" s="19"/>
      <c r="H2" s="19" t="s">
        <v>2</v>
      </c>
      <c r="I2" s="19"/>
      <c r="J2" s="19"/>
      <c r="K2" s="21" t="s">
        <v>5</v>
      </c>
      <c r="L2" s="22"/>
      <c r="M2" s="22"/>
      <c r="N2" s="23"/>
      <c r="O2" s="12" t="s">
        <v>18</v>
      </c>
    </row>
    <row r="3" spans="1:17" ht="90" x14ac:dyDescent="0.25">
      <c r="A3" s="18"/>
      <c r="B3" s="1" t="s">
        <v>3</v>
      </c>
      <c r="C3" s="1" t="s">
        <v>4</v>
      </c>
      <c r="D3" s="1" t="s">
        <v>3</v>
      </c>
      <c r="E3" s="1" t="s">
        <v>4</v>
      </c>
      <c r="F3" s="1" t="s">
        <v>3</v>
      </c>
      <c r="G3" s="1" t="s">
        <v>4</v>
      </c>
      <c r="H3" s="1" t="s">
        <v>3</v>
      </c>
      <c r="I3" s="1" t="s">
        <v>6</v>
      </c>
      <c r="J3" s="1" t="s">
        <v>4</v>
      </c>
      <c r="K3" s="1" t="s">
        <v>8</v>
      </c>
      <c r="L3" s="1" t="s">
        <v>9</v>
      </c>
      <c r="M3" s="1" t="s">
        <v>6</v>
      </c>
      <c r="N3" s="1" t="s">
        <v>4</v>
      </c>
      <c r="O3" s="13"/>
    </row>
    <row r="4" spans="1:17" ht="53.25" customHeight="1" x14ac:dyDescent="0.25">
      <c r="A4" s="6" t="s">
        <v>11</v>
      </c>
      <c r="B4" s="1">
        <v>15</v>
      </c>
      <c r="C4" s="1">
        <v>499</v>
      </c>
      <c r="D4" s="1">
        <v>25</v>
      </c>
      <c r="E4" s="1">
        <v>1549</v>
      </c>
      <c r="F4" s="1">
        <v>9</v>
      </c>
      <c r="G4" s="1">
        <v>400</v>
      </c>
      <c r="H4" s="1">
        <v>87</v>
      </c>
      <c r="I4" s="1"/>
      <c r="J4" s="1">
        <f>N4-C4-E4-G4</f>
        <v>5966</v>
      </c>
      <c r="K4" s="6">
        <f>B4+D4+F4+H4</f>
        <v>136</v>
      </c>
      <c r="L4" s="6"/>
      <c r="M4" s="6"/>
      <c r="N4" s="5">
        <v>8414</v>
      </c>
      <c r="O4" s="2"/>
    </row>
    <row r="5" spans="1:17" ht="39" customHeight="1" x14ac:dyDescent="0.25">
      <c r="A5" s="1" t="s">
        <v>12</v>
      </c>
      <c r="B5" s="1"/>
      <c r="C5" s="1">
        <f>C4*80/100</f>
        <v>399.2</v>
      </c>
      <c r="D5" s="1"/>
      <c r="E5" s="1">
        <f>E4*80/100</f>
        <v>1239.2</v>
      </c>
      <c r="F5" s="1"/>
      <c r="G5" s="1">
        <f>G4*80/100</f>
        <v>320</v>
      </c>
      <c r="H5" s="1"/>
      <c r="I5" s="1"/>
      <c r="J5" s="1">
        <f>J4*80/100</f>
        <v>4772.8</v>
      </c>
      <c r="K5" s="1"/>
      <c r="L5" s="1"/>
      <c r="M5" s="1"/>
      <c r="N5" s="4">
        <f>C5+E5+G5+J5</f>
        <v>6731.2000000000007</v>
      </c>
      <c r="O5" s="2"/>
    </row>
    <row r="6" spans="1:17" ht="30" x14ac:dyDescent="0.25">
      <c r="A6" s="1" t="s">
        <v>13</v>
      </c>
      <c r="B6" s="1"/>
      <c r="C6" s="1">
        <f>C4*0.2</f>
        <v>99.800000000000011</v>
      </c>
      <c r="D6" s="1"/>
      <c r="E6" s="1">
        <f>E4*0.2</f>
        <v>309.8</v>
      </c>
      <c r="F6" s="1"/>
      <c r="G6" s="1">
        <f>G4*0.2</f>
        <v>80</v>
      </c>
      <c r="H6" s="1"/>
      <c r="I6" s="1"/>
      <c r="J6" s="1">
        <f>J4*0.2</f>
        <v>1193.2</v>
      </c>
      <c r="K6" s="1"/>
      <c r="L6" s="1"/>
      <c r="M6" s="1"/>
      <c r="N6" s="4">
        <f>C6+E6+G6+J6</f>
        <v>1682.8000000000002</v>
      </c>
      <c r="O6" s="2"/>
    </row>
    <row r="7" spans="1:17" ht="86.25" customHeight="1" x14ac:dyDescent="0.25">
      <c r="A7" s="6" t="s">
        <v>17</v>
      </c>
      <c r="B7" s="1">
        <v>19</v>
      </c>
      <c r="C7" s="9">
        <f>B7*O7</f>
        <v>243274.50980392157</v>
      </c>
      <c r="D7" s="2">
        <v>33</v>
      </c>
      <c r="E7" s="9">
        <f>D7*O7</f>
        <v>422529.4117647059</v>
      </c>
      <c r="F7" s="2">
        <v>15</v>
      </c>
      <c r="G7" s="9">
        <f>F7*O7</f>
        <v>192058.82352941178</v>
      </c>
      <c r="H7" s="2">
        <v>290</v>
      </c>
      <c r="I7" s="2">
        <v>10</v>
      </c>
      <c r="J7" s="9">
        <f>(H7*O7)+(I7*50000)</f>
        <v>4213137.2549019605</v>
      </c>
      <c r="K7" s="2"/>
      <c r="L7" s="3">
        <f>B7+D7+F7+H7</f>
        <v>357</v>
      </c>
      <c r="M7" s="3">
        <f>I7</f>
        <v>10</v>
      </c>
      <c r="N7" s="5">
        <f>N8+N9</f>
        <v>5071000</v>
      </c>
      <c r="O7" s="2">
        <f>(5071000-(10*50000))/357</f>
        <v>12803.921568627451</v>
      </c>
      <c r="Q7" s="11"/>
    </row>
    <row r="8" spans="1:17" ht="53.25" customHeight="1" x14ac:dyDescent="0.25">
      <c r="A8" s="1" t="s">
        <v>15</v>
      </c>
      <c r="B8" s="1"/>
      <c r="C8" s="9">
        <f>C7*95/100</f>
        <v>231110.78431372548</v>
      </c>
      <c r="D8" s="9"/>
      <c r="E8" s="9">
        <f>E7*95/100</f>
        <v>401402.9411764706</v>
      </c>
      <c r="F8" s="9"/>
      <c r="G8" s="9">
        <f>G7*95/100</f>
        <v>182455.88235294117</v>
      </c>
      <c r="H8" s="9"/>
      <c r="I8" s="9"/>
      <c r="J8" s="9">
        <f>J7*95/100</f>
        <v>4002480.3921568627</v>
      </c>
      <c r="K8" s="9"/>
      <c r="L8" s="9"/>
      <c r="M8" s="9"/>
      <c r="N8" s="10">
        <v>4817450</v>
      </c>
      <c r="O8" s="2"/>
      <c r="Q8" s="11"/>
    </row>
    <row r="9" spans="1:17" ht="53.25" customHeight="1" x14ac:dyDescent="0.25">
      <c r="A9" s="1" t="s">
        <v>14</v>
      </c>
      <c r="B9" s="1"/>
      <c r="C9" s="9">
        <f>C7*5/100</f>
        <v>12163.725490196077</v>
      </c>
      <c r="D9" s="9"/>
      <c r="E9" s="9">
        <f>E7*5/100</f>
        <v>21126.470588235297</v>
      </c>
      <c r="F9" s="9"/>
      <c r="G9" s="9">
        <f>G7*5/100</f>
        <v>9602.9411764705892</v>
      </c>
      <c r="H9" s="9"/>
      <c r="I9" s="9"/>
      <c r="J9" s="9">
        <f>J7*5/100</f>
        <v>210656.86274509801</v>
      </c>
      <c r="K9" s="9"/>
      <c r="L9" s="9"/>
      <c r="M9" s="9"/>
      <c r="N9" s="10">
        <v>253550</v>
      </c>
      <c r="O9" s="2"/>
      <c r="Q9" s="11"/>
    </row>
    <row r="11" spans="1:17" ht="21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7" x14ac:dyDescent="0.25">
      <c r="A12" s="2" t="s">
        <v>21</v>
      </c>
      <c r="B12" s="14" t="s">
        <v>22</v>
      </c>
      <c r="C12" s="15"/>
      <c r="D12" s="1"/>
      <c r="E12" s="1" t="s">
        <v>23</v>
      </c>
      <c r="F12" s="1"/>
      <c r="G12" s="1" t="s">
        <v>24</v>
      </c>
      <c r="H12" s="2"/>
      <c r="I12" s="2"/>
      <c r="J12" s="2" t="s">
        <v>7</v>
      </c>
      <c r="P12" s="8"/>
    </row>
    <row r="13" spans="1:17" x14ac:dyDescent="0.25">
      <c r="A13" s="2" t="s">
        <v>20</v>
      </c>
      <c r="B13" s="2">
        <v>19</v>
      </c>
      <c r="C13" s="2"/>
      <c r="D13" s="2"/>
      <c r="E13" s="2">
        <v>231</v>
      </c>
      <c r="F13" s="2"/>
      <c r="G13" s="2">
        <v>12</v>
      </c>
      <c r="H13" s="2"/>
      <c r="I13" s="2"/>
      <c r="J13" s="2">
        <f>E13+G13</f>
        <v>243</v>
      </c>
    </row>
    <row r="14" spans="1:17" x14ac:dyDescent="0.25">
      <c r="A14" s="2" t="s">
        <v>19</v>
      </c>
      <c r="B14" s="2">
        <v>33</v>
      </c>
      <c r="C14" s="2"/>
      <c r="D14" s="2"/>
      <c r="E14" s="2">
        <f>401+1</f>
        <v>402</v>
      </c>
      <c r="F14" s="2"/>
      <c r="G14" s="2">
        <v>21</v>
      </c>
      <c r="H14" s="2"/>
      <c r="I14" s="2"/>
      <c r="J14" s="2">
        <f t="shared" ref="J14:J17" si="0">E14+G14</f>
        <v>423</v>
      </c>
    </row>
    <row r="15" spans="1:17" x14ac:dyDescent="0.25">
      <c r="A15" s="2" t="s">
        <v>10</v>
      </c>
      <c r="B15" s="2">
        <v>15</v>
      </c>
      <c r="C15" s="2"/>
      <c r="D15" s="2"/>
      <c r="E15" s="2">
        <v>182</v>
      </c>
      <c r="F15" s="2"/>
      <c r="G15" s="2">
        <v>10</v>
      </c>
      <c r="H15" s="2"/>
      <c r="I15" s="2"/>
      <c r="J15" s="2">
        <f t="shared" si="0"/>
        <v>192</v>
      </c>
    </row>
    <row r="16" spans="1:17" x14ac:dyDescent="0.25">
      <c r="A16" s="2" t="s">
        <v>2</v>
      </c>
      <c r="B16" s="2">
        <v>290</v>
      </c>
      <c r="C16" s="2">
        <v>10</v>
      </c>
      <c r="D16" s="2"/>
      <c r="E16" s="2">
        <v>4002</v>
      </c>
      <c r="F16" s="2"/>
      <c r="G16" s="2">
        <v>211</v>
      </c>
      <c r="H16" s="2"/>
      <c r="I16" s="2"/>
      <c r="J16" s="2">
        <f t="shared" si="0"/>
        <v>4213</v>
      </c>
    </row>
    <row r="17" spans="1:10" x14ac:dyDescent="0.25">
      <c r="A17" s="2"/>
      <c r="B17" s="3">
        <f>B13+B14+B15+B16</f>
        <v>357</v>
      </c>
      <c r="C17" s="3">
        <f>C13+C14+C15+C16</f>
        <v>10</v>
      </c>
      <c r="D17" s="2"/>
      <c r="E17" s="2">
        <f>E13+E14+E15+E16</f>
        <v>4817</v>
      </c>
      <c r="F17" s="2"/>
      <c r="G17" s="2">
        <f>G13+G14+G15+G16</f>
        <v>254</v>
      </c>
      <c r="H17" s="2"/>
      <c r="I17" s="2"/>
      <c r="J17" s="2">
        <f t="shared" si="0"/>
        <v>5071</v>
      </c>
    </row>
  </sheetData>
  <mergeCells count="9">
    <mergeCell ref="O2:O3"/>
    <mergeCell ref="B12:C12"/>
    <mergeCell ref="A1:N1"/>
    <mergeCell ref="A2:A3"/>
    <mergeCell ref="B2:C2"/>
    <mergeCell ref="D2:E2"/>
    <mergeCell ref="F2:G2"/>
    <mergeCell ref="H2:J2"/>
    <mergeCell ref="K2:N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СОГЛАШЕНИЮ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2019-11-15T11:37:40Z</dcterms:modified>
</cp:coreProperties>
</file>