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4B32FDFA-2778-484D-A30E-C675561DF1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ект штатного расписания" sheetId="1" r:id="rId1"/>
  </sheets>
  <calcPr calcId="181029"/>
</workbook>
</file>

<file path=xl/calcChain.xml><?xml version="1.0" encoding="utf-8"?>
<calcChain xmlns="http://schemas.openxmlformats.org/spreadsheetml/2006/main">
  <c r="G12" i="1" l="1"/>
  <c r="H12" i="1"/>
  <c r="K12" i="1" s="1"/>
  <c r="J12" i="1"/>
  <c r="L12" i="1"/>
  <c r="M12" i="1" s="1"/>
  <c r="T12" i="1"/>
  <c r="V12" i="1"/>
  <c r="G13" i="1"/>
  <c r="H13" i="1"/>
  <c r="L13" i="1" s="1"/>
  <c r="S13" i="1"/>
  <c r="V13" i="1" s="1"/>
  <c r="T13" i="1"/>
  <c r="G14" i="1"/>
  <c r="K14" i="1"/>
  <c r="L14" i="1"/>
  <c r="M14" i="1" s="1"/>
  <c r="T14" i="1"/>
  <c r="V14" i="1" s="1"/>
  <c r="G15" i="1"/>
  <c r="L15" i="1" s="1"/>
  <c r="M15" i="1" s="1"/>
  <c r="K15" i="1"/>
  <c r="S15" i="1"/>
  <c r="T15" i="1"/>
  <c r="K16" i="1"/>
  <c r="V16" i="1"/>
  <c r="G17" i="1"/>
  <c r="L17" i="1" s="1"/>
  <c r="M17" i="1" s="1"/>
  <c r="K17" i="1"/>
  <c r="T17" i="1"/>
  <c r="V17" i="1" s="1"/>
  <c r="E18" i="1"/>
  <c r="F18" i="1"/>
  <c r="H18" i="1"/>
  <c r="I18" i="1"/>
  <c r="J18" i="1"/>
  <c r="R18" i="1"/>
  <c r="S18" i="1"/>
  <c r="T18" i="1"/>
  <c r="G19" i="1"/>
  <c r="L19" i="1" s="1"/>
  <c r="M19" i="1" s="1"/>
  <c r="H19" i="1"/>
  <c r="K19" i="1"/>
  <c r="T19" i="1"/>
  <c r="V19" i="1" s="1"/>
  <c r="W19" i="1" s="1"/>
  <c r="G20" i="1"/>
  <c r="H20" i="1"/>
  <c r="H22" i="1" s="1"/>
  <c r="L20" i="1"/>
  <c r="T20" i="1"/>
  <c r="V20" i="1"/>
  <c r="G21" i="1"/>
  <c r="L21" i="1" s="1"/>
  <c r="M21" i="1" s="1"/>
  <c r="K21" i="1"/>
  <c r="T21" i="1"/>
  <c r="V21" i="1" s="1"/>
  <c r="E22" i="1"/>
  <c r="F22" i="1"/>
  <c r="I22" i="1"/>
  <c r="J22" i="1"/>
  <c r="R22" i="1"/>
  <c r="G23" i="1"/>
  <c r="H23" i="1"/>
  <c r="H27" i="1" s="1"/>
  <c r="T23" i="1"/>
  <c r="V23" i="1" s="1"/>
  <c r="G24" i="1"/>
  <c r="H24" i="1"/>
  <c r="K24" i="1" s="1"/>
  <c r="T24" i="1"/>
  <c r="V24" i="1"/>
  <c r="H25" i="1"/>
  <c r="K25" i="1"/>
  <c r="W25" i="1" s="1"/>
  <c r="V25" i="1"/>
  <c r="G26" i="1"/>
  <c r="L26" i="1" s="1"/>
  <c r="M26" i="1" s="1"/>
  <c r="H26" i="1"/>
  <c r="K26" i="1"/>
  <c r="W26" i="1" s="1"/>
  <c r="T26" i="1"/>
  <c r="V26" i="1"/>
  <c r="E27" i="1"/>
  <c r="F27" i="1"/>
  <c r="G27" i="1"/>
  <c r="I27" i="1"/>
  <c r="J27" i="1"/>
  <c r="R27" i="1"/>
  <c r="U27" i="1"/>
  <c r="G28" i="1"/>
  <c r="H28" i="1"/>
  <c r="K28" i="1" s="1"/>
  <c r="T28" i="1"/>
  <c r="V28" i="1" s="1"/>
  <c r="G29" i="1"/>
  <c r="L29" i="1" s="1"/>
  <c r="M29" i="1" s="1"/>
  <c r="H29" i="1"/>
  <c r="K29" i="1"/>
  <c r="T29" i="1"/>
  <c r="V29" i="1"/>
  <c r="G30" i="1"/>
  <c r="H30" i="1"/>
  <c r="K30" i="1" s="1"/>
  <c r="T30" i="1"/>
  <c r="V30" i="1" s="1"/>
  <c r="G31" i="1"/>
  <c r="L31" i="1" s="1"/>
  <c r="M31" i="1" s="1"/>
  <c r="H31" i="1"/>
  <c r="K31" i="1"/>
  <c r="W31" i="1" s="1"/>
  <c r="T31" i="1"/>
  <c r="V31" i="1"/>
  <c r="H32" i="1"/>
  <c r="K32" i="1"/>
  <c r="W32" i="1" s="1"/>
  <c r="T32" i="1"/>
  <c r="V32" i="1" s="1"/>
  <c r="E33" i="1"/>
  <c r="F33" i="1"/>
  <c r="I33" i="1"/>
  <c r="J33" i="1"/>
  <c r="S33" i="1"/>
  <c r="G34" i="1"/>
  <c r="L34" i="1" s="1"/>
  <c r="H34" i="1"/>
  <c r="K34" i="1" s="1"/>
  <c r="S34" i="1"/>
  <c r="S36" i="1" s="1"/>
  <c r="T34" i="1"/>
  <c r="G35" i="1"/>
  <c r="L35" i="1" s="1"/>
  <c r="M35" i="1" s="1"/>
  <c r="H35" i="1"/>
  <c r="K35" i="1" s="1"/>
  <c r="T35" i="1"/>
  <c r="T36" i="1" s="1"/>
  <c r="E36" i="1"/>
  <c r="F36" i="1"/>
  <c r="I36" i="1"/>
  <c r="R36" i="1"/>
  <c r="G37" i="1"/>
  <c r="G38" i="1" s="1"/>
  <c r="H37" i="1"/>
  <c r="I37" i="1"/>
  <c r="I38" i="1" s="1"/>
  <c r="T37" i="1"/>
  <c r="T38" i="1" s="1"/>
  <c r="V37" i="1"/>
  <c r="V38" i="1" s="1"/>
  <c r="E38" i="1"/>
  <c r="F38" i="1"/>
  <c r="J38" i="1"/>
  <c r="G39" i="1"/>
  <c r="K39" i="1"/>
  <c r="K40" i="1" s="1"/>
  <c r="L39" i="1"/>
  <c r="M39" i="1"/>
  <c r="M40" i="1" s="1"/>
  <c r="T39" i="1"/>
  <c r="V39" i="1" s="1"/>
  <c r="E40" i="1"/>
  <c r="F40" i="1"/>
  <c r="G40" i="1"/>
  <c r="L40" i="1"/>
  <c r="R40" i="1"/>
  <c r="G41" i="1"/>
  <c r="J41" i="1"/>
  <c r="K41" i="1" s="1"/>
  <c r="S41" i="1"/>
  <c r="V41" i="1" s="1"/>
  <c r="T41" i="1"/>
  <c r="G42" i="1"/>
  <c r="L42" i="1" s="1"/>
  <c r="M42" i="1" s="1"/>
  <c r="N42" i="1" s="1"/>
  <c r="K42" i="1"/>
  <c r="T42" i="1"/>
  <c r="T46" i="1" s="1"/>
  <c r="G43" i="1"/>
  <c r="K43" i="1"/>
  <c r="L43" i="1"/>
  <c r="M43" i="1" s="1"/>
  <c r="N43" i="1" s="1"/>
  <c r="T43" i="1"/>
  <c r="V43" i="1"/>
  <c r="W43" i="1" s="1"/>
  <c r="G44" i="1"/>
  <c r="L44" i="1" s="1"/>
  <c r="M44" i="1" s="1"/>
  <c r="K44" i="1"/>
  <c r="T44" i="1"/>
  <c r="V44" i="1" s="1"/>
  <c r="W44" i="1" s="1"/>
  <c r="G45" i="1"/>
  <c r="L45" i="1" s="1"/>
  <c r="M45" i="1" s="1"/>
  <c r="N45" i="1" s="1"/>
  <c r="K45" i="1"/>
  <c r="V45" i="1"/>
  <c r="E46" i="1"/>
  <c r="F46" i="1"/>
  <c r="H46" i="1"/>
  <c r="I46" i="1"/>
  <c r="J46" i="1"/>
  <c r="R46" i="1"/>
  <c r="S46" i="1"/>
  <c r="G47" i="1"/>
  <c r="L47" i="1" s="1"/>
  <c r="M47" i="1" s="1"/>
  <c r="K47" i="1"/>
  <c r="K51" i="1" s="1"/>
  <c r="S47" i="1"/>
  <c r="T47" i="1"/>
  <c r="T51" i="1" s="1"/>
  <c r="G48" i="1"/>
  <c r="I48" i="1"/>
  <c r="I51" i="1" s="1"/>
  <c r="K48" i="1"/>
  <c r="T48" i="1"/>
  <c r="V48" i="1" s="1"/>
  <c r="G49" i="1"/>
  <c r="L49" i="1" s="1"/>
  <c r="M49" i="1" s="1"/>
  <c r="N49" i="1" s="1"/>
  <c r="K49" i="1"/>
  <c r="T49" i="1"/>
  <c r="V49" i="1"/>
  <c r="W49" i="1" s="1"/>
  <c r="G50" i="1"/>
  <c r="K50" i="1"/>
  <c r="L50" i="1"/>
  <c r="M50" i="1" s="1"/>
  <c r="S50" i="1"/>
  <c r="V50" i="1" s="1"/>
  <c r="W50" i="1" s="1"/>
  <c r="T50" i="1"/>
  <c r="E51" i="1"/>
  <c r="E52" i="1" s="1"/>
  <c r="F51" i="1"/>
  <c r="F52" i="1" s="1"/>
  <c r="H51" i="1"/>
  <c r="J51" i="1"/>
  <c r="J52" i="1" s="1"/>
  <c r="R51" i="1"/>
  <c r="U51" i="1"/>
  <c r="U52" i="1"/>
  <c r="M54" i="1"/>
  <c r="N54" i="1" s="1"/>
  <c r="V33" i="1" l="1"/>
  <c r="W30" i="1"/>
  <c r="W28" i="1"/>
  <c r="V47" i="1"/>
  <c r="W47" i="1" s="1"/>
  <c r="W45" i="1"/>
  <c r="V42" i="1"/>
  <c r="W42" i="1" s="1"/>
  <c r="L41" i="1"/>
  <c r="L37" i="1"/>
  <c r="V35" i="1"/>
  <c r="T33" i="1"/>
  <c r="L28" i="1"/>
  <c r="K23" i="1"/>
  <c r="K20" i="1"/>
  <c r="G36" i="1"/>
  <c r="H33" i="1"/>
  <c r="W29" i="1"/>
  <c r="V15" i="1"/>
  <c r="L48" i="1"/>
  <c r="M48" i="1" s="1"/>
  <c r="N48" i="1" s="1"/>
  <c r="I52" i="1"/>
  <c r="W35" i="1"/>
  <c r="L30" i="1"/>
  <c r="M30" i="1" s="1"/>
  <c r="T27" i="1"/>
  <c r="L24" i="1"/>
  <c r="M24" i="1" s="1"/>
  <c r="L23" i="1"/>
  <c r="W17" i="1"/>
  <c r="W16" i="1"/>
  <c r="K13" i="1"/>
  <c r="W13" i="1" s="1"/>
  <c r="N50" i="1"/>
  <c r="O50" i="1" s="1"/>
  <c r="P50" i="1" s="1"/>
  <c r="W48" i="1"/>
  <c r="V51" i="1"/>
  <c r="N47" i="1"/>
  <c r="N51" i="1" s="1"/>
  <c r="M51" i="1"/>
  <c r="W51" i="1"/>
  <c r="L46" i="1"/>
  <c r="M41" i="1"/>
  <c r="W39" i="1"/>
  <c r="V40" i="1"/>
  <c r="W40" i="1" s="1"/>
  <c r="M37" i="1"/>
  <c r="L38" i="1"/>
  <c r="M28" i="1"/>
  <c r="L33" i="1"/>
  <c r="W14" i="1"/>
  <c r="V18" i="1"/>
  <c r="M13" i="1"/>
  <c r="M18" i="1" s="1"/>
  <c r="L18" i="1"/>
  <c r="N12" i="1"/>
  <c r="O12" i="1" s="1"/>
  <c r="L51" i="1"/>
  <c r="O45" i="1"/>
  <c r="P45" i="1" s="1"/>
  <c r="K46" i="1"/>
  <c r="V46" i="1"/>
  <c r="W41" i="1"/>
  <c r="W46" i="1" s="1"/>
  <c r="N31" i="1"/>
  <c r="O31" i="1" s="1"/>
  <c r="K27" i="1"/>
  <c r="W24" i="1"/>
  <c r="W21" i="1"/>
  <c r="V22" i="1"/>
  <c r="N14" i="1"/>
  <c r="O14" i="1" s="1"/>
  <c r="P14" i="1" s="1"/>
  <c r="G51" i="1"/>
  <c r="O49" i="1"/>
  <c r="P49" i="1" s="1"/>
  <c r="K36" i="1"/>
  <c r="N30" i="1"/>
  <c r="O30" i="1" s="1"/>
  <c r="W33" i="1"/>
  <c r="N24" i="1"/>
  <c r="O24" i="1" s="1"/>
  <c r="P24" i="1" s="1"/>
  <c r="M23" i="1"/>
  <c r="L27" i="1"/>
  <c r="N19" i="1"/>
  <c r="O19" i="1" s="1"/>
  <c r="W15" i="1"/>
  <c r="K18" i="1"/>
  <c r="W12" i="1"/>
  <c r="W18" i="1" s="1"/>
  <c r="S51" i="1"/>
  <c r="S52" i="1" s="1"/>
  <c r="O48" i="1"/>
  <c r="P48" i="1" s="1"/>
  <c r="N44" i="1"/>
  <c r="O44" i="1" s="1"/>
  <c r="P44" i="1" s="1"/>
  <c r="O43" i="1"/>
  <c r="P43" i="1" s="1"/>
  <c r="O42" i="1"/>
  <c r="P42" i="1" s="1"/>
  <c r="N35" i="1"/>
  <c r="O35" i="1"/>
  <c r="P35" i="1" s="1"/>
  <c r="M34" i="1"/>
  <c r="L36" i="1"/>
  <c r="N29" i="1"/>
  <c r="O29" i="1"/>
  <c r="N26" i="1"/>
  <c r="O26" i="1" s="1"/>
  <c r="P26" i="1" s="1"/>
  <c r="W23" i="1"/>
  <c r="V27" i="1"/>
  <c r="N21" i="1"/>
  <c r="O21" i="1" s="1"/>
  <c r="L22" i="1"/>
  <c r="N17" i="1"/>
  <c r="O17" i="1" s="1"/>
  <c r="P17" i="1" s="1"/>
  <c r="N15" i="1"/>
  <c r="O15" i="1"/>
  <c r="P15" i="1" s="1"/>
  <c r="G46" i="1"/>
  <c r="T40" i="1"/>
  <c r="N39" i="1"/>
  <c r="N40" i="1" s="1"/>
  <c r="H38" i="1"/>
  <c r="K37" i="1"/>
  <c r="H36" i="1"/>
  <c r="V34" i="1"/>
  <c r="V36" i="1" s="1"/>
  <c r="K33" i="1"/>
  <c r="G33" i="1"/>
  <c r="T22" i="1"/>
  <c r="G22" i="1"/>
  <c r="M20" i="1"/>
  <c r="G18" i="1"/>
  <c r="W22" i="1" l="1"/>
  <c r="O39" i="1"/>
  <c r="H52" i="1"/>
  <c r="T52" i="1"/>
  <c r="K22" i="1"/>
  <c r="K52" i="1" s="1"/>
  <c r="W20" i="1"/>
  <c r="Q31" i="1"/>
  <c r="P31" i="1"/>
  <c r="Q30" i="1"/>
  <c r="P30" i="1"/>
  <c r="P21" i="1"/>
  <c r="Q21" i="1"/>
  <c r="N34" i="1"/>
  <c r="N36" i="1" s="1"/>
  <c r="M36" i="1"/>
  <c r="K38" i="1"/>
  <c r="R52" i="1" s="1"/>
  <c r="W37" i="1"/>
  <c r="W38" i="1" s="1"/>
  <c r="O40" i="1"/>
  <c r="P39" i="1"/>
  <c r="P40" i="1" s="1"/>
  <c r="P12" i="1"/>
  <c r="N28" i="1"/>
  <c r="N33" i="1" s="1"/>
  <c r="M33" i="1"/>
  <c r="O47" i="1"/>
  <c r="W27" i="1"/>
  <c r="W52" i="1" s="1"/>
  <c r="W34" i="1"/>
  <c r="W36" i="1" s="1"/>
  <c r="L52" i="1"/>
  <c r="N41" i="1"/>
  <c r="N46" i="1" s="1"/>
  <c r="M46" i="1"/>
  <c r="V52" i="1"/>
  <c r="P19" i="1"/>
  <c r="Q19" i="1"/>
  <c r="Q22" i="1" s="1"/>
  <c r="G52" i="1"/>
  <c r="Q29" i="1"/>
  <c r="P29" i="1"/>
  <c r="N13" i="1"/>
  <c r="O13" i="1"/>
  <c r="P13" i="1" s="1"/>
  <c r="N20" i="1"/>
  <c r="N22" i="1" s="1"/>
  <c r="O20" i="1"/>
  <c r="P20" i="1" s="1"/>
  <c r="M22" i="1"/>
  <c r="N23" i="1"/>
  <c r="N27" i="1" s="1"/>
  <c r="M27" i="1"/>
  <c r="N18" i="1"/>
  <c r="M38" i="1"/>
  <c r="N37" i="1"/>
  <c r="N38" i="1" s="1"/>
  <c r="O37" i="1" l="1"/>
  <c r="O38" i="1" s="1"/>
  <c r="M52" i="1"/>
  <c r="O34" i="1"/>
  <c r="P34" i="1" s="1"/>
  <c r="P36" i="1" s="1"/>
  <c r="N52" i="1"/>
  <c r="O22" i="1"/>
  <c r="O41" i="1"/>
  <c r="P47" i="1"/>
  <c r="P51" i="1" s="1"/>
  <c r="O51" i="1"/>
  <c r="O18" i="1"/>
  <c r="O23" i="1"/>
  <c r="O28" i="1"/>
  <c r="P18" i="1"/>
  <c r="U54" i="1"/>
  <c r="P22" i="1"/>
  <c r="P37" i="1" l="1"/>
  <c r="P38" i="1" s="1"/>
  <c r="O36" i="1"/>
  <c r="Q28" i="1"/>
  <c r="P28" i="1"/>
  <c r="P33" i="1" s="1"/>
  <c r="O33" i="1"/>
  <c r="P23" i="1"/>
  <c r="P27" i="1" s="1"/>
  <c r="O27" i="1"/>
  <c r="P41" i="1"/>
  <c r="P46" i="1" s="1"/>
  <c r="P52" i="1" s="1"/>
  <c r="O46" i="1"/>
  <c r="O52" i="1" s="1"/>
</calcChain>
</file>

<file path=xl/sharedStrings.xml><?xml version="1.0" encoding="utf-8"?>
<sst xmlns="http://schemas.openxmlformats.org/spreadsheetml/2006/main" count="105" uniqueCount="85">
  <si>
    <t>расшифровка подписи</t>
  </si>
  <si>
    <t>Е.А. Веретенникова</t>
  </si>
  <si>
    <t>Ведущий юрисконсульт</t>
  </si>
  <si>
    <t>Л.С.Беляева</t>
  </si>
  <si>
    <t>Главный бухгалтер</t>
  </si>
  <si>
    <t>Т.И. Керасирова</t>
  </si>
  <si>
    <t xml:space="preserve">Директор </t>
  </si>
  <si>
    <t>ВСЕГО</t>
  </si>
  <si>
    <t>Всего</t>
  </si>
  <si>
    <t>Итого</t>
  </si>
  <si>
    <t xml:space="preserve">Дворник </t>
  </si>
  <si>
    <t xml:space="preserve">Уборщик служебных помещений </t>
  </si>
  <si>
    <t xml:space="preserve">Водитель автомобиля </t>
  </si>
  <si>
    <t xml:space="preserve">Заведующий хозяйством </t>
  </si>
  <si>
    <t>Хозяйственный отдел</t>
  </si>
  <si>
    <t>+</t>
  </si>
  <si>
    <t xml:space="preserve">Экономист </t>
  </si>
  <si>
    <t>Специалист в сфере закупок</t>
  </si>
  <si>
    <t xml:space="preserve">Ведущий экономист </t>
  </si>
  <si>
    <t xml:space="preserve">Бухгалтер 1 категории </t>
  </si>
  <si>
    <t xml:space="preserve">Начальник отдела </t>
  </si>
  <si>
    <t>Финансово-экономический отдел</t>
  </si>
  <si>
    <t xml:space="preserve">Заведующий архивом </t>
  </si>
  <si>
    <t>Архив ИСОГД</t>
  </si>
  <si>
    <t>Итого:</t>
  </si>
  <si>
    <t>Специалист по защите государственной тайны</t>
  </si>
  <si>
    <t>Спецчасть</t>
  </si>
  <si>
    <t>Инженер 2 категории (вакансия)</t>
  </si>
  <si>
    <t>Ведущий инженер (Войтик С.В.)</t>
  </si>
  <si>
    <t>Сектор автоматизированно й системы управления</t>
  </si>
  <si>
    <t>Инженер 1 категории (Тушканова А.С.)</t>
  </si>
  <si>
    <t>Инженер 1 категории (Керасирова Я.О.)</t>
  </si>
  <si>
    <t>Ведущий инженер (Роганова Е.А.)</t>
  </si>
  <si>
    <t>Ведущий инженер (Маликова Р.А.)</t>
  </si>
  <si>
    <t>Начальник отдела (Манюрова Г.Д.)</t>
  </si>
  <si>
    <t>Отдел инженерно-транспортной инфраструктуры</t>
  </si>
  <si>
    <t>Инженер 1 категории (Печкурова Ю.Н.)</t>
  </si>
  <si>
    <t>Инженер 1 категории (вакансия)</t>
  </si>
  <si>
    <t>Ведущий инженер (Сейтмеров Д.С.)</t>
  </si>
  <si>
    <t>Заведующий сектором (Дамер А.В.)</t>
  </si>
  <si>
    <t>Топогеодезический сектор</t>
  </si>
  <si>
    <t>Техник (Кровина А.Е.)</t>
  </si>
  <si>
    <t>Инженер 2 категории (Романова Л.А.)</t>
  </si>
  <si>
    <t>Заведующий сектором (Дамер М.М.)</t>
  </si>
  <si>
    <t>Сектор ведения информационных систем</t>
  </si>
  <si>
    <t>Документовед</t>
  </si>
  <si>
    <t>Юрисконсульт</t>
  </si>
  <si>
    <t>Ведущий  юрисконсульт</t>
  </si>
  <si>
    <t>Заместитель директора по градостроительной деятельности</t>
  </si>
  <si>
    <t>Директор</t>
  </si>
  <si>
    <t>Управление учреждением</t>
  </si>
  <si>
    <t xml:space="preserve">за работу во вредных и (или) опасных условиях труда </t>
  </si>
  <si>
    <t>за выслугу лет</t>
  </si>
  <si>
    <t xml:space="preserve"> за интенсив-ность и  напряжен-ность труда</t>
  </si>
  <si>
    <t>за стаж работы в подразде-лениях по защите гос.тайны, надбавка за вредные условия труда</t>
  </si>
  <si>
    <t xml:space="preserve">за работу с секрет-ными сведения-ми </t>
  </si>
  <si>
    <t>премия 40%</t>
  </si>
  <si>
    <t>Код</t>
  </si>
  <si>
    <t>Наименование</t>
  </si>
  <si>
    <t>Итого за счет всех источников, руб.</t>
  </si>
  <si>
    <t>Всего за счет средств от выполнения платных услуг, руб. (гр.10 + гр. 12 + гр. 13)</t>
  </si>
  <si>
    <t>Надбавки  за счет средств от выполнения платных услуг, руб.</t>
  </si>
  <si>
    <t xml:space="preserve">Тарифная ставка (оклад) и пр., руб. </t>
  </si>
  <si>
    <t>с учетом ставки</t>
  </si>
  <si>
    <t>Оклад с начислением</t>
  </si>
  <si>
    <t>ВСЕГО за год С НАЧ</t>
  </si>
  <si>
    <t xml:space="preserve"> НАЧ 30,2%</t>
  </si>
  <si>
    <t xml:space="preserve">ВСЕГО ЗА ГОД </t>
  </si>
  <si>
    <t>Всего за счет средств бюджета г.о.Тольятти, руб. (гр. 5 +гр. 6 + гр. 7 + гр. 8)               С УЧЕТОМ ПРЕМИИ</t>
  </si>
  <si>
    <t>Всего за счет средств бюджета г.о.Тольятти, руб. (гр. 5 +гр. 6 + гр. 7 + гр. 8)</t>
  </si>
  <si>
    <t xml:space="preserve">Надбавка, руб. </t>
  </si>
  <si>
    <t>Количес-тво штатных единиц</t>
  </si>
  <si>
    <t>Должность (специальность, профессия), разряд, класс (категория) квалификация</t>
  </si>
  <si>
    <t>Структурное подразделение</t>
  </si>
  <si>
    <t>30,5 шт.ед.</t>
  </si>
  <si>
    <t>с 01.01.2024  по 31.12.2024</t>
  </si>
  <si>
    <t>ПРОЕКТ  ШТАТНОЕ  РАСПИСАНИЕ</t>
  </si>
  <si>
    <t>УТВЕРЖДЕНО</t>
  </si>
  <si>
    <t>Дата составления</t>
  </si>
  <si>
    <t>Номер документа</t>
  </si>
  <si>
    <t>наименование организации</t>
  </si>
  <si>
    <t>0301017</t>
  </si>
  <si>
    <t>"АРХИТЕКТУРА И ГРАДОСТРОИТЕЛЬСТВО" (МБУ «АиГ»)</t>
  </si>
  <si>
    <t>Муниципальное бюджетное учреждение городского округа Тольятти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</si>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</sst>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#,##0.00\ ;&quot; (&quot;#,##0.00\);&quot; -&quot;#\ ;@\ "/>
    <numFmt numFmtId="165" formatCode="#,##0.00&quot;р.&quot;"/>
    <numFmt numFmtId="166" formatCode="dd/mm/yy"/>
  </numFmts>
  <fonts count="25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FF0000"/>
      <name val="Arial Cyr"/>
      <family val="2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Arial Cyr"/>
      <family val="2"/>
      <charset val="204"/>
    </font>
    <font>
      <b/>
      <i/>
      <sz val="14"/>
      <name val="Arial Cyr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0070C0"/>
      <name val="Arial Cyr"/>
      <charset val="204"/>
    </font>
    <font>
      <b/>
      <sz val="14"/>
      <color rgb="FF0070C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b/>
      <i/>
      <sz val="14"/>
      <color rgb="FF0070C0"/>
      <name val="Times New Roman"/>
      <family val="1"/>
      <charset val="204"/>
    </font>
    <font>
      <b/>
      <sz val="14"/>
      <color rgb="FFFF0000"/>
      <name val="Arial Cyr"/>
      <charset val="204"/>
    </font>
    <font>
      <b/>
      <sz val="10"/>
      <color rgb="FFFF0000"/>
      <name val="Arial Cyr"/>
      <family val="2"/>
      <charset val="204"/>
    </font>
    <font>
      <b/>
      <i/>
      <sz val="14"/>
      <color rgb="FFFF0000"/>
      <name val="Times New Roman"/>
      <family val="1"/>
      <charset val="204"/>
    </font>
    <font>
      <sz val="10"/>
      <color indexed="18"/>
      <name val="Arial Cyr"/>
      <family val="2"/>
      <charset val="204"/>
    </font>
    <font>
      <sz val="14"/>
      <color indexed="18"/>
      <name val="Times New Roman"/>
      <family val="1"/>
      <charset val="204"/>
    </font>
    <font>
      <b/>
      <sz val="14"/>
      <color rgb="FF0070C0"/>
      <name val="Arial Cyr"/>
      <family val="2"/>
      <charset val="204"/>
    </font>
    <font>
      <sz val="11"/>
      <color indexed="8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60">
    <border>
      <left/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1" fillId="0" borderId="0"/>
    <xf numFmtId="164" fontId="6" fillId="0" borderId="0" applyFill="0" applyBorder="0" applyAlignment="0" applyProtection="0"/>
    <xf numFmtId="0" fontId="1" fillId="0" borderId="0"/>
    <xf numFmtId="0" fontId="24" fillId="0" borderId="0"/>
    <xf numFmtId="0" fontId="6" fillId="0" borderId="0" applyNumberFormat="0" applyFont="0" applyFill="0" applyBorder="0" applyAlignment="0" applyProtection="0"/>
  </cellStyleXfs>
  <cellXfs count="428">
    <xf numFmtId="0" fontId="0" fillId="0" borderId="0" xfId="0"/>
    <xf numFmtId="0" fontId="2" fillId="2" borderId="0" xfId="0" applyFont="1" applyFill="1" applyAlignment="1">
      <alignment horizontal="center"/>
    </xf>
    <xf numFmtId="0" fontId="0" fillId="2" borderId="0" xfId="0" applyFill="1"/>
    <xf numFmtId="0" fontId="2" fillId="0" borderId="0" xfId="0" applyFont="1" applyAlignment="1">
      <alignment horizontal="center"/>
    </xf>
    <xf numFmtId="0" fontId="3" fillId="3" borderId="0" xfId="0" applyFont="1" applyFill="1"/>
    <xf numFmtId="0" fontId="0" fillId="4" borderId="0" xfId="0" applyFill="1"/>
    <xf numFmtId="0" fontId="2" fillId="4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4" borderId="3" xfId="0" applyFont="1" applyFill="1" applyBorder="1"/>
    <xf numFmtId="0" fontId="5" fillId="4" borderId="4" xfId="0" applyFont="1" applyFill="1" applyBorder="1"/>
    <xf numFmtId="0" fontId="4" fillId="4" borderId="6" xfId="0" applyFont="1" applyFill="1" applyBorder="1" applyAlignment="1">
      <alignment horizontal="center"/>
    </xf>
    <xf numFmtId="0" fontId="7" fillId="4" borderId="0" xfId="1" applyFont="1" applyFill="1"/>
    <xf numFmtId="0" fontId="4" fillId="4" borderId="7" xfId="1" applyFont="1" applyFill="1" applyBorder="1" applyAlignment="1">
      <alignment horizontal="center" vertical="top"/>
    </xf>
    <xf numFmtId="3" fontId="7" fillId="4" borderId="0" xfId="1" applyNumberFormat="1" applyFont="1" applyFill="1"/>
    <xf numFmtId="0" fontId="7" fillId="4" borderId="0" xfId="1" applyFont="1" applyFill="1" applyAlignment="1">
      <alignment horizontal="center" vertical="top"/>
    </xf>
    <xf numFmtId="0" fontId="7" fillId="4" borderId="8" xfId="1" applyFont="1" applyFill="1" applyBorder="1" applyAlignment="1">
      <alignment horizontal="center" vertical="top"/>
    </xf>
    <xf numFmtId="0" fontId="4" fillId="4" borderId="3" xfId="1" applyFont="1" applyFill="1" applyBorder="1" applyAlignment="1">
      <alignment horizontal="center"/>
    </xf>
    <xf numFmtId="0" fontId="4" fillId="4" borderId="0" xfId="1" applyFont="1" applyFill="1" applyAlignment="1">
      <alignment horizontal="right"/>
    </xf>
    <xf numFmtId="3" fontId="4" fillId="4" borderId="0" xfId="1" applyNumberFormat="1" applyFont="1" applyFill="1"/>
    <xf numFmtId="0" fontId="4" fillId="4" borderId="0" xfId="1" applyFont="1" applyFill="1"/>
    <xf numFmtId="0" fontId="4" fillId="4" borderId="8" xfId="1" applyFont="1" applyFill="1" applyBorder="1"/>
    <xf numFmtId="0" fontId="4" fillId="4" borderId="0" xfId="1" applyFont="1" applyFill="1" applyAlignment="1">
      <alignment horizontal="center" vertical="top"/>
    </xf>
    <xf numFmtId="0" fontId="4" fillId="4" borderId="0" xfId="1" applyFont="1" applyFill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7" fillId="4" borderId="7" xfId="1" applyFont="1" applyFill="1" applyBorder="1"/>
    <xf numFmtId="0" fontId="4" fillId="4" borderId="11" xfId="1" applyFont="1" applyFill="1" applyBorder="1" applyAlignment="1">
      <alignment horizontal="center"/>
    </xf>
    <xf numFmtId="0" fontId="7" fillId="4" borderId="7" xfId="1" applyFont="1" applyFill="1" applyBorder="1" applyAlignment="1">
      <alignment horizontal="center" vertical="top"/>
    </xf>
    <xf numFmtId="3" fontId="4" fillId="4" borderId="7" xfId="1" applyNumberFormat="1" applyFont="1" applyFill="1" applyBorder="1"/>
    <xf numFmtId="0" fontId="4" fillId="4" borderId="7" xfId="1" applyFont="1" applyFill="1" applyBorder="1"/>
    <xf numFmtId="4" fontId="8" fillId="0" borderId="13" xfId="0" applyNumberFormat="1" applyFont="1" applyBorder="1"/>
    <xf numFmtId="0" fontId="9" fillId="0" borderId="14" xfId="0" applyFont="1" applyBorder="1" applyAlignment="1">
      <alignment horizontal="right" vertical="center"/>
    </xf>
    <xf numFmtId="4" fontId="10" fillId="0" borderId="11" xfId="0" applyNumberFormat="1" applyFont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11" fillId="4" borderId="15" xfId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/>
    </xf>
    <xf numFmtId="4" fontId="9" fillId="0" borderId="3" xfId="0" applyNumberFormat="1" applyFont="1" applyBorder="1" applyAlignment="1">
      <alignment horizontal="right" vertical="center"/>
    </xf>
    <xf numFmtId="4" fontId="9" fillId="0" borderId="11" xfId="0" applyNumberFormat="1" applyFont="1" applyBorder="1" applyAlignment="1">
      <alignment horizontal="right" vertical="center"/>
    </xf>
    <xf numFmtId="0" fontId="5" fillId="0" borderId="0" xfId="0" applyFont="1"/>
    <xf numFmtId="4" fontId="12" fillId="4" borderId="13" xfId="1" applyNumberFormat="1" applyFont="1" applyFill="1" applyBorder="1" applyAlignment="1">
      <alignment horizontal="center" vertical="center"/>
    </xf>
    <xf numFmtId="4" fontId="12" fillId="4" borderId="16" xfId="1" applyNumberFormat="1" applyFont="1" applyFill="1" applyBorder="1" applyAlignment="1">
      <alignment horizontal="center" vertical="center"/>
    </xf>
    <xf numFmtId="4" fontId="8" fillId="2" borderId="22" xfId="0" applyNumberFormat="1" applyFont="1" applyFill="1" applyBorder="1"/>
    <xf numFmtId="4" fontId="12" fillId="2" borderId="23" xfId="0" applyNumberFormat="1" applyFont="1" applyFill="1" applyBorder="1" applyAlignment="1">
      <alignment horizontal="center"/>
    </xf>
    <xf numFmtId="4" fontId="12" fillId="2" borderId="23" xfId="1" applyNumberFormat="1" applyFont="1" applyFill="1" applyBorder="1" applyAlignment="1">
      <alignment horizontal="right"/>
    </xf>
    <xf numFmtId="4" fontId="12" fillId="2" borderId="23" xfId="1" applyNumberFormat="1" applyFont="1" applyFill="1" applyBorder="1"/>
    <xf numFmtId="4" fontId="12" fillId="2" borderId="24" xfId="1" applyNumberFormat="1" applyFont="1" applyFill="1" applyBorder="1"/>
    <xf numFmtId="4" fontId="12" fillId="5" borderId="25" xfId="1" applyNumberFormat="1" applyFont="1" applyFill="1" applyBorder="1"/>
    <xf numFmtId="4" fontId="12" fillId="5" borderId="26" xfId="1" applyNumberFormat="1" applyFont="1" applyFill="1" applyBorder="1"/>
    <xf numFmtId="4" fontId="12" fillId="5" borderId="23" xfId="1" applyNumberFormat="1" applyFont="1" applyFill="1" applyBorder="1"/>
    <xf numFmtId="4" fontId="12" fillId="5" borderId="24" xfId="1" applyNumberFormat="1" applyFont="1" applyFill="1" applyBorder="1"/>
    <xf numFmtId="4" fontId="12" fillId="5" borderId="13" xfId="1" applyNumberFormat="1" applyFont="1" applyFill="1" applyBorder="1"/>
    <xf numFmtId="4" fontId="12" fillId="2" borderId="26" xfId="1" applyNumberFormat="1" applyFont="1" applyFill="1" applyBorder="1"/>
    <xf numFmtId="0" fontId="12" fillId="2" borderId="23" xfId="1" applyFont="1" applyFill="1" applyBorder="1" applyAlignment="1">
      <alignment horizontal="center"/>
    </xf>
    <xf numFmtId="0" fontId="12" fillId="2" borderId="27" xfId="1" applyFont="1" applyFill="1" applyBorder="1" applyAlignment="1">
      <alignment horizontal="right" wrapText="1"/>
    </xf>
    <xf numFmtId="0" fontId="3" fillId="0" borderId="0" xfId="0" applyFont="1"/>
    <xf numFmtId="4" fontId="13" fillId="0" borderId="13" xfId="0" applyNumberFormat="1" applyFont="1" applyBorder="1"/>
    <xf numFmtId="4" fontId="14" fillId="2" borderId="28" xfId="0" applyNumberFormat="1" applyFont="1" applyFill="1" applyBorder="1" applyAlignment="1">
      <alignment horizontal="center"/>
    </xf>
    <xf numFmtId="4" fontId="14" fillId="0" borderId="28" xfId="1" applyNumberFormat="1" applyFont="1" applyBorder="1" applyAlignment="1">
      <alignment horizontal="right"/>
    </xf>
    <xf numFmtId="4" fontId="14" fillId="0" borderId="19" xfId="1" applyNumberFormat="1" applyFont="1" applyBorder="1"/>
    <xf numFmtId="2" fontId="15" fillId="0" borderId="14" xfId="0" applyNumberFormat="1" applyFont="1" applyBorder="1"/>
    <xf numFmtId="4" fontId="11" fillId="2" borderId="13" xfId="1" applyNumberFormat="1" applyFont="1" applyFill="1" applyBorder="1"/>
    <xf numFmtId="4" fontId="11" fillId="6" borderId="29" xfId="1" applyNumberFormat="1" applyFont="1" applyFill="1" applyBorder="1"/>
    <xf numFmtId="4" fontId="11" fillId="2" borderId="29" xfId="1" applyNumberFormat="1" applyFont="1" applyFill="1" applyBorder="1"/>
    <xf numFmtId="4" fontId="11" fillId="7" borderId="30" xfId="1" applyNumberFormat="1" applyFont="1" applyFill="1" applyBorder="1"/>
    <xf numFmtId="4" fontId="14" fillId="2" borderId="13" xfId="1" applyNumberFormat="1" applyFont="1" applyFill="1" applyBorder="1"/>
    <xf numFmtId="4" fontId="14" fillId="3" borderId="12" xfId="1" applyNumberFormat="1" applyFont="1" applyFill="1" applyBorder="1"/>
    <xf numFmtId="4" fontId="14" fillId="3" borderId="28" xfId="1" applyNumberFormat="1" applyFont="1" applyFill="1" applyBorder="1"/>
    <xf numFmtId="4" fontId="14" fillId="3" borderId="19" xfId="1" applyNumberFormat="1" applyFont="1" applyFill="1" applyBorder="1" applyAlignment="1">
      <alignment horizontal="right"/>
    </xf>
    <xf numFmtId="1" fontId="16" fillId="3" borderId="19" xfId="0" applyNumberFormat="1" applyFont="1" applyFill="1" applyBorder="1"/>
    <xf numFmtId="0" fontId="14" fillId="3" borderId="28" xfId="1" applyFont="1" applyFill="1" applyBorder="1" applyAlignment="1">
      <alignment horizontal="center"/>
    </xf>
    <xf numFmtId="0" fontId="14" fillId="3" borderId="28" xfId="1" applyFont="1" applyFill="1" applyBorder="1" applyAlignment="1">
      <alignment vertical="top" wrapText="1"/>
    </xf>
    <xf numFmtId="4" fontId="14" fillId="2" borderId="19" xfId="0" applyNumberFormat="1" applyFont="1" applyFill="1" applyBorder="1" applyAlignment="1">
      <alignment horizontal="center"/>
    </xf>
    <xf numFmtId="4" fontId="14" fillId="0" borderId="19" xfId="1" applyNumberFormat="1" applyFont="1" applyBorder="1" applyAlignment="1">
      <alignment horizontal="right"/>
    </xf>
    <xf numFmtId="4" fontId="15" fillId="0" borderId="19" xfId="1" applyNumberFormat="1" applyFont="1" applyBorder="1"/>
    <xf numFmtId="4" fontId="14" fillId="3" borderId="15" xfId="1" applyNumberFormat="1" applyFont="1" applyFill="1" applyBorder="1"/>
    <xf numFmtId="4" fontId="14" fillId="3" borderId="19" xfId="1" applyNumberFormat="1" applyFont="1" applyFill="1" applyBorder="1"/>
    <xf numFmtId="0" fontId="14" fillId="3" borderId="19" xfId="1" applyFont="1" applyFill="1" applyBorder="1" applyAlignment="1">
      <alignment horizontal="center"/>
    </xf>
    <xf numFmtId="0" fontId="14" fillId="3" borderId="19" xfId="1" applyFont="1" applyFill="1" applyBorder="1" applyAlignment="1">
      <alignment vertical="top" wrapText="1"/>
    </xf>
    <xf numFmtId="2" fontId="14" fillId="0" borderId="14" xfId="0" applyNumberFormat="1" applyFont="1" applyBorder="1"/>
    <xf numFmtId="4" fontId="14" fillId="2" borderId="18" xfId="0" applyNumberFormat="1" applyFont="1" applyFill="1" applyBorder="1" applyAlignment="1">
      <alignment horizontal="center"/>
    </xf>
    <xf numFmtId="4" fontId="14" fillId="0" borderId="18" xfId="1" applyNumberFormat="1" applyFont="1" applyBorder="1" applyAlignment="1">
      <alignment horizontal="right"/>
    </xf>
    <xf numFmtId="3" fontId="14" fillId="3" borderId="14" xfId="1" applyNumberFormat="1" applyFont="1" applyFill="1" applyBorder="1"/>
    <xf numFmtId="4" fontId="14" fillId="6" borderId="29" xfId="1" applyNumberFormat="1" applyFont="1" applyFill="1" applyBorder="1"/>
    <xf numFmtId="4" fontId="14" fillId="2" borderId="29" xfId="1" applyNumberFormat="1" applyFont="1" applyFill="1" applyBorder="1"/>
    <xf numFmtId="4" fontId="14" fillId="7" borderId="30" xfId="1" applyNumberFormat="1" applyFont="1" applyFill="1" applyBorder="1"/>
    <xf numFmtId="4" fontId="14" fillId="3" borderId="4" xfId="1" applyNumberFormat="1" applyFont="1" applyFill="1" applyBorder="1"/>
    <xf numFmtId="4" fontId="14" fillId="3" borderId="18" xfId="1" applyNumberFormat="1" applyFont="1" applyFill="1" applyBorder="1"/>
    <xf numFmtId="1" fontId="16" fillId="3" borderId="0" xfId="0" applyNumberFormat="1" applyFont="1" applyFill="1"/>
    <xf numFmtId="0" fontId="14" fillId="3" borderId="18" xfId="1" applyFont="1" applyFill="1" applyBorder="1" applyAlignment="1">
      <alignment horizontal="center"/>
    </xf>
    <xf numFmtId="0" fontId="14" fillId="3" borderId="18" xfId="1" applyFont="1" applyFill="1" applyBorder="1" applyAlignment="1">
      <alignment vertical="top" wrapText="1"/>
    </xf>
    <xf numFmtId="4" fontId="12" fillId="2" borderId="31" xfId="0" applyNumberFormat="1" applyFont="1" applyFill="1" applyBorder="1" applyAlignment="1">
      <alignment horizontal="center"/>
    </xf>
    <xf numFmtId="4" fontId="4" fillId="2" borderId="31" xfId="1" applyNumberFormat="1" applyFont="1" applyFill="1" applyBorder="1" applyAlignment="1">
      <alignment horizontal="right"/>
    </xf>
    <xf numFmtId="4" fontId="11" fillId="2" borderId="31" xfId="1" applyNumberFormat="1" applyFont="1" applyFill="1" applyBorder="1" applyAlignment="1">
      <alignment horizontal="right"/>
    </xf>
    <xf numFmtId="4" fontId="12" fillId="2" borderId="31" xfId="1" applyNumberFormat="1" applyFont="1" applyFill="1" applyBorder="1"/>
    <xf numFmtId="4" fontId="12" fillId="2" borderId="32" xfId="1" applyNumberFormat="1" applyFont="1" applyFill="1" applyBorder="1"/>
    <xf numFmtId="4" fontId="12" fillId="5" borderId="33" xfId="1" applyNumberFormat="1" applyFont="1" applyFill="1" applyBorder="1"/>
    <xf numFmtId="4" fontId="12" fillId="5" borderId="31" xfId="1" applyNumberFormat="1" applyFont="1" applyFill="1" applyBorder="1"/>
    <xf numFmtId="4" fontId="12" fillId="5" borderId="32" xfId="1" applyNumberFormat="1" applyFont="1" applyFill="1" applyBorder="1"/>
    <xf numFmtId="4" fontId="12" fillId="2" borderId="33" xfId="1" applyNumberFormat="1" applyFont="1" applyFill="1" applyBorder="1"/>
    <xf numFmtId="0" fontId="12" fillId="2" borderId="31" xfId="1" applyFont="1" applyFill="1" applyBorder="1" applyAlignment="1">
      <alignment horizontal="center"/>
    </xf>
    <xf numFmtId="0" fontId="12" fillId="2" borderId="31" xfId="1" applyFont="1" applyFill="1" applyBorder="1" applyAlignment="1">
      <alignment horizontal="right" wrapText="1"/>
    </xf>
    <xf numFmtId="1" fontId="14" fillId="3" borderId="14" xfId="0" applyNumberFormat="1" applyFont="1" applyFill="1" applyBorder="1"/>
    <xf numFmtId="4" fontId="17" fillId="0" borderId="15" xfId="1" applyNumberFormat="1" applyFont="1" applyBorder="1"/>
    <xf numFmtId="4" fontId="17" fillId="0" borderId="19" xfId="1" applyNumberFormat="1" applyFont="1" applyBorder="1"/>
    <xf numFmtId="4" fontId="17" fillId="0" borderId="28" xfId="1" applyNumberFormat="1" applyFont="1" applyBorder="1"/>
    <xf numFmtId="4" fontId="14" fillId="8" borderId="19" xfId="1" applyNumberFormat="1" applyFont="1" applyFill="1" applyBorder="1" applyAlignment="1">
      <alignment horizontal="right"/>
    </xf>
    <xf numFmtId="3" fontId="16" fillId="3" borderId="28" xfId="0" applyNumberFormat="1" applyFont="1" applyFill="1" applyBorder="1"/>
    <xf numFmtId="0" fontId="14" fillId="0" borderId="19" xfId="1" applyFont="1" applyBorder="1" applyAlignment="1">
      <alignment horizontal="center"/>
    </xf>
    <xf numFmtId="0" fontId="14" fillId="0" borderId="19" xfId="1" applyFont="1" applyBorder="1" applyAlignment="1">
      <alignment horizontal="left" wrapText="1"/>
    </xf>
    <xf numFmtId="4" fontId="18" fillId="0" borderId="13" xfId="0" applyNumberFormat="1" applyFont="1" applyBorder="1"/>
    <xf numFmtId="4" fontId="15" fillId="2" borderId="19" xfId="0" applyNumberFormat="1" applyFont="1" applyFill="1" applyBorder="1" applyAlignment="1">
      <alignment horizontal="center"/>
    </xf>
    <xf numFmtId="4" fontId="15" fillId="0" borderId="19" xfId="1" applyNumberFormat="1" applyFont="1" applyBorder="1" applyAlignment="1">
      <alignment horizontal="right"/>
    </xf>
    <xf numFmtId="4" fontId="15" fillId="0" borderId="18" xfId="1" applyNumberFormat="1" applyFont="1" applyBorder="1"/>
    <xf numFmtId="0" fontId="19" fillId="4" borderId="14" xfId="0" applyFont="1" applyFill="1" applyBorder="1"/>
    <xf numFmtId="4" fontId="15" fillId="6" borderId="13" xfId="1" applyNumberFormat="1" applyFont="1" applyFill="1" applyBorder="1"/>
    <xf numFmtId="4" fontId="15" fillId="6" borderId="29" xfId="1" applyNumberFormat="1" applyFont="1" applyFill="1" applyBorder="1"/>
    <xf numFmtId="4" fontId="15" fillId="2" borderId="13" xfId="1" applyNumberFormat="1" applyFont="1" applyFill="1" applyBorder="1"/>
    <xf numFmtId="4" fontId="15" fillId="7" borderId="30" xfId="1" applyNumberFormat="1" applyFont="1" applyFill="1" applyBorder="1"/>
    <xf numFmtId="4" fontId="20" fillId="0" borderId="4" xfId="1" applyNumberFormat="1" applyFont="1" applyBorder="1"/>
    <xf numFmtId="4" fontId="20" fillId="0" borderId="19" xfId="1" applyNumberFormat="1" applyFont="1" applyBorder="1"/>
    <xf numFmtId="4" fontId="15" fillId="8" borderId="19" xfId="1" applyNumberFormat="1" applyFont="1" applyFill="1" applyBorder="1" applyAlignment="1">
      <alignment horizontal="right"/>
    </xf>
    <xf numFmtId="3" fontId="15" fillId="3" borderId="19" xfId="0" applyNumberFormat="1" applyFont="1" applyFill="1" applyBorder="1"/>
    <xf numFmtId="0" fontId="15" fillId="3" borderId="19" xfId="1" applyFont="1" applyFill="1" applyBorder="1" applyAlignment="1">
      <alignment horizontal="center"/>
    </xf>
    <xf numFmtId="0" fontId="15" fillId="3" borderId="19" xfId="1" applyFont="1" applyFill="1" applyBorder="1" applyAlignment="1">
      <alignment horizontal="left" wrapText="1"/>
    </xf>
    <xf numFmtId="4" fontId="15" fillId="2" borderId="18" xfId="0" applyNumberFormat="1" applyFont="1" applyFill="1" applyBorder="1" applyAlignment="1">
      <alignment horizontal="center"/>
    </xf>
    <xf numFmtId="4" fontId="15" fillId="0" borderId="18" xfId="1" applyNumberFormat="1" applyFont="1" applyBorder="1" applyAlignment="1">
      <alignment horizontal="right"/>
    </xf>
    <xf numFmtId="4" fontId="15" fillId="0" borderId="2" xfId="1" applyNumberFormat="1" applyFont="1" applyBorder="1"/>
    <xf numFmtId="4" fontId="20" fillId="0" borderId="18" xfId="1" applyNumberFormat="1" applyFont="1" applyBorder="1"/>
    <xf numFmtId="3" fontId="15" fillId="3" borderId="18" xfId="1" applyNumberFormat="1" applyFont="1" applyFill="1" applyBorder="1"/>
    <xf numFmtId="0" fontId="15" fillId="3" borderId="18" xfId="1" applyFont="1" applyFill="1" applyBorder="1" applyAlignment="1">
      <alignment horizontal="center"/>
    </xf>
    <xf numFmtId="0" fontId="15" fillId="3" borderId="18" xfId="1" applyFont="1" applyFill="1" applyBorder="1" applyAlignment="1">
      <alignment horizontal="left" wrapText="1"/>
    </xf>
    <xf numFmtId="4" fontId="15" fillId="0" borderId="19" xfId="1" applyNumberFormat="1" applyFont="1" applyBorder="1" applyAlignment="1">
      <alignment horizontal="justify" wrapText="1"/>
    </xf>
    <xf numFmtId="4" fontId="15" fillId="0" borderId="30" xfId="1" applyNumberFormat="1" applyFont="1" applyBorder="1"/>
    <xf numFmtId="4" fontId="15" fillId="2" borderId="29" xfId="1" applyNumberFormat="1" applyFont="1" applyFill="1" applyBorder="1"/>
    <xf numFmtId="4" fontId="15" fillId="0" borderId="15" xfId="1" applyNumberFormat="1" applyFont="1" applyBorder="1"/>
    <xf numFmtId="4" fontId="15" fillId="0" borderId="14" xfId="1" applyNumberFormat="1" applyFont="1" applyBorder="1"/>
    <xf numFmtId="3" fontId="15" fillId="3" borderId="13" xfId="1" applyNumberFormat="1" applyFont="1" applyFill="1" applyBorder="1"/>
    <xf numFmtId="0" fontId="15" fillId="3" borderId="15" xfId="1" applyFont="1" applyFill="1" applyBorder="1" applyAlignment="1">
      <alignment horizontal="center"/>
    </xf>
    <xf numFmtId="0" fontId="15" fillId="3" borderId="19" xfId="1" applyFont="1" applyFill="1" applyBorder="1" applyAlignment="1">
      <alignment wrapText="1"/>
    </xf>
    <xf numFmtId="4" fontId="18" fillId="0" borderId="16" xfId="0" applyNumberFormat="1" applyFont="1" applyBorder="1"/>
    <xf numFmtId="4" fontId="15" fillId="0" borderId="6" xfId="1" applyNumberFormat="1" applyFont="1" applyBorder="1"/>
    <xf numFmtId="4" fontId="15" fillId="6" borderId="16" xfId="1" applyNumberFormat="1" applyFont="1" applyFill="1" applyBorder="1"/>
    <xf numFmtId="4" fontId="15" fillId="6" borderId="34" xfId="1" applyNumberFormat="1" applyFont="1" applyFill="1" applyBorder="1"/>
    <xf numFmtId="4" fontId="15" fillId="2" borderId="16" xfId="1" applyNumberFormat="1" applyFont="1" applyFill="1" applyBorder="1"/>
    <xf numFmtId="4" fontId="15" fillId="7" borderId="35" xfId="1" applyNumberFormat="1" applyFont="1" applyFill="1" applyBorder="1"/>
    <xf numFmtId="4" fontId="15" fillId="0" borderId="4" xfId="1" applyNumberFormat="1" applyFont="1" applyBorder="1"/>
    <xf numFmtId="4" fontId="15" fillId="8" borderId="18" xfId="1" applyNumberFormat="1" applyFont="1" applyFill="1" applyBorder="1" applyAlignment="1">
      <alignment horizontal="right"/>
    </xf>
    <xf numFmtId="3" fontId="15" fillId="3" borderId="21" xfId="1" applyNumberFormat="1" applyFont="1" applyFill="1" applyBorder="1"/>
    <xf numFmtId="0" fontId="15" fillId="3" borderId="18" xfId="1" applyFont="1" applyFill="1" applyBorder="1" applyAlignment="1">
      <alignment wrapText="1"/>
    </xf>
    <xf numFmtId="4" fontId="4" fillId="2" borderId="23" xfId="1" applyNumberFormat="1" applyFont="1" applyFill="1" applyBorder="1" applyAlignment="1">
      <alignment horizontal="right"/>
    </xf>
    <xf numFmtId="4" fontId="11" fillId="2" borderId="23" xfId="1" applyNumberFormat="1" applyFont="1" applyFill="1" applyBorder="1" applyAlignment="1">
      <alignment horizontal="right"/>
    </xf>
    <xf numFmtId="4" fontId="12" fillId="2" borderId="23" xfId="1" applyNumberFormat="1" applyFont="1" applyFill="1" applyBorder="1" applyAlignment="1">
      <alignment horizontal="right" vertical="center" wrapText="1"/>
    </xf>
    <xf numFmtId="4" fontId="12" fillId="2" borderId="24" xfId="1" applyNumberFormat="1" applyFont="1" applyFill="1" applyBorder="1" applyAlignment="1">
      <alignment horizontal="right" vertical="center" wrapText="1"/>
    </xf>
    <xf numFmtId="4" fontId="12" fillId="5" borderId="25" xfId="1" applyNumberFormat="1" applyFont="1" applyFill="1" applyBorder="1" applyAlignment="1">
      <alignment horizontal="right" vertical="center" wrapText="1"/>
    </xf>
    <xf numFmtId="4" fontId="12" fillId="5" borderId="26" xfId="1" applyNumberFormat="1" applyFont="1" applyFill="1" applyBorder="1" applyAlignment="1">
      <alignment horizontal="right" vertical="center" wrapText="1"/>
    </xf>
    <xf numFmtId="4" fontId="12" fillId="5" borderId="23" xfId="1" applyNumberFormat="1" applyFont="1" applyFill="1" applyBorder="1" applyAlignment="1">
      <alignment horizontal="right" vertical="center" wrapText="1"/>
    </xf>
    <xf numFmtId="4" fontId="12" fillId="5" borderId="24" xfId="1" applyNumberFormat="1" applyFont="1" applyFill="1" applyBorder="1" applyAlignment="1">
      <alignment horizontal="right" vertical="center" wrapText="1"/>
    </xf>
    <xf numFmtId="4" fontId="12" fillId="5" borderId="13" xfId="1" applyNumberFormat="1" applyFont="1" applyFill="1" applyBorder="1" applyAlignment="1">
      <alignment horizontal="right" vertical="center" wrapText="1"/>
    </xf>
    <xf numFmtId="4" fontId="11" fillId="2" borderId="26" xfId="3" applyNumberFormat="1" applyFont="1" applyFill="1" applyBorder="1" applyAlignment="1">
      <alignment horizontal="right"/>
    </xf>
    <xf numFmtId="4" fontId="4" fillId="2" borderId="23" xfId="3" applyNumberFormat="1" applyFont="1" applyFill="1" applyBorder="1" applyAlignment="1">
      <alignment horizontal="right"/>
    </xf>
    <xf numFmtId="0" fontId="12" fillId="2" borderId="23" xfId="1" applyFont="1" applyFill="1" applyBorder="1" applyAlignment="1">
      <alignment horizontal="center" vertical="center" wrapText="1"/>
    </xf>
    <xf numFmtId="0" fontId="12" fillId="2" borderId="27" xfId="1" applyFont="1" applyFill="1" applyBorder="1" applyAlignment="1">
      <alignment horizontal="right" vertical="center" wrapText="1"/>
    </xf>
    <xf numFmtId="4" fontId="13" fillId="0" borderId="21" xfId="0" applyNumberFormat="1" applyFont="1" applyBorder="1"/>
    <xf numFmtId="4" fontId="14" fillId="2" borderId="21" xfId="0" applyNumberFormat="1" applyFont="1" applyFill="1" applyBorder="1" applyAlignment="1">
      <alignment horizontal="center"/>
    </xf>
    <xf numFmtId="4" fontId="14" fillId="0" borderId="21" xfId="1" applyNumberFormat="1" applyFont="1" applyBorder="1" applyAlignment="1">
      <alignment horizontal="right"/>
    </xf>
    <xf numFmtId="4" fontId="14" fillId="0" borderId="21" xfId="1" applyNumberFormat="1" applyFont="1" applyBorder="1"/>
    <xf numFmtId="4" fontId="14" fillId="0" borderId="6" xfId="1" applyNumberFormat="1" applyFont="1" applyBorder="1"/>
    <xf numFmtId="4" fontId="14" fillId="2" borderId="20" xfId="1" applyNumberFormat="1" applyFont="1" applyFill="1" applyBorder="1"/>
    <xf numFmtId="4" fontId="14" fillId="6" borderId="36" xfId="1" applyNumberFormat="1" applyFont="1" applyFill="1" applyBorder="1"/>
    <xf numFmtId="4" fontId="14" fillId="7" borderId="37" xfId="1" applyNumberFormat="1" applyFont="1" applyFill="1" applyBorder="1"/>
    <xf numFmtId="4" fontId="14" fillId="3" borderId="8" xfId="1" applyNumberFormat="1" applyFont="1" applyFill="1" applyBorder="1"/>
    <xf numFmtId="4" fontId="14" fillId="3" borderId="21" xfId="1" applyNumberFormat="1" applyFont="1" applyFill="1" applyBorder="1"/>
    <xf numFmtId="4" fontId="14" fillId="3" borderId="21" xfId="1" applyNumberFormat="1" applyFont="1" applyFill="1" applyBorder="1" applyAlignment="1">
      <alignment horizontal="right"/>
    </xf>
    <xf numFmtId="3" fontId="16" fillId="3" borderId="21" xfId="1" applyNumberFormat="1" applyFont="1" applyFill="1" applyBorder="1"/>
    <xf numFmtId="0" fontId="14" fillId="3" borderId="21" xfId="1" applyFont="1" applyFill="1" applyBorder="1" applyAlignment="1">
      <alignment horizontal="center"/>
    </xf>
    <xf numFmtId="0" fontId="14" fillId="3" borderId="21" xfId="1" applyFont="1" applyFill="1" applyBorder="1" applyAlignment="1">
      <alignment horizontal="left" wrapText="1"/>
    </xf>
    <xf numFmtId="4" fontId="8" fillId="2" borderId="38" xfId="0" applyNumberFormat="1" applyFont="1" applyFill="1" applyBorder="1"/>
    <xf numFmtId="4" fontId="12" fillId="2" borderId="23" xfId="2" applyNumberFormat="1" applyFont="1" applyFill="1" applyBorder="1"/>
    <xf numFmtId="4" fontId="12" fillId="2" borderId="24" xfId="2" applyNumberFormat="1" applyFont="1" applyFill="1" applyBorder="1"/>
    <xf numFmtId="4" fontId="12" fillId="5" borderId="25" xfId="2" applyNumberFormat="1" applyFont="1" applyFill="1" applyBorder="1"/>
    <xf numFmtId="4" fontId="12" fillId="5" borderId="26" xfId="2" applyNumberFormat="1" applyFont="1" applyFill="1" applyBorder="1"/>
    <xf numFmtId="4" fontId="12" fillId="5" borderId="23" xfId="2" applyNumberFormat="1" applyFont="1" applyFill="1" applyBorder="1"/>
    <xf numFmtId="4" fontId="12" fillId="5" borderId="24" xfId="2" applyNumberFormat="1" applyFont="1" applyFill="1" applyBorder="1"/>
    <xf numFmtId="4" fontId="12" fillId="5" borderId="13" xfId="2" applyNumberFormat="1" applyFont="1" applyFill="1" applyBorder="1"/>
    <xf numFmtId="4" fontId="12" fillId="2" borderId="26" xfId="2" applyNumberFormat="1" applyFont="1" applyFill="1" applyBorder="1"/>
    <xf numFmtId="0" fontId="12" fillId="2" borderId="23" xfId="2" applyFont="1" applyFill="1" applyBorder="1" applyAlignment="1">
      <alignment horizontal="center"/>
    </xf>
    <xf numFmtId="0" fontId="12" fillId="2" borderId="27" xfId="2" applyFont="1" applyFill="1" applyBorder="1" applyAlignment="1">
      <alignment horizontal="right" wrapText="1"/>
    </xf>
    <xf numFmtId="4" fontId="13" fillId="0" borderId="20" xfId="0" applyNumberFormat="1" applyFont="1" applyBorder="1"/>
    <xf numFmtId="4" fontId="15" fillId="0" borderId="21" xfId="1" applyNumberFormat="1" applyFont="1" applyBorder="1" applyAlignment="1">
      <alignment horizontal="right"/>
    </xf>
    <xf numFmtId="4" fontId="15" fillId="0" borderId="21" xfId="2" applyNumberFormat="1" applyFont="1" applyBorder="1"/>
    <xf numFmtId="4" fontId="11" fillId="6" borderId="20" xfId="1" applyNumberFormat="1" applyFont="1" applyFill="1" applyBorder="1"/>
    <xf numFmtId="4" fontId="11" fillId="6" borderId="36" xfId="1" applyNumberFormat="1" applyFont="1" applyFill="1" applyBorder="1"/>
    <xf numFmtId="4" fontId="11" fillId="2" borderId="20" xfId="1" applyNumberFormat="1" applyFont="1" applyFill="1" applyBorder="1"/>
    <xf numFmtId="4" fontId="11" fillId="7" borderId="37" xfId="1" applyNumberFormat="1" applyFont="1" applyFill="1" applyBorder="1"/>
    <xf numFmtId="4" fontId="14" fillId="3" borderId="8" xfId="2" applyNumberFormat="1" applyFont="1" applyFill="1" applyBorder="1"/>
    <xf numFmtId="3" fontId="16" fillId="3" borderId="21" xfId="2" applyNumberFormat="1" applyFont="1" applyFill="1" applyBorder="1"/>
    <xf numFmtId="0" fontId="14" fillId="3" borderId="21" xfId="2" applyFont="1" applyFill="1" applyBorder="1" applyAlignment="1">
      <alignment horizontal="center"/>
    </xf>
    <xf numFmtId="0" fontId="14" fillId="3" borderId="21" xfId="2" applyFont="1" applyFill="1" applyBorder="1" applyAlignment="1">
      <alignment wrapText="1"/>
    </xf>
    <xf numFmtId="4" fontId="13" fillId="0" borderId="39" xfId="0" applyNumberFormat="1" applyFont="1" applyBorder="1"/>
    <xf numFmtId="4" fontId="14" fillId="0" borderId="28" xfId="1" applyNumberFormat="1" applyFont="1" applyBorder="1"/>
    <xf numFmtId="1" fontId="14" fillId="3" borderId="10" xfId="1" applyNumberFormat="1" applyFont="1" applyFill="1" applyBorder="1" applyAlignment="1">
      <alignment horizontal="right"/>
    </xf>
    <xf numFmtId="4" fontId="14" fillId="2" borderId="39" xfId="1" applyNumberFormat="1" applyFont="1" applyFill="1" applyBorder="1"/>
    <xf numFmtId="4" fontId="14" fillId="6" borderId="40" xfId="1" applyNumberFormat="1" applyFont="1" applyFill="1" applyBorder="1"/>
    <xf numFmtId="4" fontId="14" fillId="2" borderId="40" xfId="1" applyNumberFormat="1" applyFont="1" applyFill="1" applyBorder="1"/>
    <xf numFmtId="4" fontId="14" fillId="7" borderId="41" xfId="1" applyNumberFormat="1" applyFont="1" applyFill="1" applyBorder="1"/>
    <xf numFmtId="4" fontId="14" fillId="3" borderId="28" xfId="1" applyNumberFormat="1" applyFont="1" applyFill="1" applyBorder="1" applyAlignment="1">
      <alignment horizontal="right"/>
    </xf>
    <xf numFmtId="1" fontId="16" fillId="3" borderId="28" xfId="0" applyNumberFormat="1" applyFont="1" applyFill="1" applyBorder="1"/>
    <xf numFmtId="0" fontId="14" fillId="3" borderId="28" xfId="1" applyFont="1" applyFill="1" applyBorder="1" applyAlignment="1">
      <alignment wrapText="1"/>
    </xf>
    <xf numFmtId="4" fontId="13" fillId="0" borderId="16" xfId="0" applyNumberFormat="1" applyFont="1" applyBorder="1"/>
    <xf numFmtId="4" fontId="14" fillId="0" borderId="18" xfId="1" applyNumberFormat="1" applyFont="1" applyBorder="1"/>
    <xf numFmtId="0" fontId="14" fillId="0" borderId="0" xfId="0" applyFont="1"/>
    <xf numFmtId="4" fontId="14" fillId="2" borderId="16" xfId="1" applyNumberFormat="1" applyFont="1" applyFill="1" applyBorder="1"/>
    <xf numFmtId="4" fontId="14" fillId="6" borderId="34" xfId="1" applyNumberFormat="1" applyFont="1" applyFill="1" applyBorder="1"/>
    <xf numFmtId="4" fontId="14" fillId="7" borderId="35" xfId="1" applyNumberFormat="1" applyFont="1" applyFill="1" applyBorder="1"/>
    <xf numFmtId="4" fontId="14" fillId="3" borderId="18" xfId="1" applyNumberFormat="1" applyFont="1" applyFill="1" applyBorder="1" applyAlignment="1">
      <alignment horizontal="right"/>
    </xf>
    <xf numFmtId="3" fontId="16" fillId="3" borderId="21" xfId="1" applyNumberFormat="1" applyFont="1" applyFill="1" applyBorder="1" applyAlignment="1">
      <alignment horizontal="right" wrapText="1"/>
    </xf>
    <xf numFmtId="0" fontId="14" fillId="3" borderId="21" xfId="1" applyFont="1" applyFill="1" applyBorder="1" applyAlignment="1">
      <alignment wrapText="1"/>
    </xf>
    <xf numFmtId="4" fontId="8" fillId="2" borderId="42" xfId="0" applyNumberFormat="1" applyFont="1" applyFill="1" applyBorder="1"/>
    <xf numFmtId="4" fontId="12" fillId="2" borderId="13" xfId="1" applyNumberFormat="1" applyFont="1" applyFill="1" applyBorder="1" applyAlignment="1">
      <alignment horizontal="center"/>
    </xf>
    <xf numFmtId="4" fontId="12" fillId="2" borderId="43" xfId="1" applyNumberFormat="1" applyFont="1" applyFill="1" applyBorder="1"/>
    <xf numFmtId="4" fontId="12" fillId="2" borderId="44" xfId="1" applyNumberFormat="1" applyFont="1" applyFill="1" applyBorder="1"/>
    <xf numFmtId="4" fontId="12" fillId="2" borderId="45" xfId="1" applyNumberFormat="1" applyFont="1" applyFill="1" applyBorder="1"/>
    <xf numFmtId="4" fontId="12" fillId="5" borderId="46" xfId="1" applyNumberFormat="1" applyFont="1" applyFill="1" applyBorder="1"/>
    <xf numFmtId="4" fontId="12" fillId="5" borderId="43" xfId="1" applyNumberFormat="1" applyFont="1" applyFill="1" applyBorder="1"/>
    <xf numFmtId="4" fontId="12" fillId="5" borderId="44" xfId="1" applyNumberFormat="1" applyFont="1" applyFill="1" applyBorder="1"/>
    <xf numFmtId="4" fontId="12" fillId="5" borderId="45" xfId="1" applyNumberFormat="1" applyFont="1" applyFill="1" applyBorder="1"/>
    <xf numFmtId="4" fontId="12" fillId="5" borderId="16" xfId="1" applyNumberFormat="1" applyFont="1" applyFill="1" applyBorder="1"/>
    <xf numFmtId="4" fontId="12" fillId="2" borderId="13" xfId="1" applyNumberFormat="1" applyFont="1" applyFill="1" applyBorder="1"/>
    <xf numFmtId="4" fontId="12" fillId="2" borderId="13" xfId="1" applyNumberFormat="1" applyFont="1" applyFill="1" applyBorder="1" applyAlignment="1">
      <alignment horizontal="right"/>
    </xf>
    <xf numFmtId="0" fontId="12" fillId="2" borderId="13" xfId="1" applyFont="1" applyFill="1" applyBorder="1" applyAlignment="1">
      <alignment horizontal="center"/>
    </xf>
    <xf numFmtId="0" fontId="12" fillId="2" borderId="13" xfId="1" applyFont="1" applyFill="1" applyBorder="1" applyAlignment="1">
      <alignment horizontal="right" wrapText="1"/>
    </xf>
    <xf numFmtId="4" fontId="14" fillId="4" borderId="13" xfId="1" applyNumberFormat="1" applyFont="1" applyFill="1" applyBorder="1"/>
    <xf numFmtId="4" fontId="14" fillId="4" borderId="28" xfId="1" applyNumberFormat="1" applyFont="1" applyFill="1" applyBorder="1"/>
    <xf numFmtId="4" fontId="14" fillId="4" borderId="18" xfId="1" applyNumberFormat="1" applyFont="1" applyFill="1" applyBorder="1"/>
    <xf numFmtId="4" fontId="14" fillId="4" borderId="13" xfId="1" applyNumberFormat="1" applyFont="1" applyFill="1" applyBorder="1" applyAlignment="1">
      <alignment horizontal="right"/>
    </xf>
    <xf numFmtId="4" fontId="14" fillId="6" borderId="13" xfId="1" applyNumberFormat="1" applyFont="1" applyFill="1" applyBorder="1"/>
    <xf numFmtId="4" fontId="14" fillId="7" borderId="13" xfId="1" applyNumberFormat="1" applyFont="1" applyFill="1" applyBorder="1"/>
    <xf numFmtId="4" fontId="14" fillId="3" borderId="29" xfId="1" applyNumberFormat="1" applyFont="1" applyFill="1" applyBorder="1"/>
    <xf numFmtId="4" fontId="14" fillId="3" borderId="13" xfId="1" applyNumberFormat="1" applyFont="1" applyFill="1" applyBorder="1" applyAlignment="1">
      <alignment horizontal="right"/>
    </xf>
    <xf numFmtId="0" fontId="14" fillId="3" borderId="13" xfId="1" applyFont="1" applyFill="1" applyBorder="1" applyAlignment="1">
      <alignment horizontal="center"/>
    </xf>
    <xf numFmtId="0" fontId="14" fillId="3" borderId="28" xfId="1" applyFont="1" applyFill="1" applyBorder="1" applyAlignment="1">
      <alignment horizontal="left" wrapText="1"/>
    </xf>
    <xf numFmtId="4" fontId="14" fillId="4" borderId="10" xfId="1" applyNumberFormat="1" applyFont="1" applyFill="1" applyBorder="1" applyAlignment="1">
      <alignment horizontal="right"/>
    </xf>
    <xf numFmtId="4" fontId="14" fillId="4" borderId="19" xfId="3" applyNumberFormat="1" applyFont="1" applyFill="1" applyBorder="1"/>
    <xf numFmtId="4" fontId="14" fillId="4" borderId="19" xfId="1" applyNumberFormat="1" applyFont="1" applyFill="1" applyBorder="1"/>
    <xf numFmtId="4" fontId="11" fillId="4" borderId="14" xfId="1" applyNumberFormat="1" applyFont="1" applyFill="1" applyBorder="1" applyAlignment="1">
      <alignment horizontal="right"/>
    </xf>
    <xf numFmtId="0" fontId="14" fillId="3" borderId="19" xfId="1" applyFont="1" applyFill="1" applyBorder="1" applyAlignment="1">
      <alignment horizontal="left" wrapText="1"/>
    </xf>
    <xf numFmtId="4" fontId="14" fillId="4" borderId="2" xfId="1" applyNumberFormat="1" applyFont="1" applyFill="1" applyBorder="1" applyAlignment="1">
      <alignment horizontal="right"/>
    </xf>
    <xf numFmtId="4" fontId="14" fillId="2" borderId="34" xfId="1" applyNumberFormat="1" applyFont="1" applyFill="1" applyBorder="1"/>
    <xf numFmtId="4" fontId="11" fillId="3" borderId="18" xfId="1" applyNumberFormat="1" applyFont="1" applyFill="1" applyBorder="1" applyAlignment="1">
      <alignment horizontal="right"/>
    </xf>
    <xf numFmtId="1" fontId="16" fillId="3" borderId="18" xfId="0" applyNumberFormat="1" applyFont="1" applyFill="1" applyBorder="1"/>
    <xf numFmtId="0" fontId="14" fillId="3" borderId="18" xfId="1" applyFont="1" applyFill="1" applyBorder="1" applyAlignment="1">
      <alignment horizontal="left" wrapText="1"/>
    </xf>
    <xf numFmtId="4" fontId="8" fillId="2" borderId="47" xfId="0" applyNumberFormat="1" applyFont="1" applyFill="1" applyBorder="1"/>
    <xf numFmtId="4" fontId="12" fillId="2" borderId="23" xfId="1" applyNumberFormat="1" applyFont="1" applyFill="1" applyBorder="1" applyAlignment="1">
      <alignment horizontal="center"/>
    </xf>
    <xf numFmtId="4" fontId="12" fillId="2" borderId="48" xfId="1" applyNumberFormat="1" applyFont="1" applyFill="1" applyBorder="1" applyAlignment="1">
      <alignment horizontal="right"/>
    </xf>
    <xf numFmtId="4" fontId="12" fillId="2" borderId="25" xfId="1" applyNumberFormat="1" applyFont="1" applyFill="1" applyBorder="1" applyAlignment="1">
      <alignment horizontal="right"/>
    </xf>
    <xf numFmtId="0" fontId="12" fillId="2" borderId="26" xfId="1" applyFont="1" applyFill="1" applyBorder="1" applyAlignment="1">
      <alignment horizontal="center"/>
    </xf>
    <xf numFmtId="4" fontId="14" fillId="2" borderId="8" xfId="0" applyNumberFormat="1" applyFont="1" applyFill="1" applyBorder="1" applyAlignment="1">
      <alignment horizontal="center"/>
    </xf>
    <xf numFmtId="2" fontId="14" fillId="0" borderId="20" xfId="1" applyNumberFormat="1" applyFont="1" applyBorder="1" applyAlignment="1">
      <alignment horizontal="right"/>
    </xf>
    <xf numFmtId="4" fontId="14" fillId="2" borderId="36" xfId="1" applyNumberFormat="1" applyFont="1" applyFill="1" applyBorder="1"/>
    <xf numFmtId="4" fontId="14" fillId="3" borderId="16" xfId="1" applyNumberFormat="1" applyFont="1" applyFill="1" applyBorder="1"/>
    <xf numFmtId="4" fontId="11" fillId="3" borderId="8" xfId="1" applyNumberFormat="1" applyFont="1" applyFill="1" applyBorder="1"/>
    <xf numFmtId="4" fontId="14" fillId="2" borderId="13" xfId="0" applyNumberFormat="1" applyFont="1" applyFill="1" applyBorder="1" applyAlignment="1">
      <alignment horizontal="center"/>
    </xf>
    <xf numFmtId="4" fontId="14" fillId="0" borderId="13" xfId="1" applyNumberFormat="1" applyFont="1" applyBorder="1"/>
    <xf numFmtId="2" fontId="14" fillId="0" borderId="13" xfId="1" applyNumberFormat="1" applyFont="1" applyBorder="1" applyAlignment="1">
      <alignment horizontal="right"/>
    </xf>
    <xf numFmtId="4" fontId="14" fillId="3" borderId="13" xfId="1" applyNumberFormat="1" applyFont="1" applyFill="1" applyBorder="1"/>
    <xf numFmtId="4" fontId="11" fillId="3" borderId="13" xfId="1" applyNumberFormat="1" applyFont="1" applyFill="1" applyBorder="1"/>
    <xf numFmtId="4" fontId="14" fillId="3" borderId="49" xfId="1" applyNumberFormat="1" applyFont="1" applyFill="1" applyBorder="1"/>
    <xf numFmtId="4" fontId="11" fillId="3" borderId="12" xfId="1" applyNumberFormat="1" applyFont="1" applyFill="1" applyBorder="1" applyAlignment="1">
      <alignment horizontal="right"/>
    </xf>
    <xf numFmtId="2" fontId="14" fillId="0" borderId="10" xfId="1" applyNumberFormat="1" applyFont="1" applyBorder="1" applyAlignment="1">
      <alignment horizontal="right"/>
    </xf>
    <xf numFmtId="0" fontId="14" fillId="3" borderId="19" xfId="1" applyFont="1" applyFill="1" applyBorder="1" applyAlignment="1">
      <alignment wrapText="1"/>
    </xf>
    <xf numFmtId="2" fontId="23" fillId="0" borderId="2" xfId="0" applyNumberFormat="1" applyFont="1" applyBorder="1"/>
    <xf numFmtId="4" fontId="11" fillId="2" borderId="16" xfId="1" applyNumberFormat="1" applyFont="1" applyFill="1" applyBorder="1"/>
    <xf numFmtId="4" fontId="11" fillId="6" borderId="34" xfId="1" applyNumberFormat="1" applyFont="1" applyFill="1" applyBorder="1"/>
    <xf numFmtId="4" fontId="11" fillId="2" borderId="34" xfId="1" applyNumberFormat="1" applyFont="1" applyFill="1" applyBorder="1"/>
    <xf numFmtId="4" fontId="11" fillId="7" borderId="35" xfId="1" applyNumberFormat="1" applyFont="1" applyFill="1" applyBorder="1"/>
    <xf numFmtId="4" fontId="11" fillId="3" borderId="18" xfId="1" applyNumberFormat="1" applyFont="1" applyFill="1" applyBorder="1"/>
    <xf numFmtId="0" fontId="14" fillId="3" borderId="18" xfId="1" applyFont="1" applyFill="1" applyBorder="1" applyAlignment="1">
      <alignment wrapText="1"/>
    </xf>
    <xf numFmtId="4" fontId="0" fillId="0" borderId="0" xfId="0" applyNumberFormat="1"/>
    <xf numFmtId="4" fontId="8" fillId="2" borderId="50" xfId="0" applyNumberFormat="1" applyFont="1" applyFill="1" applyBorder="1"/>
    <xf numFmtId="4" fontId="12" fillId="2" borderId="25" xfId="0" applyNumberFormat="1" applyFont="1" applyFill="1" applyBorder="1" applyAlignment="1">
      <alignment horizontal="center"/>
    </xf>
    <xf numFmtId="4" fontId="12" fillId="2" borderId="26" xfId="1" applyNumberFormat="1" applyFont="1" applyFill="1" applyBorder="1" applyAlignment="1">
      <alignment horizontal="right"/>
    </xf>
    <xf numFmtId="4" fontId="14" fillId="0" borderId="10" xfId="3" applyNumberFormat="1" applyFont="1" applyBorder="1"/>
    <xf numFmtId="4" fontId="14" fillId="0" borderId="13" xfId="1" applyNumberFormat="1" applyFont="1" applyBorder="1" applyAlignment="1">
      <alignment horizontal="right"/>
    </xf>
    <xf numFmtId="4" fontId="14" fillId="3" borderId="7" xfId="1" applyNumberFormat="1" applyFont="1" applyFill="1" applyBorder="1"/>
    <xf numFmtId="3" fontId="16" fillId="3" borderId="39" xfId="0" applyNumberFormat="1" applyFont="1" applyFill="1" applyBorder="1"/>
    <xf numFmtId="0" fontId="14" fillId="3" borderId="12" xfId="1" applyFont="1" applyFill="1" applyBorder="1" applyAlignment="1">
      <alignment horizontal="center"/>
    </xf>
    <xf numFmtId="4" fontId="14" fillId="2" borderId="19" xfId="1" applyNumberFormat="1" applyFont="1" applyFill="1" applyBorder="1" applyAlignment="1">
      <alignment horizontal="center"/>
    </xf>
    <xf numFmtId="4" fontId="14" fillId="0" borderId="19" xfId="3" applyNumberFormat="1" applyFont="1" applyBorder="1"/>
    <xf numFmtId="4" fontId="14" fillId="0" borderId="10" xfId="1" applyNumberFormat="1" applyFont="1" applyBorder="1"/>
    <xf numFmtId="4" fontId="14" fillId="3" borderId="8" xfId="1" applyNumberFormat="1" applyFont="1" applyFill="1" applyBorder="1" applyAlignment="1">
      <alignment horizontal="right"/>
    </xf>
    <xf numFmtId="3" fontId="16" fillId="3" borderId="19" xfId="1" applyNumberFormat="1" applyFont="1" applyFill="1" applyBorder="1" applyAlignment="1">
      <alignment horizontal="right"/>
    </xf>
    <xf numFmtId="4" fontId="14" fillId="0" borderId="18" xfId="4" applyNumberFormat="1" applyFont="1" applyFill="1" applyBorder="1" applyAlignment="1" applyProtection="1">
      <alignment horizontal="right"/>
    </xf>
    <xf numFmtId="4" fontId="14" fillId="0" borderId="2" xfId="1" applyNumberFormat="1" applyFont="1" applyBorder="1" applyAlignment="1">
      <alignment horizontal="right"/>
    </xf>
    <xf numFmtId="4" fontId="14" fillId="6" borderId="16" xfId="1" applyNumberFormat="1" applyFont="1" applyFill="1" applyBorder="1"/>
    <xf numFmtId="4" fontId="14" fillId="3" borderId="4" xfId="1" applyNumberFormat="1" applyFont="1" applyFill="1" applyBorder="1" applyAlignment="1">
      <alignment horizontal="right"/>
    </xf>
    <xf numFmtId="4" fontId="15" fillId="3" borderId="18" xfId="1" applyNumberFormat="1" applyFont="1" applyFill="1" applyBorder="1" applyAlignment="1">
      <alignment horizontal="right"/>
    </xf>
    <xf numFmtId="3" fontId="16" fillId="3" borderId="18" xfId="1" applyNumberFormat="1" applyFont="1" applyFill="1" applyBorder="1" applyAlignment="1">
      <alignment horizontal="right"/>
    </xf>
    <xf numFmtId="4" fontId="12" fillId="2" borderId="23" xfId="4" applyNumberFormat="1" applyFont="1" applyFill="1" applyBorder="1" applyAlignment="1" applyProtection="1">
      <alignment horizontal="right"/>
    </xf>
    <xf numFmtId="4" fontId="12" fillId="2" borderId="24" xfId="1" applyNumberFormat="1" applyFont="1" applyFill="1" applyBorder="1" applyAlignment="1">
      <alignment horizontal="right"/>
    </xf>
    <xf numFmtId="4" fontId="12" fillId="5" borderId="25" xfId="1" applyNumberFormat="1" applyFont="1" applyFill="1" applyBorder="1" applyAlignment="1">
      <alignment horizontal="right"/>
    </xf>
    <xf numFmtId="4" fontId="12" fillId="5" borderId="26" xfId="1" applyNumberFormat="1" applyFont="1" applyFill="1" applyBorder="1" applyAlignment="1">
      <alignment horizontal="right"/>
    </xf>
    <xf numFmtId="4" fontId="12" fillId="5" borderId="23" xfId="1" applyNumberFormat="1" applyFont="1" applyFill="1" applyBorder="1" applyAlignment="1">
      <alignment horizontal="right"/>
    </xf>
    <xf numFmtId="4" fontId="12" fillId="5" borderId="24" xfId="1" applyNumberFormat="1" applyFont="1" applyFill="1" applyBorder="1" applyAlignment="1">
      <alignment horizontal="right"/>
    </xf>
    <xf numFmtId="4" fontId="12" fillId="5" borderId="13" xfId="1" applyNumberFormat="1" applyFont="1" applyFill="1" applyBorder="1" applyAlignment="1">
      <alignment horizontal="right"/>
    </xf>
    <xf numFmtId="4" fontId="14" fillId="0" borderId="10" xfId="1" applyNumberFormat="1" applyFont="1" applyBorder="1" applyAlignment="1">
      <alignment horizontal="right"/>
    </xf>
    <xf numFmtId="4" fontId="14" fillId="6" borderId="39" xfId="1" applyNumberFormat="1" applyFont="1" applyFill="1" applyBorder="1"/>
    <xf numFmtId="3" fontId="14" fillId="3" borderId="10" xfId="1" applyNumberFormat="1" applyFont="1" applyFill="1" applyBorder="1" applyAlignment="1">
      <alignment horizontal="right" vertical="center" wrapText="1"/>
    </xf>
    <xf numFmtId="4" fontId="14" fillId="3" borderId="12" xfId="1" applyNumberFormat="1" applyFont="1" applyFill="1" applyBorder="1" applyAlignment="1">
      <alignment horizontal="right" vertical="center" wrapText="1"/>
    </xf>
    <xf numFmtId="4" fontId="14" fillId="3" borderId="28" xfId="1" applyNumberFormat="1" applyFont="1" applyFill="1" applyBorder="1" applyAlignment="1">
      <alignment horizontal="right" vertical="center" wrapText="1"/>
    </xf>
    <xf numFmtId="3" fontId="16" fillId="3" borderId="28" xfId="1" applyNumberFormat="1" applyFont="1" applyFill="1" applyBorder="1" applyAlignment="1">
      <alignment horizontal="right" vertical="center" wrapText="1"/>
    </xf>
    <xf numFmtId="0" fontId="14" fillId="3" borderId="28" xfId="1" applyFont="1" applyFill="1" applyBorder="1" applyAlignment="1">
      <alignment horizontal="center" vertical="center" wrapText="1"/>
    </xf>
    <xf numFmtId="0" fontId="14" fillId="3" borderId="28" xfId="1" applyFont="1" applyFill="1" applyBorder="1" applyAlignment="1">
      <alignment horizontal="left" vertical="center" wrapText="1"/>
    </xf>
    <xf numFmtId="4" fontId="14" fillId="0" borderId="14" xfId="1" applyNumberFormat="1" applyFont="1" applyBorder="1" applyAlignment="1">
      <alignment horizontal="right" vertical="center" wrapText="1"/>
    </xf>
    <xf numFmtId="4" fontId="14" fillId="3" borderId="15" xfId="1" applyNumberFormat="1" applyFont="1" applyFill="1" applyBorder="1" applyAlignment="1">
      <alignment horizontal="right" vertical="center" wrapText="1"/>
    </xf>
    <xf numFmtId="4" fontId="14" fillId="3" borderId="19" xfId="1" applyNumberFormat="1" applyFont="1" applyFill="1" applyBorder="1" applyAlignment="1">
      <alignment horizontal="right" vertical="center" wrapText="1"/>
    </xf>
    <xf numFmtId="3" fontId="16" fillId="3" borderId="19" xfId="1" applyNumberFormat="1" applyFont="1" applyFill="1" applyBorder="1" applyAlignment="1">
      <alignment horizontal="right" vertical="center" wrapText="1"/>
    </xf>
    <xf numFmtId="0" fontId="14" fillId="3" borderId="19" xfId="1" applyFont="1" applyFill="1" applyBorder="1" applyAlignment="1">
      <alignment horizontal="center" vertical="center" wrapText="1"/>
    </xf>
    <xf numFmtId="0" fontId="14" fillId="3" borderId="19" xfId="1" applyFont="1" applyFill="1" applyBorder="1" applyAlignment="1">
      <alignment horizontal="left" vertical="center" wrapText="1"/>
    </xf>
    <xf numFmtId="4" fontId="15" fillId="3" borderId="4" xfId="1" applyNumberFormat="1" applyFont="1" applyFill="1" applyBorder="1"/>
    <xf numFmtId="4" fontId="15" fillId="3" borderId="18" xfId="1" applyNumberFormat="1" applyFont="1" applyFill="1" applyBorder="1"/>
    <xf numFmtId="4" fontId="15" fillId="3" borderId="19" xfId="1" applyNumberFormat="1" applyFont="1" applyFill="1" applyBorder="1" applyAlignment="1">
      <alignment horizontal="right"/>
    </xf>
    <xf numFmtId="4" fontId="15" fillId="0" borderId="14" xfId="1" applyNumberFormat="1" applyFont="1" applyBorder="1" applyAlignment="1">
      <alignment horizontal="right"/>
    </xf>
    <xf numFmtId="3" fontId="16" fillId="3" borderId="19" xfId="0" applyNumberFormat="1" applyFont="1" applyFill="1" applyBorder="1"/>
    <xf numFmtId="4" fontId="19" fillId="0" borderId="0" xfId="0" applyNumberFormat="1" applyFont="1"/>
    <xf numFmtId="4" fontId="15" fillId="3" borderId="15" xfId="1" applyNumberFormat="1" applyFont="1" applyFill="1" applyBorder="1"/>
    <xf numFmtId="4" fontId="15" fillId="3" borderId="19" xfId="1" applyNumberFormat="1" applyFont="1" applyFill="1" applyBorder="1"/>
    <xf numFmtId="3" fontId="15" fillId="3" borderId="19" xfId="1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center"/>
    </xf>
    <xf numFmtId="3" fontId="4" fillId="0" borderId="19" xfId="1" applyNumberFormat="1" applyFont="1" applyBorder="1" applyAlignment="1">
      <alignment horizontal="center"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3" fontId="11" fillId="2" borderId="28" xfId="1" applyNumberFormat="1" applyFont="1" applyFill="1" applyBorder="1" applyAlignment="1">
      <alignment horizontal="center" vertical="center" wrapText="1"/>
    </xf>
    <xf numFmtId="3" fontId="11" fillId="2" borderId="10" xfId="1" applyNumberFormat="1" applyFont="1" applyFill="1" applyBorder="1" applyAlignment="1">
      <alignment horizontal="center" vertical="center" wrapText="1"/>
    </xf>
    <xf numFmtId="3" fontId="11" fillId="2" borderId="13" xfId="1" applyNumberFormat="1" applyFont="1" applyFill="1" applyBorder="1" applyAlignment="1">
      <alignment horizontal="center" vertical="center" wrapText="1"/>
    </xf>
    <xf numFmtId="3" fontId="4" fillId="0" borderId="15" xfId="1" applyNumberFormat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4" borderId="0" xfId="0" applyFont="1" applyFill="1" applyAlignment="1">
      <alignment horizontal="center"/>
    </xf>
    <xf numFmtId="0" fontId="11" fillId="0" borderId="0" xfId="5" applyFont="1" applyAlignment="1">
      <alignment horizontal="left"/>
    </xf>
    <xf numFmtId="0" fontId="11" fillId="4" borderId="0" xfId="5" applyFont="1" applyFill="1" applyAlignment="1">
      <alignment horizontal="left"/>
    </xf>
    <xf numFmtId="3" fontId="4" fillId="0" borderId="0" xfId="5" applyNumberFormat="1" applyFont="1" applyAlignment="1">
      <alignment horizontal="center"/>
    </xf>
    <xf numFmtId="0" fontId="4" fillId="0" borderId="0" xfId="5" applyFont="1" applyAlignment="1">
      <alignment horizontal="center"/>
    </xf>
    <xf numFmtId="0" fontId="11" fillId="0" borderId="0" xfId="5" applyFont="1" applyAlignment="1">
      <alignment horizontal="center"/>
    </xf>
    <xf numFmtId="166" fontId="12" fillId="0" borderId="52" xfId="5" applyNumberFormat="1" applyFont="1" applyBorder="1" applyAlignment="1">
      <alignment horizontal="center"/>
    </xf>
    <xf numFmtId="0" fontId="12" fillId="0" borderId="33" xfId="5" applyFont="1" applyBorder="1" applyAlignment="1">
      <alignment horizontal="center"/>
    </xf>
    <xf numFmtId="0" fontId="4" fillId="0" borderId="8" xfId="5" applyFont="1" applyBorder="1" applyAlignment="1">
      <alignment horizontal="center" vertical="center" wrapText="1"/>
    </xf>
    <xf numFmtId="0" fontId="4" fillId="0" borderId="28" xfId="5" applyFont="1" applyBorder="1" applyAlignment="1">
      <alignment horizontal="center" vertical="center" wrapText="1"/>
    </xf>
    <xf numFmtId="0" fontId="4" fillId="0" borderId="0" xfId="5" applyFont="1" applyAlignment="1">
      <alignment horizontal="center" vertical="top"/>
    </xf>
    <xf numFmtId="3" fontId="4" fillId="0" borderId="0" xfId="5" applyNumberFormat="1" applyFont="1" applyAlignment="1">
      <alignment horizontal="center" vertical="top"/>
    </xf>
    <xf numFmtId="49" fontId="4" fillId="0" borderId="0" xfId="5" applyNumberFormat="1" applyFont="1" applyAlignment="1">
      <alignment horizontal="center"/>
    </xf>
    <xf numFmtId="3" fontId="11" fillId="0" borderId="0" xfId="5" applyNumberFormat="1" applyFont="1" applyAlignment="1">
      <alignment horizontal="center"/>
    </xf>
    <xf numFmtId="0" fontId="11" fillId="2" borderId="28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4" fontId="12" fillId="4" borderId="8" xfId="1" applyNumberFormat="1" applyFont="1" applyFill="1" applyBorder="1" applyAlignment="1">
      <alignment horizontal="center" vertical="center"/>
    </xf>
    <xf numFmtId="4" fontId="12" fillId="4" borderId="4" xfId="1" applyNumberFormat="1" applyFont="1" applyFill="1" applyBorder="1" applyAlignment="1">
      <alignment horizontal="center" vertical="center"/>
    </xf>
    <xf numFmtId="0" fontId="11" fillId="2" borderId="14" xfId="1" applyFont="1" applyFill="1" applyBorder="1" applyAlignment="1">
      <alignment horizontal="center" vertical="center" wrapText="1"/>
    </xf>
    <xf numFmtId="4" fontId="12" fillId="4" borderId="6" xfId="1" applyNumberFormat="1" applyFont="1" applyFill="1" applyBorder="1" applyAlignment="1">
      <alignment horizontal="center" vertical="center"/>
    </xf>
    <xf numFmtId="4" fontId="12" fillId="4" borderId="2" xfId="1" applyNumberFormat="1" applyFont="1" applyFill="1" applyBorder="1" applyAlignment="1">
      <alignment horizontal="center" vertical="center"/>
    </xf>
    <xf numFmtId="4" fontId="12" fillId="3" borderId="21" xfId="1" applyNumberFormat="1" applyFont="1" applyFill="1" applyBorder="1" applyAlignment="1">
      <alignment horizontal="center" vertical="center"/>
    </xf>
    <xf numFmtId="4" fontId="12" fillId="3" borderId="18" xfId="1" applyNumberFormat="1" applyFont="1" applyFill="1" applyBorder="1" applyAlignment="1">
      <alignment horizontal="center" vertical="center"/>
    </xf>
    <xf numFmtId="0" fontId="4" fillId="0" borderId="19" xfId="1" applyFont="1" applyBorder="1"/>
    <xf numFmtId="0" fontId="4" fillId="0" borderId="15" xfId="1" applyFont="1" applyBorder="1"/>
    <xf numFmtId="0" fontId="4" fillId="0" borderId="28" xfId="5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59" xfId="5" applyFont="1" applyBorder="1" applyAlignment="1">
      <alignment horizontal="center"/>
    </xf>
    <xf numFmtId="0" fontId="11" fillId="0" borderId="3" xfId="5" applyFont="1" applyBorder="1" applyAlignment="1">
      <alignment horizontal="center" wrapText="1"/>
    </xf>
    <xf numFmtId="49" fontId="4" fillId="0" borderId="58" xfId="5" applyNumberFormat="1" applyFont="1" applyBorder="1" applyAlignment="1">
      <alignment horizontal="center"/>
    </xf>
    <xf numFmtId="0" fontId="4" fillId="0" borderId="57" xfId="5" applyFont="1" applyBorder="1" applyAlignment="1">
      <alignment horizontal="center"/>
    </xf>
    <xf numFmtId="0" fontId="11" fillId="4" borderId="56" xfId="5" applyFont="1" applyFill="1" applyBorder="1" applyAlignment="1">
      <alignment horizontal="center"/>
    </xf>
    <xf numFmtId="0" fontId="11" fillId="4" borderId="55" xfId="5" applyFont="1" applyFill="1" applyBorder="1" applyAlignment="1">
      <alignment horizontal="center"/>
    </xf>
    <xf numFmtId="0" fontId="5" fillId="0" borderId="55" xfId="0" applyFont="1" applyBorder="1" applyAlignment="1">
      <alignment horizontal="center"/>
    </xf>
    <xf numFmtId="0" fontId="11" fillId="0" borderId="51" xfId="5" applyFont="1" applyBorder="1" applyAlignment="1">
      <alignment horizontal="left"/>
    </xf>
    <xf numFmtId="0" fontId="12" fillId="0" borderId="53" xfId="5" applyFont="1" applyBorder="1" applyAlignment="1">
      <alignment horizontal="center"/>
    </xf>
    <xf numFmtId="0" fontId="11" fillId="0" borderId="54" xfId="5" applyFont="1" applyBorder="1" applyAlignment="1">
      <alignment horizontal="center"/>
    </xf>
    <xf numFmtId="0" fontId="11" fillId="0" borderId="0" xfId="5" applyFont="1" applyAlignment="1">
      <alignment horizontal="center" wrapText="1"/>
    </xf>
    <xf numFmtId="0" fontId="4" fillId="0" borderId="7" xfId="5" applyFont="1" applyBorder="1" applyAlignment="1">
      <alignment horizontal="center" vertical="top"/>
    </xf>
    <xf numFmtId="0" fontId="11" fillId="0" borderId="0" xfId="5" applyFont="1" applyAlignment="1">
      <alignment horizontal="center"/>
    </xf>
    <xf numFmtId="166" fontId="12" fillId="0" borderId="31" xfId="5" applyNumberFormat="1" applyFont="1" applyBorder="1" applyAlignment="1">
      <alignment horizontal="center"/>
    </xf>
    <xf numFmtId="0" fontId="11" fillId="0" borderId="52" xfId="5" applyFont="1" applyBorder="1" applyAlignment="1">
      <alignment horizontal="left"/>
    </xf>
    <xf numFmtId="0" fontId="11" fillId="0" borderId="0" xfId="5" applyFont="1" applyAlignment="1">
      <alignment horizontal="left"/>
    </xf>
    <xf numFmtId="0" fontId="0" fillId="0" borderId="0" xfId="0"/>
    <xf numFmtId="0" fontId="4" fillId="0" borderId="21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0" fillId="0" borderId="8" xfId="0" applyBorder="1"/>
    <xf numFmtId="0" fontId="0" fillId="0" borderId="4" xfId="0" applyBorder="1"/>
    <xf numFmtId="3" fontId="4" fillId="0" borderId="19" xfId="1" applyNumberFormat="1" applyFont="1" applyBorder="1" applyAlignment="1">
      <alignment horizontal="center" vertical="center" wrapText="1"/>
    </xf>
    <xf numFmtId="0" fontId="4" fillId="4" borderId="28" xfId="1" applyFont="1" applyFill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22" fillId="0" borderId="12" xfId="1" applyFont="1" applyBorder="1"/>
    <xf numFmtId="0" fontId="21" fillId="0" borderId="8" xfId="0" applyFont="1" applyBorder="1"/>
    <xf numFmtId="0" fontId="21" fillId="0" borderId="4" xfId="0" applyFont="1" applyBorder="1"/>
    <xf numFmtId="0" fontId="4" fillId="4" borderId="19" xfId="1" applyFont="1" applyFill="1" applyBorder="1" applyAlignment="1">
      <alignment vertical="top" wrapText="1"/>
    </xf>
    <xf numFmtId="0" fontId="4" fillId="3" borderId="19" xfId="1" applyFont="1" applyFill="1" applyBorder="1" applyAlignment="1">
      <alignment vertical="top" wrapText="1"/>
    </xf>
    <xf numFmtId="165" fontId="8" fillId="2" borderId="39" xfId="0" applyNumberFormat="1" applyFont="1" applyFill="1" applyBorder="1" applyAlignment="1">
      <alignment horizontal="center" vertical="center" wrapText="1"/>
    </xf>
    <xf numFmtId="165" fontId="8" fillId="2" borderId="20" xfId="0" applyNumberFormat="1" applyFont="1" applyFill="1" applyBorder="1" applyAlignment="1">
      <alignment horizontal="center" vertical="center" wrapText="1"/>
    </xf>
    <xf numFmtId="165" fontId="8" fillId="2" borderId="16" xfId="0" applyNumberFormat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4" borderId="19" xfId="1" applyFont="1" applyFill="1" applyBorder="1" applyAlignment="1">
      <alignment horizontal="left" vertical="center" wrapText="1"/>
    </xf>
    <xf numFmtId="0" fontId="4" fillId="0" borderId="15" xfId="1" applyFont="1" applyBorder="1" applyAlignment="1">
      <alignment horizontal="center" vertical="center"/>
    </xf>
    <xf numFmtId="0" fontId="4" fillId="4" borderId="28" xfId="2" applyFont="1" applyFill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4" fillId="0" borderId="12" xfId="2" applyFont="1" applyBorder="1"/>
    <xf numFmtId="0" fontId="4" fillId="0" borderId="8" xfId="2" applyFont="1" applyBorder="1"/>
    <xf numFmtId="0" fontId="4" fillId="4" borderId="21" xfId="1" applyFont="1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4" fillId="0" borderId="8" xfId="1" applyFont="1" applyBorder="1" applyAlignment="1">
      <alignment horizontal="center" vertical="center"/>
    </xf>
    <xf numFmtId="0" fontId="4" fillId="4" borderId="12" xfId="1" applyFont="1" applyFill="1" applyBorder="1"/>
    <xf numFmtId="0" fontId="4" fillId="4" borderId="7" xfId="1" applyFont="1" applyFill="1" applyBorder="1"/>
    <xf numFmtId="0" fontId="4" fillId="0" borderId="19" xfId="1" applyFont="1" applyBorder="1" applyAlignment="1">
      <alignment horizontal="center" vertical="center"/>
    </xf>
    <xf numFmtId="0" fontId="11" fillId="2" borderId="18" xfId="1" applyFont="1" applyFill="1" applyBorder="1" applyAlignment="1">
      <alignment horizontal="right" vertical="center"/>
    </xf>
    <xf numFmtId="0" fontId="11" fillId="2" borderId="19" xfId="1" applyFont="1" applyFill="1" applyBorder="1" applyAlignment="1">
      <alignment horizontal="right" vertical="center"/>
    </xf>
    <xf numFmtId="4" fontId="8" fillId="0" borderId="9" xfId="0" applyNumberFormat="1" applyFont="1" applyBorder="1"/>
    <xf numFmtId="0" fontId="1" fillId="0" borderId="5" xfId="0" applyFont="1" applyBorder="1"/>
    <xf numFmtId="0" fontId="1" fillId="0" borderId="1" xfId="0" applyFont="1" applyBorder="1"/>
    <xf numFmtId="4" fontId="12" fillId="2" borderId="21" xfId="1" applyNumberFormat="1" applyFont="1" applyFill="1" applyBorder="1" applyAlignment="1">
      <alignment horizontal="center" vertical="center"/>
    </xf>
    <xf numFmtId="4" fontId="12" fillId="2" borderId="18" xfId="1" applyNumberFormat="1" applyFont="1" applyFill="1" applyBorder="1" applyAlignment="1">
      <alignment horizontal="center" vertical="center"/>
    </xf>
    <xf numFmtId="4" fontId="12" fillId="4" borderId="5" xfId="1" applyNumberFormat="1" applyFont="1" applyFill="1" applyBorder="1" applyAlignment="1">
      <alignment horizontal="center" vertical="center"/>
    </xf>
    <xf numFmtId="4" fontId="12" fillId="4" borderId="17" xfId="1" applyNumberFormat="1" applyFont="1" applyFill="1" applyBorder="1" applyAlignment="1">
      <alignment horizontal="center" vertical="center"/>
    </xf>
    <xf numFmtId="0" fontId="11" fillId="2" borderId="21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4" fontId="8" fillId="2" borderId="20" xfId="0" applyNumberFormat="1" applyFont="1" applyFill="1" applyBorder="1"/>
    <xf numFmtId="4" fontId="8" fillId="2" borderId="16" xfId="0" applyNumberFormat="1" applyFont="1" applyFill="1" applyBorder="1"/>
    <xf numFmtId="4" fontId="12" fillId="2" borderId="6" xfId="1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center" vertical="center"/>
    </xf>
  </cellXfs>
  <cellStyles count="8">
    <cellStyle name="Excel Built-in Normal" xfId="6" xr:uid="{00000000-0005-0000-0000-000000000000}"/>
    <cellStyle name="Обычный" xfId="0" builtinId="0"/>
    <cellStyle name="Обычный 2" xfId="7" xr:uid="{00000000-0005-0000-0000-000002000000}"/>
    <cellStyle name="Обычный_03.09.2007" xfId="2" xr:uid="{00000000-0005-0000-0000-000003000000}"/>
    <cellStyle name="Обычный_1 полугодие" xfId="5" xr:uid="{00000000-0005-0000-0000-000004000000}"/>
    <cellStyle name="Обычный_Лист1" xfId="3" xr:uid="{00000000-0005-0000-0000-000005000000}"/>
    <cellStyle name="Обычный_Штатное расписание" xfId="1" xr:uid="{00000000-0005-0000-0000-000006000000}"/>
    <cellStyle name="Финансовый_Штатное расписание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B1:Z701"/>
  <sheetViews>
    <sheetView tabSelected="1" zoomScale="83" zoomScaleNormal="83" workbookViewId="0">
      <selection activeCell="H2" sqref="H2"/>
    </sheetView>
  </sheetViews>
  <sheetFormatPr defaultRowHeight="12.75" x14ac:dyDescent="0.2"/>
  <cols>
    <col min="1" max="1" width="4.28515625" customWidth="1"/>
    <col min="2" max="2" width="25.140625" customWidth="1"/>
    <col min="3" max="3" width="7.42578125" customWidth="1"/>
    <col min="4" max="4" width="26.28515625" customWidth="1"/>
    <col min="5" max="5" width="12.85546875" customWidth="1"/>
    <col min="6" max="6" width="16.7109375" customWidth="1"/>
    <col min="7" max="7" width="16.7109375" hidden="1" customWidth="1"/>
    <col min="8" max="8" width="16.5703125" customWidth="1"/>
    <col min="9" max="9" width="12.5703125" customWidth="1"/>
    <col min="10" max="10" width="22.42578125" customWidth="1"/>
    <col min="11" max="11" width="16.42578125" style="2" customWidth="1"/>
    <col min="12" max="17" width="16.42578125" style="2" hidden="1" customWidth="1"/>
    <col min="18" max="18" width="16.7109375" style="2" customWidth="1"/>
    <col min="19" max="19" width="14.5703125" customWidth="1"/>
    <col min="20" max="20" width="13.7109375" customWidth="1"/>
    <col min="21" max="21" width="17.140625" customWidth="1"/>
    <col min="22" max="22" width="15.7109375" style="1" customWidth="1"/>
    <col min="23" max="23" width="22.42578125" customWidth="1"/>
    <col min="25" max="25" width="11.7109375" bestFit="1" customWidth="1"/>
    <col min="26" max="26" width="17.42578125" customWidth="1"/>
  </cols>
  <sheetData>
    <row r="1" spans="2:23" x14ac:dyDescent="0.2">
      <c r="K1"/>
      <c r="L1"/>
      <c r="M1"/>
      <c r="N1"/>
      <c r="O1"/>
      <c r="P1"/>
      <c r="Q1"/>
      <c r="R1"/>
      <c r="V1" s="3"/>
    </row>
    <row r="2" spans="2:23" ht="42" customHeight="1" thickBot="1" x14ac:dyDescent="0.35">
      <c r="B2" s="372" t="s">
        <v>83</v>
      </c>
      <c r="C2" s="372"/>
      <c r="D2" s="372"/>
      <c r="E2" s="372"/>
      <c r="F2" s="348"/>
      <c r="G2" s="348"/>
      <c r="H2" s="348" t="s">
        <v>84</v>
      </c>
      <c r="I2" s="348"/>
      <c r="J2" s="348"/>
      <c r="K2" s="362" t="s">
        <v>57</v>
      </c>
      <c r="L2" s="362"/>
      <c r="M2" s="362"/>
      <c r="N2" s="362"/>
      <c r="O2" s="362"/>
      <c r="P2" s="362"/>
      <c r="Q2" s="362"/>
      <c r="R2" s="362"/>
      <c r="S2" s="362"/>
      <c r="T2" s="339"/>
      <c r="U2" s="339"/>
      <c r="V2" s="335"/>
    </row>
    <row r="3" spans="2:23" ht="39.75" customHeight="1" x14ac:dyDescent="0.3">
      <c r="B3" s="363" t="s">
        <v>82</v>
      </c>
      <c r="C3" s="363"/>
      <c r="D3" s="363"/>
      <c r="E3" s="363"/>
      <c r="F3" s="348"/>
      <c r="G3" s="348"/>
      <c r="H3" s="348"/>
      <c r="I3" s="348"/>
      <c r="J3" s="348"/>
      <c r="K3" s="364" t="s">
        <v>81</v>
      </c>
      <c r="L3" s="364"/>
      <c r="M3" s="364"/>
      <c r="N3" s="364"/>
      <c r="O3" s="364"/>
      <c r="P3" s="364"/>
      <c r="Q3" s="364"/>
      <c r="R3" s="364"/>
      <c r="S3" s="364"/>
      <c r="T3" s="347"/>
      <c r="U3" s="347"/>
      <c r="V3" s="335"/>
    </row>
    <row r="4" spans="2:23" ht="19.5" thickBot="1" x14ac:dyDescent="0.35">
      <c r="B4" s="373" t="s">
        <v>80</v>
      </c>
      <c r="C4" s="373"/>
      <c r="D4" s="373"/>
      <c r="E4" s="373"/>
      <c r="F4" s="346"/>
      <c r="G4" s="346"/>
      <c r="H4" s="346"/>
      <c r="I4" s="346"/>
      <c r="J4" s="346"/>
      <c r="K4" s="365">
        <v>51848157</v>
      </c>
      <c r="L4" s="365"/>
      <c r="M4" s="365"/>
      <c r="N4" s="365"/>
      <c r="O4" s="365"/>
      <c r="P4" s="365"/>
      <c r="Q4" s="365"/>
      <c r="R4" s="365"/>
      <c r="S4" s="365"/>
      <c r="T4" s="339"/>
      <c r="U4" s="339"/>
      <c r="V4" s="335"/>
    </row>
    <row r="5" spans="2:23" ht="36" customHeight="1" thickBot="1" x14ac:dyDescent="0.35">
      <c r="B5" s="339"/>
      <c r="C5" s="339"/>
      <c r="D5" s="345"/>
      <c r="E5" s="360" t="s">
        <v>79</v>
      </c>
      <c r="F5" s="360"/>
      <c r="G5" s="344"/>
      <c r="H5" s="360" t="s">
        <v>78</v>
      </c>
      <c r="I5" s="360"/>
      <c r="J5" s="343"/>
      <c r="K5" s="366" t="s">
        <v>77</v>
      </c>
      <c r="L5" s="367"/>
      <c r="M5" s="367"/>
      <c r="N5" s="367"/>
      <c r="O5" s="367"/>
      <c r="P5" s="367"/>
      <c r="Q5" s="367"/>
      <c r="R5" s="367"/>
      <c r="S5" s="368"/>
      <c r="T5" s="336"/>
      <c r="U5" s="336"/>
      <c r="V5" s="335"/>
    </row>
    <row r="6" spans="2:23" ht="20.25" thickBot="1" x14ac:dyDescent="0.4">
      <c r="B6" s="371" t="s">
        <v>76</v>
      </c>
      <c r="C6" s="371"/>
      <c r="D6" s="371"/>
      <c r="E6" s="370"/>
      <c r="F6" s="370"/>
      <c r="G6" s="342"/>
      <c r="H6" s="375"/>
      <c r="I6" s="375"/>
      <c r="J6" s="341"/>
      <c r="K6" s="376"/>
      <c r="L6" s="377"/>
      <c r="M6" s="377"/>
      <c r="N6" s="377"/>
      <c r="O6" s="377"/>
      <c r="P6" s="377"/>
      <c r="Q6" s="377"/>
      <c r="R6" s="377"/>
      <c r="S6" s="377"/>
      <c r="T6" s="377"/>
      <c r="U6" s="377"/>
      <c r="V6" s="378"/>
    </row>
    <row r="7" spans="2:23" ht="18.75" x14ac:dyDescent="0.3">
      <c r="B7" s="374" t="s">
        <v>75</v>
      </c>
      <c r="C7" s="374"/>
      <c r="D7" s="374"/>
      <c r="E7" s="339"/>
      <c r="F7" s="338"/>
      <c r="G7" s="338"/>
      <c r="H7" s="338"/>
      <c r="I7" s="338"/>
      <c r="J7" s="338"/>
      <c r="K7" s="369" t="s">
        <v>74</v>
      </c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35"/>
    </row>
    <row r="8" spans="2:23" ht="3.75" customHeight="1" x14ac:dyDescent="0.3">
      <c r="B8" s="339"/>
      <c r="C8" s="339"/>
      <c r="D8" s="340"/>
      <c r="E8" s="339"/>
      <c r="F8" s="338"/>
      <c r="G8" s="338"/>
      <c r="H8" s="338"/>
      <c r="I8" s="338"/>
      <c r="J8" s="338"/>
      <c r="K8" s="337"/>
      <c r="L8" s="337"/>
      <c r="M8" s="337"/>
      <c r="N8" s="337"/>
      <c r="O8" s="337"/>
      <c r="P8" s="337"/>
      <c r="Q8" s="337"/>
      <c r="R8" s="337"/>
      <c r="S8" s="336"/>
      <c r="T8" s="336"/>
      <c r="U8" s="336"/>
      <c r="V8" s="335"/>
    </row>
    <row r="9" spans="2:23" ht="62.25" customHeight="1" x14ac:dyDescent="0.2">
      <c r="B9" s="361" t="s">
        <v>73</v>
      </c>
      <c r="C9" s="361"/>
      <c r="D9" s="361" t="s">
        <v>72</v>
      </c>
      <c r="E9" s="361" t="s">
        <v>71</v>
      </c>
      <c r="F9" s="383" t="s">
        <v>62</v>
      </c>
      <c r="G9" s="332"/>
      <c r="H9" s="396" t="s">
        <v>70</v>
      </c>
      <c r="I9" s="397"/>
      <c r="J9" s="398"/>
      <c r="K9" s="395" t="s">
        <v>69</v>
      </c>
      <c r="L9" s="353" t="s">
        <v>68</v>
      </c>
      <c r="M9" s="349" t="s">
        <v>67</v>
      </c>
      <c r="N9" s="349" t="s">
        <v>66</v>
      </c>
      <c r="O9" s="349" t="s">
        <v>65</v>
      </c>
      <c r="P9" s="349" t="s">
        <v>64</v>
      </c>
      <c r="Q9" s="349" t="s">
        <v>63</v>
      </c>
      <c r="R9" s="383" t="s">
        <v>62</v>
      </c>
      <c r="S9" s="361" t="s">
        <v>61</v>
      </c>
      <c r="T9" s="361"/>
      <c r="U9" s="361"/>
      <c r="V9" s="399" t="s">
        <v>60</v>
      </c>
      <c r="W9" s="392" t="s">
        <v>59</v>
      </c>
    </row>
    <row r="10" spans="2:23" ht="214.5" customHeight="1" x14ac:dyDescent="0.2">
      <c r="B10" s="333" t="s">
        <v>58</v>
      </c>
      <c r="C10" s="333" t="s">
        <v>57</v>
      </c>
      <c r="D10" s="361"/>
      <c r="E10" s="361"/>
      <c r="F10" s="383"/>
      <c r="G10" s="327" t="s">
        <v>56</v>
      </c>
      <c r="H10" s="333" t="s">
        <v>55</v>
      </c>
      <c r="I10" s="333" t="s">
        <v>54</v>
      </c>
      <c r="J10" s="334" t="s">
        <v>53</v>
      </c>
      <c r="K10" s="395"/>
      <c r="L10" s="353"/>
      <c r="M10" s="350"/>
      <c r="N10" s="350"/>
      <c r="O10" s="350"/>
      <c r="P10" s="350"/>
      <c r="Q10" s="350"/>
      <c r="R10" s="383"/>
      <c r="S10" s="333" t="s">
        <v>53</v>
      </c>
      <c r="T10" s="333" t="s">
        <v>52</v>
      </c>
      <c r="U10" s="333" t="s">
        <v>51</v>
      </c>
      <c r="V10" s="399"/>
      <c r="W10" s="393"/>
    </row>
    <row r="11" spans="2:23" ht="18.75" x14ac:dyDescent="0.3">
      <c r="B11" s="333">
        <v>1</v>
      </c>
      <c r="C11" s="333">
        <v>2</v>
      </c>
      <c r="D11" s="333">
        <v>3</v>
      </c>
      <c r="E11" s="333">
        <v>4</v>
      </c>
      <c r="F11" s="327">
        <v>5</v>
      </c>
      <c r="G11" s="327"/>
      <c r="H11" s="327">
        <v>6</v>
      </c>
      <c r="I11" s="327">
        <v>7</v>
      </c>
      <c r="J11" s="332">
        <v>8</v>
      </c>
      <c r="K11" s="331">
        <v>9</v>
      </c>
      <c r="L11" s="330"/>
      <c r="M11" s="329"/>
      <c r="N11" s="329"/>
      <c r="O11" s="329"/>
      <c r="P11" s="329"/>
      <c r="Q11" s="329"/>
      <c r="R11" s="328">
        <v>10</v>
      </c>
      <c r="S11" s="327">
        <v>11</v>
      </c>
      <c r="T11" s="327">
        <v>12</v>
      </c>
      <c r="U11" s="327">
        <v>13</v>
      </c>
      <c r="V11" s="326">
        <v>14</v>
      </c>
      <c r="W11" s="394"/>
    </row>
    <row r="12" spans="2:23" ht="29.25" customHeight="1" x14ac:dyDescent="0.3">
      <c r="B12" s="390" t="s">
        <v>50</v>
      </c>
      <c r="C12" s="358"/>
      <c r="D12" s="137" t="s">
        <v>49</v>
      </c>
      <c r="E12" s="121">
        <v>1</v>
      </c>
      <c r="F12" s="325">
        <v>38316</v>
      </c>
      <c r="G12" s="319">
        <f>F12*40%</f>
        <v>15326.400000000001</v>
      </c>
      <c r="H12" s="324">
        <f>F12*0.15</f>
        <v>5747.4</v>
      </c>
      <c r="I12" s="324"/>
      <c r="J12" s="323">
        <f>F12*1</f>
        <v>38316</v>
      </c>
      <c r="K12" s="115">
        <f t="shared" ref="K12:K17" si="0">F12+H12+J12</f>
        <v>82379.399999999994</v>
      </c>
      <c r="L12" s="116">
        <f>F12+G12+H12+I12+J12</f>
        <v>97705.8</v>
      </c>
      <c r="M12" s="115">
        <f>L12*12</f>
        <v>1172469.6000000001</v>
      </c>
      <c r="N12" s="115">
        <f>M12*30.2%</f>
        <v>354085.81920000003</v>
      </c>
      <c r="O12" s="114">
        <f>M12+N12</f>
        <v>1526555.4192000001</v>
      </c>
      <c r="P12" s="114">
        <f>O12/12</f>
        <v>127212.95160000001</v>
      </c>
      <c r="Q12" s="113"/>
      <c r="R12" s="131"/>
      <c r="S12" s="322"/>
      <c r="T12" s="72">
        <f>F12*0.2</f>
        <v>7663.2000000000007</v>
      </c>
      <c r="U12" s="110"/>
      <c r="V12" s="109">
        <f>SUM(S12:U12)</f>
        <v>7663.2000000000007</v>
      </c>
      <c r="W12" s="108">
        <f t="shared" ref="W12:W17" si="1">SUM(K12+V12)</f>
        <v>90042.599999999991</v>
      </c>
    </row>
    <row r="13" spans="2:23" ht="72.75" customHeight="1" x14ac:dyDescent="0.3">
      <c r="B13" s="390"/>
      <c r="C13" s="358"/>
      <c r="D13" s="268" t="s">
        <v>48</v>
      </c>
      <c r="E13" s="75">
        <v>1</v>
      </c>
      <c r="F13" s="321">
        <v>33673</v>
      </c>
      <c r="G13" s="66">
        <f>F13*40%</f>
        <v>13469.2</v>
      </c>
      <c r="H13" s="74">
        <f>F13*0.1</f>
        <v>3367.3</v>
      </c>
      <c r="I13" s="74"/>
      <c r="J13" s="73">
        <v>0</v>
      </c>
      <c r="K13" s="63">
        <f t="shared" si="0"/>
        <v>37040.300000000003</v>
      </c>
      <c r="L13" s="116">
        <f>F13+G13+H13+I13+J13</f>
        <v>50509.5</v>
      </c>
      <c r="M13" s="115">
        <f>L13*12</f>
        <v>606114</v>
      </c>
      <c r="N13" s="115">
        <f>M13*30.2%</f>
        <v>183046.42799999999</v>
      </c>
      <c r="O13" s="114">
        <f>M13+N13</f>
        <v>789160.42799999996</v>
      </c>
      <c r="P13" s="114">
        <f>O13/12</f>
        <v>65763.368999999992</v>
      </c>
      <c r="Q13" s="113"/>
      <c r="R13" s="320"/>
      <c r="S13" s="57">
        <f>F13*0.6</f>
        <v>20203.8</v>
      </c>
      <c r="T13" s="57">
        <f>F13*0.15</f>
        <v>5050.95</v>
      </c>
      <c r="U13" s="71"/>
      <c r="V13" s="70">
        <f>SUM(R13:U13)</f>
        <v>25254.75</v>
      </c>
      <c r="W13" s="54">
        <f t="shared" si="1"/>
        <v>62295.05</v>
      </c>
    </row>
    <row r="14" spans="2:23" ht="30.75" customHeight="1" x14ac:dyDescent="0.3">
      <c r="B14" s="390"/>
      <c r="C14" s="358"/>
      <c r="D14" s="275" t="s">
        <v>4</v>
      </c>
      <c r="E14" s="87">
        <v>1</v>
      </c>
      <c r="F14" s="120">
        <v>33673</v>
      </c>
      <c r="G14" s="319">
        <f>F14*40%</f>
        <v>13469.2</v>
      </c>
      <c r="H14" s="318"/>
      <c r="I14" s="318"/>
      <c r="J14" s="317">
        <v>4588</v>
      </c>
      <c r="K14" s="115">
        <f t="shared" si="0"/>
        <v>38261</v>
      </c>
      <c r="L14" s="116">
        <f>F14+G14+H14+I14+J14</f>
        <v>51730.2</v>
      </c>
      <c r="M14" s="115">
        <f>L14*12</f>
        <v>620762.39999999991</v>
      </c>
      <c r="N14" s="115">
        <f>M14*30.2%</f>
        <v>187470.24479999996</v>
      </c>
      <c r="O14" s="114">
        <f>M14+N14</f>
        <v>808232.64479999989</v>
      </c>
      <c r="P14" s="114">
        <f>O14/12</f>
        <v>67352.720399999991</v>
      </c>
      <c r="Q14" s="113"/>
      <c r="R14" s="134"/>
      <c r="S14" s="72">
        <v>15615.8</v>
      </c>
      <c r="T14" s="72">
        <f>F14*0.2</f>
        <v>6734.6</v>
      </c>
      <c r="U14" s="124"/>
      <c r="V14" s="123">
        <f>SUM(R14:U14)</f>
        <v>22350.400000000001</v>
      </c>
      <c r="W14" s="108">
        <f t="shared" si="1"/>
        <v>60611.4</v>
      </c>
    </row>
    <row r="15" spans="2:23" ht="41.45" customHeight="1" x14ac:dyDescent="0.3">
      <c r="B15" s="390"/>
      <c r="C15" s="358"/>
      <c r="D15" s="316" t="s">
        <v>47</v>
      </c>
      <c r="E15" s="315">
        <v>1</v>
      </c>
      <c r="F15" s="314">
        <v>15668</v>
      </c>
      <c r="G15" s="66">
        <f>F15*40%</f>
        <v>6267.2000000000007</v>
      </c>
      <c r="H15" s="313"/>
      <c r="I15" s="313"/>
      <c r="J15" s="312">
        <v>0</v>
      </c>
      <c r="K15" s="63">
        <f t="shared" si="0"/>
        <v>15668</v>
      </c>
      <c r="L15" s="83">
        <f>F15+G15+H15+I15+J15</f>
        <v>21935.200000000001</v>
      </c>
      <c r="M15" s="63">
        <f>L15*12</f>
        <v>263222.40000000002</v>
      </c>
      <c r="N15" s="63">
        <f>M15*30.2%</f>
        <v>79493.164799999999</v>
      </c>
      <c r="O15" s="81">
        <f>M15+N15</f>
        <v>342715.56480000005</v>
      </c>
      <c r="P15" s="81">
        <f>O15/12</f>
        <v>28559.630400000005</v>
      </c>
      <c r="Q15" s="234"/>
      <c r="R15" s="311"/>
      <c r="S15" s="57">
        <f>F15*0.6</f>
        <v>9400.7999999999993</v>
      </c>
      <c r="T15" s="57">
        <f>F15*0.2</f>
        <v>3133.6000000000004</v>
      </c>
      <c r="U15" s="71"/>
      <c r="V15" s="70">
        <f>SUM(S15:U15)</f>
        <v>12534.4</v>
      </c>
      <c r="W15" s="54">
        <f t="shared" si="1"/>
        <v>28202.400000000001</v>
      </c>
    </row>
    <row r="16" spans="2:23" ht="29.25" customHeight="1" x14ac:dyDescent="0.3">
      <c r="B16" s="390"/>
      <c r="C16" s="358"/>
      <c r="D16" s="310" t="s">
        <v>46</v>
      </c>
      <c r="E16" s="309">
        <v>1</v>
      </c>
      <c r="F16" s="308">
        <v>15256</v>
      </c>
      <c r="G16" s="204"/>
      <c r="H16" s="307"/>
      <c r="I16" s="307"/>
      <c r="J16" s="306"/>
      <c r="K16" s="63">
        <f t="shared" si="0"/>
        <v>15256</v>
      </c>
      <c r="L16" s="203"/>
      <c r="M16" s="200"/>
      <c r="N16" s="200"/>
      <c r="O16" s="201"/>
      <c r="P16" s="201"/>
      <c r="Q16" s="304"/>
      <c r="R16" s="305"/>
      <c r="S16" s="198"/>
      <c r="T16" s="74"/>
      <c r="U16" s="56"/>
      <c r="V16" s="70">
        <f>SUM(R16:U16)</f>
        <v>0</v>
      </c>
      <c r="W16" s="54">
        <f t="shared" si="1"/>
        <v>15256</v>
      </c>
    </row>
    <row r="17" spans="2:26" ht="25.5" customHeight="1" thickBot="1" x14ac:dyDescent="0.35">
      <c r="B17" s="390"/>
      <c r="C17" s="358"/>
      <c r="D17" s="206" t="s">
        <v>45</v>
      </c>
      <c r="E17" s="68">
        <v>1</v>
      </c>
      <c r="F17" s="105">
        <v>15256</v>
      </c>
      <c r="G17" s="204">
        <f>F17*40%</f>
        <v>6102.4000000000005</v>
      </c>
      <c r="H17" s="65"/>
      <c r="I17" s="65"/>
      <c r="J17" s="64"/>
      <c r="K17" s="63">
        <f t="shared" si="0"/>
        <v>15256</v>
      </c>
      <c r="L17" s="203">
        <f>F17+G17+H17+I17+J17</f>
        <v>21358.400000000001</v>
      </c>
      <c r="M17" s="200">
        <f>L17*12</f>
        <v>256300.80000000002</v>
      </c>
      <c r="N17" s="200">
        <f>M17*30.2%</f>
        <v>77402.8416</v>
      </c>
      <c r="O17" s="201">
        <f>M17+N17</f>
        <v>333703.64160000003</v>
      </c>
      <c r="P17" s="201">
        <f>O17/12</f>
        <v>27808.636800000004</v>
      </c>
      <c r="Q17" s="304"/>
      <c r="R17" s="303"/>
      <c r="S17" s="198"/>
      <c r="T17" s="198">
        <f>F17*0.2</f>
        <v>3051.2000000000003</v>
      </c>
      <c r="U17" s="56"/>
      <c r="V17" s="55">
        <f>SUM(R17:U17)</f>
        <v>3051.2000000000003</v>
      </c>
      <c r="W17" s="197">
        <f t="shared" si="1"/>
        <v>18307.2</v>
      </c>
      <c r="X17" s="53"/>
    </row>
    <row r="18" spans="2:26" ht="20.25" thickBot="1" x14ac:dyDescent="0.4">
      <c r="B18" s="390"/>
      <c r="C18" s="359"/>
      <c r="D18" s="52" t="s">
        <v>9</v>
      </c>
      <c r="E18" s="51">
        <f t="shared" ref="E18:P18" si="2">SUM(E12:E17)</f>
        <v>6</v>
      </c>
      <c r="F18" s="42">
        <f t="shared" si="2"/>
        <v>151842</v>
      </c>
      <c r="G18" s="42">
        <f t="shared" si="2"/>
        <v>54634.400000000001</v>
      </c>
      <c r="H18" s="42">
        <f t="shared" si="2"/>
        <v>9114.7000000000007</v>
      </c>
      <c r="I18" s="42">
        <f t="shared" si="2"/>
        <v>0</v>
      </c>
      <c r="J18" s="279">
        <f t="shared" si="2"/>
        <v>42904</v>
      </c>
      <c r="K18" s="302">
        <f t="shared" si="2"/>
        <v>203860.7</v>
      </c>
      <c r="L18" s="301">
        <f t="shared" si="2"/>
        <v>243239.1</v>
      </c>
      <c r="M18" s="300">
        <f t="shared" si="2"/>
        <v>2918869.1999999997</v>
      </c>
      <c r="N18" s="300">
        <f t="shared" si="2"/>
        <v>881498.49840000004</v>
      </c>
      <c r="O18" s="299">
        <f t="shared" si="2"/>
        <v>3800367.6984000006</v>
      </c>
      <c r="P18" s="299">
        <f t="shared" si="2"/>
        <v>316697.30819999997</v>
      </c>
      <c r="Q18" s="298"/>
      <c r="R18" s="297">
        <f>SUM(R12:R17)</f>
        <v>0</v>
      </c>
      <c r="S18" s="42">
        <f>SUM(S12:S17)</f>
        <v>45220.399999999994</v>
      </c>
      <c r="T18" s="296">
        <f>SUM(T12:T17)</f>
        <v>25633.55</v>
      </c>
      <c r="U18" s="296"/>
      <c r="V18" s="41">
        <f>SUM(V12:V17)</f>
        <v>70853.95</v>
      </c>
      <c r="W18" s="40">
        <f>SUM(W12:W17)</f>
        <v>274714.64999999997</v>
      </c>
      <c r="X18" t="s">
        <v>15</v>
      </c>
    </row>
    <row r="19" spans="2:26" ht="60" customHeight="1" x14ac:dyDescent="0.3">
      <c r="B19" s="391" t="s">
        <v>44</v>
      </c>
      <c r="C19" s="358"/>
      <c r="D19" s="249" t="s">
        <v>43</v>
      </c>
      <c r="E19" s="87">
        <v>1</v>
      </c>
      <c r="F19" s="295">
        <v>15668</v>
      </c>
      <c r="G19" s="294">
        <f>F19*40%</f>
        <v>6267.2000000000007</v>
      </c>
      <c r="H19" s="85">
        <f>F19*0.05</f>
        <v>783.40000000000009</v>
      </c>
      <c r="I19" s="213"/>
      <c r="J19" s="293">
        <v>1808</v>
      </c>
      <c r="K19" s="63">
        <f>F19+H19+J19</f>
        <v>18259.400000000001</v>
      </c>
      <c r="L19" s="212">
        <f>F19+G19+H19+I19+J19</f>
        <v>24526.600000000002</v>
      </c>
      <c r="M19" s="210">
        <f>L19*12</f>
        <v>294319.2</v>
      </c>
      <c r="N19" s="210">
        <f>M19*30.2%</f>
        <v>88884.398400000005</v>
      </c>
      <c r="O19" s="246">
        <f>M19+N19</f>
        <v>383203.59840000002</v>
      </c>
      <c r="P19" s="211">
        <f>O19/12</f>
        <v>31933.6332</v>
      </c>
      <c r="Q19" s="292">
        <f>O19*0.5</f>
        <v>191601.79920000001</v>
      </c>
      <c r="R19" s="291"/>
      <c r="S19" s="208"/>
      <c r="T19" s="208">
        <f>F19*0.15</f>
        <v>2350.1999999999998</v>
      </c>
      <c r="U19" s="290"/>
      <c r="V19" s="78">
        <f>SUM(R19:U19)</f>
        <v>2350.1999999999998</v>
      </c>
      <c r="W19" s="207">
        <f>SUM(K19+V19)</f>
        <v>20609.600000000002</v>
      </c>
    </row>
    <row r="20" spans="2:26" ht="38.25" customHeight="1" x14ac:dyDescent="0.3">
      <c r="B20" s="391"/>
      <c r="C20" s="358"/>
      <c r="D20" s="268" t="s">
        <v>42</v>
      </c>
      <c r="E20" s="75">
        <v>1</v>
      </c>
      <c r="F20" s="289">
        <v>15393</v>
      </c>
      <c r="G20" s="66">
        <f>F20*40%</f>
        <v>6157.2000000000007</v>
      </c>
      <c r="H20" s="74">
        <f>E20*F20*0.05</f>
        <v>769.65000000000009</v>
      </c>
      <c r="I20" s="65"/>
      <c r="J20" s="288">
        <v>529</v>
      </c>
      <c r="K20" s="200">
        <f>F20+H20+J20</f>
        <v>16691.650000000001</v>
      </c>
      <c r="L20" s="203">
        <f>F20+G20+H20+I20+J20</f>
        <v>22848.850000000002</v>
      </c>
      <c r="M20" s="200">
        <f>L20*12</f>
        <v>274186.2</v>
      </c>
      <c r="N20" s="200">
        <f>M20*30.2%</f>
        <v>82804.232400000008</v>
      </c>
      <c r="O20" s="202">
        <f>M20+N20</f>
        <v>356990.43240000005</v>
      </c>
      <c r="P20" s="201">
        <f>O20/12</f>
        <v>29749.202700000005</v>
      </c>
      <c r="Q20" s="200"/>
      <c r="R20" s="287"/>
      <c r="S20" s="286"/>
      <c r="T20" s="57">
        <f>F20*0.2</f>
        <v>3078.6000000000004</v>
      </c>
      <c r="U20" s="71"/>
      <c r="V20" s="285">
        <f>SUM(S20:U20)</f>
        <v>3078.6000000000004</v>
      </c>
      <c r="W20" s="54">
        <f>SUM(K20+V20)</f>
        <v>19770.25</v>
      </c>
    </row>
    <row r="21" spans="2:26" ht="39" customHeight="1" thickBot="1" x14ac:dyDescent="0.35">
      <c r="B21" s="391"/>
      <c r="C21" s="358"/>
      <c r="D21" s="206" t="s">
        <v>41</v>
      </c>
      <c r="E21" s="284">
        <v>1</v>
      </c>
      <c r="F21" s="283">
        <v>14019</v>
      </c>
      <c r="G21" s="204">
        <f>F21*40%</f>
        <v>5607.6</v>
      </c>
      <c r="H21" s="282"/>
      <c r="I21" s="263"/>
      <c r="J21" s="237">
        <v>1455</v>
      </c>
      <c r="K21" s="63">
        <f>F21+H21+J21</f>
        <v>15474</v>
      </c>
      <c r="L21" s="235">
        <f>F21+G21+H21+I21+J21</f>
        <v>21081.599999999999</v>
      </c>
      <c r="M21" s="63">
        <f>L21*12</f>
        <v>252979.19999999998</v>
      </c>
      <c r="N21" s="63">
        <f>M21*30.2%</f>
        <v>76399.718399999998</v>
      </c>
      <c r="O21" s="63">
        <f>M21+N21</f>
        <v>329378.91839999997</v>
      </c>
      <c r="P21" s="234">
        <f>O21/12</f>
        <v>27448.243199999997</v>
      </c>
      <c r="Q21" s="63">
        <f>O21*0.4</f>
        <v>131751.56735999999</v>
      </c>
      <c r="R21" s="281"/>
      <c r="S21" s="280"/>
      <c r="T21" s="57">
        <f>F21*0.1</f>
        <v>1401.9</v>
      </c>
      <c r="U21" s="56"/>
      <c r="V21" s="55">
        <f>SUM(R21:U21)</f>
        <v>1401.9</v>
      </c>
      <c r="W21" s="197">
        <f>SUM(K21+V21)</f>
        <v>16875.900000000001</v>
      </c>
    </row>
    <row r="22" spans="2:26" ht="31.5" customHeight="1" thickBot="1" x14ac:dyDescent="0.4">
      <c r="B22" s="391"/>
      <c r="C22" s="359"/>
      <c r="D22" s="52" t="s">
        <v>9</v>
      </c>
      <c r="E22" s="51">
        <f t="shared" ref="E22:R22" si="3">SUM(E19:E21)</f>
        <v>3</v>
      </c>
      <c r="F22" s="42">
        <f t="shared" si="3"/>
        <v>45080</v>
      </c>
      <c r="G22" s="42">
        <f t="shared" si="3"/>
        <v>18032</v>
      </c>
      <c r="H22" s="43">
        <f t="shared" si="3"/>
        <v>1553.0500000000002</v>
      </c>
      <c r="I22" s="43">
        <f t="shared" si="3"/>
        <v>0</v>
      </c>
      <c r="J22" s="50">
        <f t="shared" si="3"/>
        <v>3792</v>
      </c>
      <c r="K22" s="45">
        <f t="shared" si="3"/>
        <v>50425.05</v>
      </c>
      <c r="L22" s="48">
        <f t="shared" si="3"/>
        <v>68457.05</v>
      </c>
      <c r="M22" s="47">
        <f t="shared" si="3"/>
        <v>821484.6</v>
      </c>
      <c r="N22" s="47">
        <f t="shared" si="3"/>
        <v>248088.3492</v>
      </c>
      <c r="O22" s="46">
        <f t="shared" si="3"/>
        <v>1069572.9492000001</v>
      </c>
      <c r="P22" s="46">
        <f t="shared" si="3"/>
        <v>89131.079100000003</v>
      </c>
      <c r="Q22" s="45">
        <f t="shared" si="3"/>
        <v>323353.36655999999</v>
      </c>
      <c r="R22" s="44">
        <f t="shared" si="3"/>
        <v>0</v>
      </c>
      <c r="S22" s="43"/>
      <c r="T22" s="42">
        <f>SUM(T19:T21)</f>
        <v>6830.7000000000007</v>
      </c>
      <c r="U22" s="279"/>
      <c r="V22" s="278">
        <f>SUM(V19:V21)</f>
        <v>6830.7000000000007</v>
      </c>
      <c r="W22" s="277">
        <f>SUM(W19:W21)</f>
        <v>57255.750000000007</v>
      </c>
      <c r="X22" t="s">
        <v>15</v>
      </c>
      <c r="Z22" s="276"/>
    </row>
    <row r="23" spans="2:26" ht="59.25" customHeight="1" x14ac:dyDescent="0.3">
      <c r="B23" s="390" t="s">
        <v>40</v>
      </c>
      <c r="C23" s="358"/>
      <c r="D23" s="275" t="s">
        <v>39</v>
      </c>
      <c r="E23" s="87">
        <v>1</v>
      </c>
      <c r="F23" s="248">
        <v>15668</v>
      </c>
      <c r="G23" s="213">
        <f>F23*40%</f>
        <v>6267.2000000000007</v>
      </c>
      <c r="H23" s="85">
        <f>F23*0.05</f>
        <v>783.40000000000009</v>
      </c>
      <c r="I23" s="274"/>
      <c r="J23" s="84">
        <v>1205</v>
      </c>
      <c r="K23" s="210">
        <f>F23+H23+J23</f>
        <v>17656.400000000001</v>
      </c>
      <c r="L23" s="273">
        <f>F23+G23+H23+I23+J23</f>
        <v>23923.600000000002</v>
      </c>
      <c r="M23" s="270">
        <f>L23*12</f>
        <v>287083.2</v>
      </c>
      <c r="N23" s="270">
        <f>M23*30.2%</f>
        <v>86699.126399999994</v>
      </c>
      <c r="O23" s="272">
        <f>M23+N23</f>
        <v>373782.32640000002</v>
      </c>
      <c r="P23" s="271">
        <f>O23/12</f>
        <v>31148.5272</v>
      </c>
      <c r="Q23" s="270"/>
      <c r="R23" s="269"/>
      <c r="S23" s="208"/>
      <c r="T23" s="208">
        <f>F23*0.15</f>
        <v>2350.1999999999998</v>
      </c>
      <c r="U23" s="79"/>
      <c r="V23" s="78">
        <f>SUM(R23:U23)</f>
        <v>2350.1999999999998</v>
      </c>
      <c r="W23" s="207">
        <f>SUM(K23+V23)</f>
        <v>20006.600000000002</v>
      </c>
    </row>
    <row r="24" spans="2:26" ht="38.450000000000003" customHeight="1" x14ac:dyDescent="0.3">
      <c r="B24" s="390"/>
      <c r="C24" s="358"/>
      <c r="D24" s="268" t="s">
        <v>38</v>
      </c>
      <c r="E24" s="75">
        <v>1</v>
      </c>
      <c r="F24" s="67">
        <v>15668</v>
      </c>
      <c r="G24" s="66">
        <f>F24*40%</f>
        <v>6267.2000000000007</v>
      </c>
      <c r="H24" s="65">
        <f>F24*0.05</f>
        <v>783.40000000000009</v>
      </c>
      <c r="I24" s="65"/>
      <c r="J24" s="169">
        <v>1205</v>
      </c>
      <c r="K24" s="200">
        <f>F24+H24+J24</f>
        <v>17656.400000000001</v>
      </c>
      <c r="L24" s="203">
        <f>F24+G24+H24+I24+J24</f>
        <v>23923.600000000002</v>
      </c>
      <c r="M24" s="200">
        <f>L24*12</f>
        <v>287083.2</v>
      </c>
      <c r="N24" s="200">
        <f>M24*30.2%</f>
        <v>86699.126399999994</v>
      </c>
      <c r="O24" s="202">
        <f>M24+N24</f>
        <v>373782.32640000002</v>
      </c>
      <c r="P24" s="201">
        <f>O24/12</f>
        <v>31148.5272</v>
      </c>
      <c r="Q24" s="200"/>
      <c r="R24" s="267"/>
      <c r="S24" s="198"/>
      <c r="T24" s="198">
        <f>F24*0.1</f>
        <v>1566.8000000000002</v>
      </c>
      <c r="U24" s="198"/>
      <c r="V24" s="162">
        <f>U24+T24+S24+R24</f>
        <v>1566.8000000000002</v>
      </c>
      <c r="W24" s="197">
        <f>SUM(K24+V24)</f>
        <v>19223.2</v>
      </c>
    </row>
    <row r="25" spans="2:26" ht="55.5" customHeight="1" x14ac:dyDescent="0.3">
      <c r="B25" s="390"/>
      <c r="C25" s="358"/>
      <c r="D25" s="206" t="s">
        <v>37</v>
      </c>
      <c r="E25" s="68">
        <v>1</v>
      </c>
      <c r="F25" s="205">
        <v>15531</v>
      </c>
      <c r="G25" s="266"/>
      <c r="H25" s="265">
        <f>F25*0.05</f>
        <v>776.55000000000007</v>
      </c>
      <c r="I25" s="264"/>
      <c r="J25" s="263">
        <v>4350</v>
      </c>
      <c r="K25" s="63">
        <f>F25+H25+J25</f>
        <v>20657.55</v>
      </c>
      <c r="L25" s="235"/>
      <c r="M25" s="63"/>
      <c r="N25" s="63"/>
      <c r="O25" s="63"/>
      <c r="P25" s="234"/>
      <c r="Q25" s="63"/>
      <c r="R25" s="262"/>
      <c r="S25" s="261"/>
      <c r="T25" s="261"/>
      <c r="U25" s="261"/>
      <c r="V25" s="260">
        <f>U25+T25+S25+R25</f>
        <v>0</v>
      </c>
      <c r="W25" s="197">
        <f>SUM(K25+V25)</f>
        <v>20657.55</v>
      </c>
    </row>
    <row r="26" spans="2:26" ht="44.25" customHeight="1" thickBot="1" x14ac:dyDescent="0.35">
      <c r="B26" s="390"/>
      <c r="C26" s="358"/>
      <c r="D26" s="206" t="s">
        <v>36</v>
      </c>
      <c r="E26" s="68">
        <v>1</v>
      </c>
      <c r="F26" s="205">
        <v>15531</v>
      </c>
      <c r="G26" s="204">
        <f>F26*40%</f>
        <v>6212.4000000000005</v>
      </c>
      <c r="H26" s="170">
        <f>E26*F26*0.05</f>
        <v>776.55000000000007</v>
      </c>
      <c r="I26" s="259"/>
      <c r="J26" s="258">
        <v>4785</v>
      </c>
      <c r="K26" s="166">
        <f>F26+H26+J26</f>
        <v>21092.55</v>
      </c>
      <c r="L26" s="168">
        <f>F26+G26+H26+I26+J26</f>
        <v>27304.95</v>
      </c>
      <c r="M26" s="166">
        <f>L26*12</f>
        <v>327659.40000000002</v>
      </c>
      <c r="N26" s="166">
        <f>M26*30.2%</f>
        <v>98953.138800000001</v>
      </c>
      <c r="O26" s="257">
        <f>M26+N26</f>
        <v>426612.53880000004</v>
      </c>
      <c r="P26" s="167">
        <f>O26/12</f>
        <v>35551.044900000001</v>
      </c>
      <c r="Q26" s="166"/>
      <c r="R26" s="256"/>
      <c r="S26" s="165"/>
      <c r="T26" s="164">
        <f>F26*0.1</f>
        <v>1553.1000000000001</v>
      </c>
      <c r="U26" s="164"/>
      <c r="V26" s="255">
        <f>SUM(R26*E26+T26+U26)</f>
        <v>1553.1000000000001</v>
      </c>
      <c r="W26" s="54">
        <f>SUM(K26+V26)</f>
        <v>22645.649999999998</v>
      </c>
    </row>
    <row r="27" spans="2:26" ht="25.5" customHeight="1" thickBot="1" x14ac:dyDescent="0.4">
      <c r="B27" s="390"/>
      <c r="C27" s="359"/>
      <c r="D27" s="52" t="s">
        <v>9</v>
      </c>
      <c r="E27" s="254">
        <f t="shared" ref="E27:P27" si="4">SUM(E23:E26)</f>
        <v>4</v>
      </c>
      <c r="F27" s="253">
        <f t="shared" si="4"/>
        <v>62398</v>
      </c>
      <c r="G27" s="253">
        <f t="shared" si="4"/>
        <v>18746.800000000003</v>
      </c>
      <c r="H27" s="253">
        <f t="shared" si="4"/>
        <v>3119.9000000000005</v>
      </c>
      <c r="I27" s="252">
        <f t="shared" si="4"/>
        <v>0</v>
      </c>
      <c r="J27" s="50">
        <f t="shared" si="4"/>
        <v>11545</v>
      </c>
      <c r="K27" s="45">
        <f t="shared" si="4"/>
        <v>77062.900000000009</v>
      </c>
      <c r="L27" s="48">
        <f t="shared" si="4"/>
        <v>75152.150000000009</v>
      </c>
      <c r="M27" s="47">
        <f t="shared" si="4"/>
        <v>901825.8</v>
      </c>
      <c r="N27" s="47">
        <f t="shared" si="4"/>
        <v>272351.39159999997</v>
      </c>
      <c r="O27" s="46">
        <f t="shared" si="4"/>
        <v>1174177.1916</v>
      </c>
      <c r="P27" s="46">
        <f t="shared" si="4"/>
        <v>97848.099300000002</v>
      </c>
      <c r="Q27" s="45"/>
      <c r="R27" s="44">
        <f>SUM(R23:R26)</f>
        <v>0</v>
      </c>
      <c r="S27" s="43"/>
      <c r="T27" s="43">
        <f>SUM(T23:T26)</f>
        <v>5470.1</v>
      </c>
      <c r="U27" s="43">
        <f>SUM(U23:U26)</f>
        <v>0</v>
      </c>
      <c r="V27" s="251">
        <f>SUM(V23:V26)</f>
        <v>5470.1</v>
      </c>
      <c r="W27" s="250">
        <f>SUM(W23:W26)</f>
        <v>82533</v>
      </c>
      <c r="X27" t="s">
        <v>15</v>
      </c>
    </row>
    <row r="28" spans="2:26" ht="43.5" customHeight="1" x14ac:dyDescent="0.3">
      <c r="B28" s="384" t="s">
        <v>35</v>
      </c>
      <c r="C28" s="387"/>
      <c r="D28" s="249" t="s">
        <v>34</v>
      </c>
      <c r="E28" s="87">
        <v>1</v>
      </c>
      <c r="F28" s="248">
        <v>15943</v>
      </c>
      <c r="G28" s="247">
        <f>F28*40%</f>
        <v>6377.2000000000007</v>
      </c>
      <c r="H28" s="85">
        <f>F28*0.1</f>
        <v>1594.3000000000002</v>
      </c>
      <c r="I28" s="85"/>
      <c r="J28" s="84">
        <v>5820</v>
      </c>
      <c r="K28" s="210">
        <f>F28+H28+J28</f>
        <v>23357.3</v>
      </c>
      <c r="L28" s="212">
        <f>F28+G28+H28+I28+J28</f>
        <v>29734.5</v>
      </c>
      <c r="M28" s="210">
        <f>L28*12</f>
        <v>356814</v>
      </c>
      <c r="N28" s="210">
        <f>M28*30.2%</f>
        <v>107757.82799999999</v>
      </c>
      <c r="O28" s="246">
        <f>M28+N28</f>
        <v>464571.82799999998</v>
      </c>
      <c r="P28" s="211">
        <f>O28/12</f>
        <v>38714.318999999996</v>
      </c>
      <c r="Q28" s="210">
        <f>O28*0.05</f>
        <v>23228.591400000001</v>
      </c>
      <c r="R28" s="245"/>
      <c r="S28" s="232">
        <v>3745.8</v>
      </c>
      <c r="T28" s="232">
        <f>F28*0.2</f>
        <v>3188.6000000000004</v>
      </c>
      <c r="U28" s="232"/>
      <c r="V28" s="78">
        <f>SUM(R28:U28)</f>
        <v>6934.4000000000005</v>
      </c>
      <c r="W28" s="207">
        <f>SUM(K28+V28)</f>
        <v>30291.7</v>
      </c>
    </row>
    <row r="29" spans="2:26" ht="58.5" customHeight="1" x14ac:dyDescent="0.3">
      <c r="B29" s="385"/>
      <c r="C29" s="388"/>
      <c r="D29" s="244" t="s">
        <v>33</v>
      </c>
      <c r="E29" s="75">
        <v>1</v>
      </c>
      <c r="F29" s="67">
        <v>15668</v>
      </c>
      <c r="G29" s="66">
        <f>F29*40%</f>
        <v>6267.2000000000007</v>
      </c>
      <c r="H29" s="74">
        <f>F29*0.05</f>
        <v>783.40000000000009</v>
      </c>
      <c r="I29" s="74"/>
      <c r="J29" s="84">
        <v>5303</v>
      </c>
      <c r="K29" s="63">
        <f>F29+H29+J29</f>
        <v>21754.400000000001</v>
      </c>
      <c r="L29" s="62">
        <f>F29+G29+H29+I29+J29</f>
        <v>28021.600000000002</v>
      </c>
      <c r="M29" s="59">
        <f>L29*12</f>
        <v>336259.2</v>
      </c>
      <c r="N29" s="59">
        <f>M29*30.2%</f>
        <v>101550.2784</v>
      </c>
      <c r="O29" s="61">
        <f>M29+N29</f>
        <v>437809.47840000002</v>
      </c>
      <c r="P29" s="60">
        <f>O29/12</f>
        <v>36484.123200000002</v>
      </c>
      <c r="Q29" s="59">
        <f>O29*0.05</f>
        <v>21890.473920000004</v>
      </c>
      <c r="R29" s="243"/>
      <c r="S29" s="232">
        <v>4097.8</v>
      </c>
      <c r="T29" s="242">
        <f>F29*0.15</f>
        <v>2350.1999999999998</v>
      </c>
      <c r="U29" s="242"/>
      <c r="V29" s="70">
        <f>SUM(R29:U29)</f>
        <v>6448</v>
      </c>
      <c r="W29" s="54">
        <f>SUM(K29+V29)</f>
        <v>28202.400000000001</v>
      </c>
    </row>
    <row r="30" spans="2:26" ht="40.5" customHeight="1" x14ac:dyDescent="0.3">
      <c r="B30" s="385"/>
      <c r="C30" s="388"/>
      <c r="D30" s="244" t="s">
        <v>32</v>
      </c>
      <c r="E30" s="75">
        <v>1</v>
      </c>
      <c r="F30" s="67">
        <v>15668</v>
      </c>
      <c r="G30" s="66">
        <f>F30*40%</f>
        <v>6267.2000000000007</v>
      </c>
      <c r="H30" s="74">
        <f>F30*0.05</f>
        <v>783.40000000000009</v>
      </c>
      <c r="I30" s="74"/>
      <c r="J30" s="84">
        <v>5303</v>
      </c>
      <c r="K30" s="63">
        <f>F30+H30+J30</f>
        <v>21754.400000000001</v>
      </c>
      <c r="L30" s="62">
        <f>F30+G30+H30+I30+J30</f>
        <v>28021.600000000002</v>
      </c>
      <c r="M30" s="59">
        <f>L30*12</f>
        <v>336259.2</v>
      </c>
      <c r="N30" s="59">
        <f>M30*30.2%</f>
        <v>101550.2784</v>
      </c>
      <c r="O30" s="61">
        <f>M30+N30</f>
        <v>437809.47840000002</v>
      </c>
      <c r="P30" s="60">
        <f>O30/12</f>
        <v>36484.123200000002</v>
      </c>
      <c r="Q30" s="59">
        <f>O30*0.05</f>
        <v>21890.473920000004</v>
      </c>
      <c r="R30" s="243"/>
      <c r="S30" s="232">
        <v>4097.8</v>
      </c>
      <c r="T30" s="242">
        <f>F30*0.2</f>
        <v>3133.6000000000004</v>
      </c>
      <c r="U30" s="241"/>
      <c r="V30" s="70">
        <f>SUM(R30:U30)</f>
        <v>7231.4000000000005</v>
      </c>
      <c r="W30" s="54">
        <f>SUM(K30+V30)</f>
        <v>28985.800000000003</v>
      </c>
    </row>
    <row r="31" spans="2:26" ht="57" customHeight="1" x14ac:dyDescent="0.3">
      <c r="B31" s="385"/>
      <c r="C31" s="388"/>
      <c r="D31" s="239" t="s">
        <v>31</v>
      </c>
      <c r="E31" s="68">
        <v>1</v>
      </c>
      <c r="F31" s="205">
        <v>15531</v>
      </c>
      <c r="G31" s="204">
        <f>F31*40%</f>
        <v>6212.4000000000005</v>
      </c>
      <c r="H31" s="65">
        <f>F31*0.05</f>
        <v>776.55000000000007</v>
      </c>
      <c r="I31" s="64"/>
      <c r="J31" s="84">
        <v>4785</v>
      </c>
      <c r="K31" s="200">
        <f>F31+H31+J31</f>
        <v>21092.55</v>
      </c>
      <c r="L31" s="203">
        <f>F31+G31+H31+I31+J31</f>
        <v>27304.95</v>
      </c>
      <c r="M31" s="200">
        <f>L31*12</f>
        <v>327659.40000000002</v>
      </c>
      <c r="N31" s="200">
        <f>M31*30.2%</f>
        <v>98953.138800000001</v>
      </c>
      <c r="O31" s="202">
        <f>M31+N31</f>
        <v>426612.53880000004</v>
      </c>
      <c r="P31" s="201">
        <f>O31/12</f>
        <v>35551.044900000001</v>
      </c>
      <c r="Q31" s="200">
        <f>O31*0.05</f>
        <v>21330.626940000002</v>
      </c>
      <c r="R31" s="240"/>
      <c r="S31" s="232">
        <v>4413.6000000000004</v>
      </c>
      <c r="T31" s="231">
        <f>F31*0.15</f>
        <v>2329.65</v>
      </c>
      <c r="U31" s="231"/>
      <c r="V31" s="55">
        <f>SUM(R31:U31)</f>
        <v>6743.25</v>
      </c>
      <c r="W31" s="197">
        <f>SUM(K31+V31)</f>
        <v>27835.8</v>
      </c>
    </row>
    <row r="32" spans="2:26" ht="54.75" customHeight="1" x14ac:dyDescent="0.3">
      <c r="B32" s="385"/>
      <c r="C32" s="388"/>
      <c r="D32" s="239" t="s">
        <v>30</v>
      </c>
      <c r="E32" s="238">
        <v>1</v>
      </c>
      <c r="F32" s="205">
        <v>15531</v>
      </c>
      <c r="G32" s="237"/>
      <c r="H32" s="65">
        <f>F32*0.05</f>
        <v>776.55000000000007</v>
      </c>
      <c r="I32" s="236"/>
      <c r="J32" s="84">
        <v>4785</v>
      </c>
      <c r="K32" s="200">
        <f>F32+H32+J32</f>
        <v>21092.55</v>
      </c>
      <c r="L32" s="235"/>
      <c r="M32" s="63"/>
      <c r="N32" s="63"/>
      <c r="O32" s="63"/>
      <c r="P32" s="234"/>
      <c r="Q32" s="63"/>
      <c r="R32" s="233"/>
      <c r="S32" s="232">
        <v>4413.6000000000004</v>
      </c>
      <c r="T32" s="231">
        <f>F32*0.2</f>
        <v>3106.2000000000003</v>
      </c>
      <c r="U32" s="230"/>
      <c r="V32" s="55">
        <f>SUM(R32:U32)</f>
        <v>7519.8000000000011</v>
      </c>
      <c r="W32" s="197">
        <f>SUM(K32+V32)</f>
        <v>28612.35</v>
      </c>
    </row>
    <row r="33" spans="2:24" ht="20.25" customHeight="1" thickBot="1" x14ac:dyDescent="0.4">
      <c r="B33" s="386"/>
      <c r="C33" s="389"/>
      <c r="D33" s="229" t="s">
        <v>9</v>
      </c>
      <c r="E33" s="228">
        <f>SUM(E28:E32)</f>
        <v>5</v>
      </c>
      <c r="F33" s="227">
        <f>SUM(F28:F32)</f>
        <v>78341</v>
      </c>
      <c r="G33" s="227">
        <f>SUM(G28:G31)</f>
        <v>25124.000000000004</v>
      </c>
      <c r="H33" s="226">
        <f>SUM(H28:H32)</f>
        <v>4714.2000000000007</v>
      </c>
      <c r="I33" s="220">
        <f>SUM(I29:I32)</f>
        <v>0</v>
      </c>
      <c r="J33" s="218">
        <f>SUM(J28:J32)</f>
        <v>25996</v>
      </c>
      <c r="K33" s="225">
        <f>SUM(K28:K32)</f>
        <v>109051.20000000001</v>
      </c>
      <c r="L33" s="224">
        <f>SUM(L28:L31)</f>
        <v>113082.65000000001</v>
      </c>
      <c r="M33" s="223">
        <f>SUM(M28:M31)</f>
        <v>1356991.7999999998</v>
      </c>
      <c r="N33" s="223">
        <f>SUM(N28:N31)</f>
        <v>409811.52360000001</v>
      </c>
      <c r="O33" s="222">
        <f>SUM(O28:O31)</f>
        <v>1766803.3236</v>
      </c>
      <c r="P33" s="222">
        <f>SUM(P28:P31)</f>
        <v>147233.6103</v>
      </c>
      <c r="Q33" s="221"/>
      <c r="R33" s="220"/>
      <c r="S33" s="219">
        <f>SUM(S28:S32)</f>
        <v>20768.600000000002</v>
      </c>
      <c r="T33" s="219">
        <f>SUM(T28:T32)</f>
        <v>14108.250000000002</v>
      </c>
      <c r="U33" s="218"/>
      <c r="V33" s="217">
        <f>SUM(V28:V32)</f>
        <v>34876.850000000006</v>
      </c>
      <c r="W33" s="216">
        <f>SUM(W28:W32)</f>
        <v>143928.05000000002</v>
      </c>
      <c r="X33" t="s">
        <v>15</v>
      </c>
    </row>
    <row r="34" spans="2:24" ht="72" customHeight="1" x14ac:dyDescent="0.3">
      <c r="B34" s="379" t="s">
        <v>29</v>
      </c>
      <c r="C34" s="381"/>
      <c r="D34" s="215" t="s">
        <v>28</v>
      </c>
      <c r="E34" s="173">
        <v>1</v>
      </c>
      <c r="F34" s="214">
        <v>15668</v>
      </c>
      <c r="G34" s="213">
        <f>F34*40%</f>
        <v>6267.2000000000007</v>
      </c>
      <c r="H34" s="85">
        <f>F34*0.05</f>
        <v>783.40000000000009</v>
      </c>
      <c r="I34" s="170"/>
      <c r="J34" s="169">
        <v>0</v>
      </c>
      <c r="K34" s="63">
        <f>F34+H34+J34</f>
        <v>16451.400000000001</v>
      </c>
      <c r="L34" s="212">
        <f>F34+G34+H34+I34+J34</f>
        <v>22718.600000000002</v>
      </c>
      <c r="M34" s="210">
        <f>L34*12</f>
        <v>272623.2</v>
      </c>
      <c r="N34" s="210">
        <f>M34*30.2%</f>
        <v>82332.206399999995</v>
      </c>
      <c r="O34" s="211">
        <f>M34+N34</f>
        <v>354955.40639999998</v>
      </c>
      <c r="P34" s="211">
        <f>O34/12</f>
        <v>29579.617199999997</v>
      </c>
      <c r="Q34" s="210"/>
      <c r="R34" s="165"/>
      <c r="S34" s="209">
        <f>F34*0.5</f>
        <v>7834</v>
      </c>
      <c r="T34" s="208">
        <f>F34*0.15</f>
        <v>2350.1999999999998</v>
      </c>
      <c r="U34" s="163"/>
      <c r="V34" s="162">
        <f>SUM(R34:U34)</f>
        <v>10184.200000000001</v>
      </c>
      <c r="W34" s="207">
        <f>SUM(K34+V34)</f>
        <v>26635.600000000002</v>
      </c>
    </row>
    <row r="35" spans="2:24" ht="75.75" customHeight="1" thickBot="1" x14ac:dyDescent="0.35">
      <c r="B35" s="379"/>
      <c r="C35" s="381"/>
      <c r="D35" s="206" t="s">
        <v>27</v>
      </c>
      <c r="E35" s="68">
        <v>0.5</v>
      </c>
      <c r="F35" s="205">
        <v>15393</v>
      </c>
      <c r="G35" s="204">
        <f>F35*40%</f>
        <v>6157.2000000000007</v>
      </c>
      <c r="H35" s="65">
        <f>R34*0.1</f>
        <v>0</v>
      </c>
      <c r="I35" s="65"/>
      <c r="J35" s="64"/>
      <c r="K35" s="63">
        <f>F35*E35+H35+J35</f>
        <v>7696.5</v>
      </c>
      <c r="L35" s="203">
        <f>F35+G35+H35+I35+J35</f>
        <v>21550.2</v>
      </c>
      <c r="M35" s="200">
        <f>L35*12</f>
        <v>258602.40000000002</v>
      </c>
      <c r="N35" s="200">
        <f>M35*30.2%</f>
        <v>78097.924800000008</v>
      </c>
      <c r="O35" s="202">
        <f>M35+N35</f>
        <v>336700.32480000006</v>
      </c>
      <c r="P35" s="201">
        <f>O35/12</f>
        <v>28058.360400000005</v>
      </c>
      <c r="Q35" s="200"/>
      <c r="R35" s="199"/>
      <c r="S35" s="198"/>
      <c r="T35" s="198">
        <f>R34*0.1</f>
        <v>0</v>
      </c>
      <c r="U35" s="56"/>
      <c r="V35" s="55">
        <f>SUM(R35*E35+U35+T35+S35)</f>
        <v>0</v>
      </c>
      <c r="W35" s="197">
        <f>SUM(K35+V35)</f>
        <v>7696.5</v>
      </c>
    </row>
    <row r="36" spans="2:24" ht="24" customHeight="1" thickBot="1" x14ac:dyDescent="0.4">
      <c r="B36" s="380"/>
      <c r="C36" s="382"/>
      <c r="D36" s="52" t="s">
        <v>9</v>
      </c>
      <c r="E36" s="51">
        <f>SUM(E34:E35)</f>
        <v>1.5</v>
      </c>
      <c r="F36" s="43">
        <f>SUM(F34:F35)-7696.5</f>
        <v>23364.5</v>
      </c>
      <c r="G36" s="43">
        <f>SUM(G34:G35)</f>
        <v>12424.400000000001</v>
      </c>
      <c r="H36" s="43">
        <f>SUM(H34:H35)</f>
        <v>783.40000000000009</v>
      </c>
      <c r="I36" s="43">
        <f>SUM(I34:I35)</f>
        <v>0</v>
      </c>
      <c r="J36" s="50"/>
      <c r="K36" s="49">
        <f t="shared" ref="K36:P36" si="5">SUM(K34:K35)</f>
        <v>24147.9</v>
      </c>
      <c r="L36" s="48">
        <f t="shared" si="5"/>
        <v>44268.800000000003</v>
      </c>
      <c r="M36" s="47">
        <f t="shared" si="5"/>
        <v>531225.60000000009</v>
      </c>
      <c r="N36" s="47">
        <f t="shared" si="5"/>
        <v>160430.1312</v>
      </c>
      <c r="O36" s="46">
        <f t="shared" si="5"/>
        <v>691655.73120000004</v>
      </c>
      <c r="P36" s="46">
        <f t="shared" si="5"/>
        <v>57637.977599999998</v>
      </c>
      <c r="Q36" s="45"/>
      <c r="R36" s="44">
        <f>SUM(R34:R35)</f>
        <v>0</v>
      </c>
      <c r="S36" s="43">
        <f>SUM(S34:S35)</f>
        <v>7834</v>
      </c>
      <c r="T36" s="43">
        <f>SUM(T34:T35)</f>
        <v>2350.1999999999998</v>
      </c>
      <c r="U36" s="43"/>
      <c r="V36" s="41">
        <f>SUM(V34:V35)</f>
        <v>10184.200000000001</v>
      </c>
      <c r="W36" s="175">
        <f>SUM(W34:W35)</f>
        <v>34332.100000000006</v>
      </c>
      <c r="X36" t="s">
        <v>15</v>
      </c>
    </row>
    <row r="37" spans="2:24" ht="92.25" customHeight="1" thickBot="1" x14ac:dyDescent="0.35">
      <c r="B37" s="400" t="s">
        <v>26</v>
      </c>
      <c r="C37" s="401"/>
      <c r="D37" s="196" t="s">
        <v>25</v>
      </c>
      <c r="E37" s="195">
        <v>1</v>
      </c>
      <c r="F37" s="194">
        <v>15256</v>
      </c>
      <c r="G37" s="171">
        <f>F37*40%</f>
        <v>6102.4000000000005</v>
      </c>
      <c r="H37" s="170">
        <f>F37*0.3</f>
        <v>4576.8</v>
      </c>
      <c r="I37" s="170">
        <f>F37*0.2</f>
        <v>3051.2000000000003</v>
      </c>
      <c r="J37" s="193">
        <v>6174</v>
      </c>
      <c r="K37" s="59">
        <f>F37+H37+J37+I37</f>
        <v>29058</v>
      </c>
      <c r="L37" s="192">
        <f>F37+G37+H37+I37+J37</f>
        <v>35160.400000000001</v>
      </c>
      <c r="M37" s="191">
        <f>L37*12</f>
        <v>421924.80000000005</v>
      </c>
      <c r="N37" s="191">
        <f>M37*30.2%</f>
        <v>127421.2896</v>
      </c>
      <c r="O37" s="190">
        <f>M37+N37</f>
        <v>549346.08960000006</v>
      </c>
      <c r="P37" s="190">
        <f>O37/12</f>
        <v>45778.840800000005</v>
      </c>
      <c r="Q37" s="189"/>
      <c r="R37" s="139"/>
      <c r="S37" s="188"/>
      <c r="T37" s="164">
        <f>F37*0.2</f>
        <v>3051.2000000000003</v>
      </c>
      <c r="U37" s="187"/>
      <c r="V37" s="162">
        <f>SUM(S37:U37)</f>
        <v>3051.2000000000003</v>
      </c>
      <c r="W37" s="186">
        <f>SUM(K37+V37)</f>
        <v>32109.200000000001</v>
      </c>
    </row>
    <row r="38" spans="2:24" ht="18.75" customHeight="1" thickBot="1" x14ac:dyDescent="0.4">
      <c r="B38" s="400"/>
      <c r="C38" s="401"/>
      <c r="D38" s="185" t="s">
        <v>24</v>
      </c>
      <c r="E38" s="184">
        <f>SUM(E37:E37)</f>
        <v>1</v>
      </c>
      <c r="F38" s="176">
        <f>SUM(F37)</f>
        <v>15256</v>
      </c>
      <c r="G38" s="176">
        <f>G37</f>
        <v>6102.4000000000005</v>
      </c>
      <c r="H38" s="176">
        <f>SUM(H37)</f>
        <v>4576.8</v>
      </c>
      <c r="I38" s="176">
        <f>SUM(I37)</f>
        <v>3051.2000000000003</v>
      </c>
      <c r="J38" s="183">
        <f t="shared" ref="J38:P38" si="6">J37</f>
        <v>6174</v>
      </c>
      <c r="K38" s="182">
        <f t="shared" si="6"/>
        <v>29058</v>
      </c>
      <c r="L38" s="181">
        <f t="shared" si="6"/>
        <v>35160.400000000001</v>
      </c>
      <c r="M38" s="180">
        <f t="shared" si="6"/>
        <v>421924.80000000005</v>
      </c>
      <c r="N38" s="180">
        <f t="shared" si="6"/>
        <v>127421.2896</v>
      </c>
      <c r="O38" s="179">
        <f t="shared" si="6"/>
        <v>549346.08960000006</v>
      </c>
      <c r="P38" s="179">
        <f t="shared" si="6"/>
        <v>45778.840800000005</v>
      </c>
      <c r="Q38" s="178"/>
      <c r="R38" s="177"/>
      <c r="S38" s="176"/>
      <c r="T38" s="176">
        <f>SUM(T37)</f>
        <v>3051.2000000000003</v>
      </c>
      <c r="U38" s="176"/>
      <c r="V38" s="41">
        <f>SUM(V37)</f>
        <v>3051.2000000000003</v>
      </c>
      <c r="W38" s="175">
        <f>SUM(W37)</f>
        <v>32109.200000000001</v>
      </c>
      <c r="X38" t="s">
        <v>15</v>
      </c>
    </row>
    <row r="39" spans="2:24" ht="64.5" customHeight="1" thickBot="1" x14ac:dyDescent="0.35">
      <c r="B39" s="407" t="s">
        <v>23</v>
      </c>
      <c r="C39" s="409"/>
      <c r="D39" s="174" t="s">
        <v>22</v>
      </c>
      <c r="E39" s="173">
        <v>1</v>
      </c>
      <c r="F39" s="172">
        <v>14156</v>
      </c>
      <c r="G39" s="171">
        <f>F39*40%</f>
        <v>5662.4000000000005</v>
      </c>
      <c r="H39" s="170"/>
      <c r="I39" s="170"/>
      <c r="J39" s="169">
        <v>4029</v>
      </c>
      <c r="K39" s="63">
        <f>F39+H39+J39</f>
        <v>18185</v>
      </c>
      <c r="L39" s="168">
        <f>F39+G39+H39+I39+J39</f>
        <v>23847.4</v>
      </c>
      <c r="M39" s="166">
        <f>L39*12</f>
        <v>286168.80000000005</v>
      </c>
      <c r="N39" s="166">
        <f>M39*30.2%</f>
        <v>86422.977600000013</v>
      </c>
      <c r="O39" s="167">
        <f>M39+N39</f>
        <v>372591.77760000003</v>
      </c>
      <c r="P39" s="167">
        <f>O39/12</f>
        <v>31049.314800000004</v>
      </c>
      <c r="Q39" s="166"/>
      <c r="R39" s="165"/>
      <c r="S39" s="164"/>
      <c r="T39" s="164">
        <f>F39*0.1</f>
        <v>1415.6000000000001</v>
      </c>
      <c r="U39" s="163"/>
      <c r="V39" s="162">
        <f>SUM(R39:U39)</f>
        <v>1415.6000000000001</v>
      </c>
      <c r="W39" s="161">
        <f>SUM(K39+V39)</f>
        <v>19600.599999999999</v>
      </c>
    </row>
    <row r="40" spans="2:24" ht="20.25" thickBot="1" x14ac:dyDescent="0.4">
      <c r="B40" s="408"/>
      <c r="C40" s="382"/>
      <c r="D40" s="160" t="s">
        <v>9</v>
      </c>
      <c r="E40" s="159">
        <f>SUM(E39:E39)</f>
        <v>1</v>
      </c>
      <c r="F40" s="150">
        <f>SUM(F39)</f>
        <v>14156</v>
      </c>
      <c r="G40" s="150">
        <f>G39</f>
        <v>5662.4000000000005</v>
      </c>
      <c r="H40" s="150"/>
      <c r="I40" s="158"/>
      <c r="J40" s="157">
        <v>4029</v>
      </c>
      <c r="K40" s="156">
        <f t="shared" ref="K40:P40" si="7">SUM(K39)</f>
        <v>18185</v>
      </c>
      <c r="L40" s="155">
        <f t="shared" si="7"/>
        <v>23847.4</v>
      </c>
      <c r="M40" s="154">
        <f t="shared" si="7"/>
        <v>286168.80000000005</v>
      </c>
      <c r="N40" s="154">
        <f t="shared" si="7"/>
        <v>86422.977600000013</v>
      </c>
      <c r="O40" s="153">
        <f t="shared" si="7"/>
        <v>372591.77760000003</v>
      </c>
      <c r="P40" s="153">
        <f t="shared" si="7"/>
        <v>31049.314800000004</v>
      </c>
      <c r="Q40" s="152"/>
      <c r="R40" s="151">
        <f>SUM(R39)</f>
        <v>0</v>
      </c>
      <c r="S40" s="150"/>
      <c r="T40" s="149">
        <f>SUM(T39)</f>
        <v>1415.6000000000001</v>
      </c>
      <c r="U40" s="148"/>
      <c r="V40" s="41">
        <f>SUM(V39)</f>
        <v>1415.6000000000001</v>
      </c>
      <c r="W40" s="40">
        <f>SUM(K40+V40)</f>
        <v>19600.599999999999</v>
      </c>
      <c r="X40" t="s">
        <v>15</v>
      </c>
    </row>
    <row r="41" spans="2:24" ht="43.5" customHeight="1" x14ac:dyDescent="0.3">
      <c r="B41" s="402" t="s">
        <v>21</v>
      </c>
      <c r="C41" s="405"/>
      <c r="D41" s="147" t="s">
        <v>20</v>
      </c>
      <c r="E41" s="128">
        <v>1</v>
      </c>
      <c r="F41" s="146">
        <v>15943</v>
      </c>
      <c r="G41" s="145">
        <f>F41*40%</f>
        <v>6377.2000000000007</v>
      </c>
      <c r="H41" s="111"/>
      <c r="I41" s="111"/>
      <c r="J41" s="144">
        <f>70.3+3107</f>
        <v>3177.3</v>
      </c>
      <c r="K41" s="115">
        <f>F41+H41+J41</f>
        <v>19120.3</v>
      </c>
      <c r="L41" s="143">
        <f>F41+G41+H41+I41+J41</f>
        <v>25497.5</v>
      </c>
      <c r="M41" s="142">
        <f>L41*12</f>
        <v>305970</v>
      </c>
      <c r="N41" s="142">
        <f>M41*30.2%</f>
        <v>92402.94</v>
      </c>
      <c r="O41" s="141">
        <f>M41+N41</f>
        <v>398372.94</v>
      </c>
      <c r="P41" s="141">
        <f>O41/12</f>
        <v>33197.745000000003</v>
      </c>
      <c r="Q41" s="140"/>
      <c r="R41" s="139"/>
      <c r="S41" s="111">
        <f>6458.8-70.3</f>
        <v>6388.5</v>
      </c>
      <c r="T41" s="111">
        <f>F41*0.15</f>
        <v>2391.4499999999998</v>
      </c>
      <c r="U41" s="124"/>
      <c r="V41" s="123">
        <f>SUM(R41:U41)</f>
        <v>8779.9500000000007</v>
      </c>
      <c r="W41" s="138">
        <f>SUM(K41+V41)</f>
        <v>27900.25</v>
      </c>
    </row>
    <row r="42" spans="2:24" ht="54.75" customHeight="1" x14ac:dyDescent="0.3">
      <c r="B42" s="403"/>
      <c r="C42" s="406"/>
      <c r="D42" s="137" t="s">
        <v>19</v>
      </c>
      <c r="E42" s="136">
        <v>1</v>
      </c>
      <c r="F42" s="135">
        <v>15531</v>
      </c>
      <c r="G42" s="119">
        <f>F42*40%</f>
        <v>6212.4000000000005</v>
      </c>
      <c r="H42" s="134"/>
      <c r="I42" s="72"/>
      <c r="J42" s="133">
        <v>4926</v>
      </c>
      <c r="K42" s="115">
        <f>F42+H42+J42</f>
        <v>20457</v>
      </c>
      <c r="L42" s="116">
        <f>F42+G42+H42+I42+J42</f>
        <v>26669.4</v>
      </c>
      <c r="M42" s="115">
        <f>L42*12</f>
        <v>320032.80000000005</v>
      </c>
      <c r="N42" s="115">
        <f>M42*30.2%</f>
        <v>96649.905600000013</v>
      </c>
      <c r="O42" s="132">
        <f>M42+N42</f>
        <v>416682.70560000004</v>
      </c>
      <c r="P42" s="114">
        <f>O42/12</f>
        <v>34723.558800000006</v>
      </c>
      <c r="Q42" s="115"/>
      <c r="R42" s="131"/>
      <c r="S42" s="111">
        <v>4392.6000000000004</v>
      </c>
      <c r="T42" s="72">
        <f>F42*0.2</f>
        <v>3106.2000000000003</v>
      </c>
      <c r="U42" s="130"/>
      <c r="V42" s="109">
        <f>SUM(R42:U42)</f>
        <v>7498.8000000000011</v>
      </c>
      <c r="W42" s="108">
        <f>SUM(K42+V42)</f>
        <v>27955.800000000003</v>
      </c>
    </row>
    <row r="43" spans="2:24" ht="37.9" customHeight="1" x14ac:dyDescent="0.35">
      <c r="B43" s="403"/>
      <c r="C43" s="381"/>
      <c r="D43" s="129" t="s">
        <v>18</v>
      </c>
      <c r="E43" s="128">
        <v>1</v>
      </c>
      <c r="F43" s="127">
        <v>15668</v>
      </c>
      <c r="G43" s="119">
        <f>F43*40%</f>
        <v>6267.2000000000007</v>
      </c>
      <c r="H43" s="126"/>
      <c r="I43" s="126"/>
      <c r="J43" s="117">
        <v>5079</v>
      </c>
      <c r="K43" s="115">
        <f>F43+AE45+H43+J43</f>
        <v>20747</v>
      </c>
      <c r="L43" s="116">
        <f>F43+G43+H43+I43+J43</f>
        <v>27014.2</v>
      </c>
      <c r="M43" s="115">
        <f>L43*12</f>
        <v>324170.40000000002</v>
      </c>
      <c r="N43" s="115">
        <f>M43*30.2%</f>
        <v>97899.460800000001</v>
      </c>
      <c r="O43" s="114">
        <f>M43+N43</f>
        <v>422069.86080000002</v>
      </c>
      <c r="P43" s="114">
        <f>O43/12</f>
        <v>35172.488400000002</v>
      </c>
      <c r="Q43" s="113"/>
      <c r="R43" s="125"/>
      <c r="S43" s="111">
        <v>888.2</v>
      </c>
      <c r="T43" s="72">
        <f>F43*0.15</f>
        <v>2350.1999999999998</v>
      </c>
      <c r="U43" s="124"/>
      <c r="V43" s="123">
        <f>SUM(R43:U43)</f>
        <v>3238.3999999999996</v>
      </c>
      <c r="W43" s="108">
        <f>K43+V43</f>
        <v>23985.4</v>
      </c>
    </row>
    <row r="44" spans="2:24" ht="71.25" customHeight="1" x14ac:dyDescent="0.35">
      <c r="B44" s="403"/>
      <c r="C44" s="381"/>
      <c r="D44" s="122" t="s">
        <v>17</v>
      </c>
      <c r="E44" s="121">
        <v>1</v>
      </c>
      <c r="F44" s="120">
        <v>15668</v>
      </c>
      <c r="G44" s="119">
        <f>F44*40%</f>
        <v>6267.2000000000007</v>
      </c>
      <c r="H44" s="118"/>
      <c r="I44" s="118"/>
      <c r="J44" s="117">
        <v>1008</v>
      </c>
      <c r="K44" s="115">
        <f>F44+H44+J44</f>
        <v>16676</v>
      </c>
      <c r="L44" s="116">
        <f>F44+G44+H44+I44+J44</f>
        <v>22943.200000000001</v>
      </c>
      <c r="M44" s="115">
        <f>L44*12</f>
        <v>275318.40000000002</v>
      </c>
      <c r="N44" s="115">
        <f>M44*30.2%</f>
        <v>83146.156800000012</v>
      </c>
      <c r="O44" s="114">
        <f>M44+N44</f>
        <v>358464.55680000002</v>
      </c>
      <c r="P44" s="114">
        <f>O44/12</f>
        <v>29872.046400000003</v>
      </c>
      <c r="Q44" s="113"/>
      <c r="R44" s="112"/>
      <c r="S44" s="111">
        <v>8392.7999999999993</v>
      </c>
      <c r="T44" s="72">
        <f>F44*0.1</f>
        <v>1566.8000000000002</v>
      </c>
      <c r="U44" s="110"/>
      <c r="V44" s="109">
        <f>SUM(R44:U44)</f>
        <v>9959.5999999999985</v>
      </c>
      <c r="W44" s="108">
        <f>SUM(K44+V44)</f>
        <v>26635.599999999999</v>
      </c>
    </row>
    <row r="45" spans="2:24" ht="48.75" customHeight="1" thickBot="1" x14ac:dyDescent="0.4">
      <c r="B45" s="403"/>
      <c r="C45" s="381"/>
      <c r="D45" s="107" t="s">
        <v>16</v>
      </c>
      <c r="E45" s="106">
        <v>1</v>
      </c>
      <c r="F45" s="105">
        <v>15256</v>
      </c>
      <c r="G45" s="104">
        <f>F45*40%</f>
        <v>6102.4000000000005</v>
      </c>
      <c r="H45" s="103"/>
      <c r="I45" s="102"/>
      <c r="J45" s="101"/>
      <c r="K45" s="63">
        <f>F45+H45+J45</f>
        <v>15256</v>
      </c>
      <c r="L45" s="83">
        <f>F45+G45+H45+I45+J45</f>
        <v>21358.400000000001</v>
      </c>
      <c r="M45" s="63">
        <f>L45*12</f>
        <v>256300.80000000002</v>
      </c>
      <c r="N45" s="63">
        <f>M45*30.2%</f>
        <v>77402.8416</v>
      </c>
      <c r="O45" s="82">
        <f>M45+N45</f>
        <v>333703.64160000003</v>
      </c>
      <c r="P45" s="81">
        <f>O45/12</f>
        <v>27808.636800000004</v>
      </c>
      <c r="Q45" s="63"/>
      <c r="R45" s="100"/>
      <c r="S45" s="57"/>
      <c r="T45" s="57"/>
      <c r="U45" s="71"/>
      <c r="V45" s="70">
        <f>SUM(R45:U45)</f>
        <v>0</v>
      </c>
      <c r="W45" s="54">
        <f>SUM(K45+V45)</f>
        <v>15256</v>
      </c>
    </row>
    <row r="46" spans="2:24" ht="24" customHeight="1" thickBot="1" x14ac:dyDescent="0.4">
      <c r="B46" s="404"/>
      <c r="C46" s="382"/>
      <c r="D46" s="99" t="s">
        <v>9</v>
      </c>
      <c r="E46" s="98">
        <f>SUM(E41:E45)</f>
        <v>5</v>
      </c>
      <c r="F46" s="92">
        <f>SUM(F41:F45)</f>
        <v>78066</v>
      </c>
      <c r="G46" s="92">
        <f>SUM(G41:G45)</f>
        <v>31226.400000000005</v>
      </c>
      <c r="H46" s="92">
        <f>SUM(H43:H45)</f>
        <v>0</v>
      </c>
      <c r="I46" s="92">
        <f>SUM(I43:I45)</f>
        <v>0</v>
      </c>
      <c r="J46" s="97">
        <f t="shared" ref="J46:P46" si="8">SUM(J41:J45)</f>
        <v>14190.3</v>
      </c>
      <c r="K46" s="49">
        <f t="shared" si="8"/>
        <v>92256.3</v>
      </c>
      <c r="L46" s="96">
        <f t="shared" si="8"/>
        <v>123482.70000000001</v>
      </c>
      <c r="M46" s="95">
        <f t="shared" si="8"/>
        <v>1481792.4000000001</v>
      </c>
      <c r="N46" s="95">
        <f t="shared" si="8"/>
        <v>447501.30479999998</v>
      </c>
      <c r="O46" s="94">
        <f t="shared" si="8"/>
        <v>1929293.7048000002</v>
      </c>
      <c r="P46" s="94">
        <f t="shared" si="8"/>
        <v>160774.47540000002</v>
      </c>
      <c r="Q46" s="49"/>
      <c r="R46" s="93">
        <f>SUM(R41:R45)</f>
        <v>0</v>
      </c>
      <c r="S46" s="92">
        <f>SUM(S41:S45)</f>
        <v>20062.099999999999</v>
      </c>
      <c r="T46" s="91">
        <f>SUM(T41:T45)</f>
        <v>9414.65</v>
      </c>
      <c r="U46" s="90"/>
      <c r="V46" s="89">
        <f>SUM(V41:V45)</f>
        <v>29476.75</v>
      </c>
      <c r="W46" s="40">
        <f>SUM(W41:W45)</f>
        <v>121733.05000000002</v>
      </c>
      <c r="X46" t="s">
        <v>15</v>
      </c>
    </row>
    <row r="47" spans="2:24" ht="66.75" customHeight="1" x14ac:dyDescent="0.3">
      <c r="B47" s="400" t="s">
        <v>14</v>
      </c>
      <c r="C47" s="412"/>
      <c r="D47" s="88" t="s">
        <v>13</v>
      </c>
      <c r="E47" s="87">
        <v>1</v>
      </c>
      <c r="F47" s="86">
        <v>14156</v>
      </c>
      <c r="G47" s="66">
        <f>F47*40%</f>
        <v>5662.4000000000005</v>
      </c>
      <c r="H47" s="85"/>
      <c r="I47" s="85"/>
      <c r="J47" s="84">
        <v>0</v>
      </c>
      <c r="K47" s="63">
        <f>F47+H47+J47</f>
        <v>14156</v>
      </c>
      <c r="L47" s="83">
        <f>F47+G47+H47+I47+J47</f>
        <v>19818.400000000001</v>
      </c>
      <c r="M47" s="63">
        <f>L47*12</f>
        <v>237820.80000000002</v>
      </c>
      <c r="N47" s="63">
        <f>M47*30.2%</f>
        <v>71821.881600000008</v>
      </c>
      <c r="O47" s="82">
        <f>M47+N47</f>
        <v>309642.68160000001</v>
      </c>
      <c r="P47" s="81">
        <f>O47/12</f>
        <v>25803.556800000002</v>
      </c>
      <c r="Q47" s="63"/>
      <c r="R47" s="80"/>
      <c r="S47" s="57">
        <f>F47*0.4</f>
        <v>5662.4000000000005</v>
      </c>
      <c r="T47" s="57">
        <f>F47*0.15</f>
        <v>2123.4</v>
      </c>
      <c r="U47" s="79"/>
      <c r="V47" s="78">
        <f>SUM(R47:U47)</f>
        <v>7785.8000000000011</v>
      </c>
      <c r="W47" s="54">
        <f>SUM(K47+V47)</f>
        <v>21941.800000000003</v>
      </c>
    </row>
    <row r="48" spans="2:24" ht="63.75" customHeight="1" x14ac:dyDescent="0.3">
      <c r="B48" s="400"/>
      <c r="C48" s="412"/>
      <c r="D48" s="76" t="s">
        <v>12</v>
      </c>
      <c r="E48" s="75">
        <v>1</v>
      </c>
      <c r="F48" s="67">
        <v>14019</v>
      </c>
      <c r="G48" s="66">
        <f>F48*40%</f>
        <v>5607.6</v>
      </c>
      <c r="H48" s="74"/>
      <c r="I48" s="74">
        <f>F48*0.04</f>
        <v>560.76</v>
      </c>
      <c r="J48" s="73"/>
      <c r="K48" s="63">
        <f>F48+H48+J48</f>
        <v>14019</v>
      </c>
      <c r="L48" s="62">
        <f>F48+G48+H48+I48+J48</f>
        <v>20187.359999999997</v>
      </c>
      <c r="M48" s="59">
        <f>L48*12</f>
        <v>242248.31999999995</v>
      </c>
      <c r="N48" s="59">
        <f>M48*30.2%</f>
        <v>73158.992639999982</v>
      </c>
      <c r="O48" s="61">
        <f>M48+N48</f>
        <v>315407.3126399999</v>
      </c>
      <c r="P48" s="60">
        <f>O48/12</f>
        <v>26283.942719999992</v>
      </c>
      <c r="Q48" s="59"/>
      <c r="R48" s="77">
        <v>0</v>
      </c>
      <c r="S48" s="57"/>
      <c r="T48" s="57">
        <f>F48*0.2</f>
        <v>2803.8</v>
      </c>
      <c r="U48" s="57"/>
      <c r="V48" s="70">
        <f>SUM(R48:U48)</f>
        <v>2803.8</v>
      </c>
      <c r="W48" s="54">
        <f>SUM(K48+V48)</f>
        <v>16822.8</v>
      </c>
    </row>
    <row r="49" spans="2:24" ht="62.25" customHeight="1" x14ac:dyDescent="0.3">
      <c r="B49" s="400"/>
      <c r="C49" s="412"/>
      <c r="D49" s="76" t="s">
        <v>11</v>
      </c>
      <c r="E49" s="75">
        <v>1</v>
      </c>
      <c r="F49" s="67">
        <v>13744</v>
      </c>
      <c r="G49" s="66">
        <f>F49*40%</f>
        <v>5497.6</v>
      </c>
      <c r="H49" s="74"/>
      <c r="I49" s="74"/>
      <c r="J49" s="73">
        <v>0</v>
      </c>
      <c r="K49" s="63">
        <f>F49+H49+J49</f>
        <v>13744</v>
      </c>
      <c r="L49" s="62">
        <f>F49+G49+H49+I49+J49</f>
        <v>19241.599999999999</v>
      </c>
      <c r="M49" s="59">
        <f>L49*12</f>
        <v>230899.19999999998</v>
      </c>
      <c r="N49" s="59">
        <f>M49*30.2%</f>
        <v>69731.558399999994</v>
      </c>
      <c r="O49" s="61">
        <f>M49+N49</f>
        <v>300630.75839999999</v>
      </c>
      <c r="P49" s="60">
        <f>O49/12</f>
        <v>25052.563200000001</v>
      </c>
      <c r="Q49" s="59"/>
      <c r="R49" s="58"/>
      <c r="S49" s="72"/>
      <c r="T49" s="57">
        <f>F49*0.2</f>
        <v>2748.8</v>
      </c>
      <c r="U49" s="71"/>
      <c r="V49" s="70">
        <f>SUM(R49:U49)</f>
        <v>2748.8</v>
      </c>
      <c r="W49" s="54">
        <f>SUM(K49+V49)</f>
        <v>16492.8</v>
      </c>
      <c r="X49" s="53"/>
    </row>
    <row r="50" spans="2:24" ht="41.25" customHeight="1" thickBot="1" x14ac:dyDescent="0.35">
      <c r="B50" s="400"/>
      <c r="C50" s="412"/>
      <c r="D50" s="69" t="s">
        <v>10</v>
      </c>
      <c r="E50" s="68">
        <v>1</v>
      </c>
      <c r="F50" s="67">
        <v>13744</v>
      </c>
      <c r="G50" s="66">
        <f>F50*40%</f>
        <v>5497.6</v>
      </c>
      <c r="H50" s="65"/>
      <c r="I50" s="65"/>
      <c r="J50" s="64">
        <v>0</v>
      </c>
      <c r="K50" s="63">
        <f>F50+H50+J50</f>
        <v>13744</v>
      </c>
      <c r="L50" s="62">
        <f>F50+G50+H50+I50+J50</f>
        <v>19241.599999999999</v>
      </c>
      <c r="M50" s="59">
        <f>L50*12</f>
        <v>230899.19999999998</v>
      </c>
      <c r="N50" s="59">
        <f>M50*30.2%</f>
        <v>69731.558399999994</v>
      </c>
      <c r="O50" s="61">
        <f>M50+N50</f>
        <v>300630.75839999999</v>
      </c>
      <c r="P50" s="60">
        <f>O50/12</f>
        <v>25052.563200000001</v>
      </c>
      <c r="Q50" s="59"/>
      <c r="R50" s="58"/>
      <c r="S50" s="57">
        <f>F50*0.4</f>
        <v>5497.6</v>
      </c>
      <c r="T50" s="57">
        <f>F50*E50*0.2</f>
        <v>2748.8</v>
      </c>
      <c r="U50" s="56"/>
      <c r="V50" s="55">
        <f>SUM(R50:U50)</f>
        <v>8246.4000000000015</v>
      </c>
      <c r="W50" s="54">
        <f>SUM(K50+V50)</f>
        <v>21990.400000000001</v>
      </c>
      <c r="X50" s="53"/>
    </row>
    <row r="51" spans="2:24" ht="25.5" customHeight="1" thickBot="1" x14ac:dyDescent="0.4">
      <c r="B51" s="400"/>
      <c r="C51" s="401"/>
      <c r="D51" s="52" t="s">
        <v>9</v>
      </c>
      <c r="E51" s="51">
        <f t="shared" ref="E51:P51" si="9">SUM(E47:E50)</f>
        <v>4</v>
      </c>
      <c r="F51" s="43">
        <f t="shared" si="9"/>
        <v>55663</v>
      </c>
      <c r="G51" s="43">
        <f t="shared" si="9"/>
        <v>22265.199999999997</v>
      </c>
      <c r="H51" s="43">
        <f t="shared" si="9"/>
        <v>0</v>
      </c>
      <c r="I51" s="43">
        <f t="shared" si="9"/>
        <v>560.76</v>
      </c>
      <c r="J51" s="50">
        <f t="shared" si="9"/>
        <v>0</v>
      </c>
      <c r="K51" s="49">
        <f t="shared" si="9"/>
        <v>55663</v>
      </c>
      <c r="L51" s="48">
        <f t="shared" si="9"/>
        <v>78488.959999999992</v>
      </c>
      <c r="M51" s="47">
        <f t="shared" si="9"/>
        <v>941867.5199999999</v>
      </c>
      <c r="N51" s="47">
        <f t="shared" si="9"/>
        <v>284443.99103999994</v>
      </c>
      <c r="O51" s="46">
        <f t="shared" si="9"/>
        <v>1226311.5110399998</v>
      </c>
      <c r="P51" s="46">
        <f t="shared" si="9"/>
        <v>102192.62592000001</v>
      </c>
      <c r="Q51" s="45"/>
      <c r="R51" s="44">
        <f t="shared" ref="R51:W51" si="10">SUM(R47:R50)</f>
        <v>0</v>
      </c>
      <c r="S51" s="43">
        <f t="shared" si="10"/>
        <v>11160</v>
      </c>
      <c r="T51" s="42">
        <f t="shared" si="10"/>
        <v>10424.800000000001</v>
      </c>
      <c r="U51" s="42">
        <f t="shared" si="10"/>
        <v>0</v>
      </c>
      <c r="V51" s="41">
        <f t="shared" si="10"/>
        <v>21584.800000000003</v>
      </c>
      <c r="W51" s="40">
        <f t="shared" si="10"/>
        <v>77247.800000000017</v>
      </c>
    </row>
    <row r="52" spans="2:24" ht="21.75" customHeight="1" x14ac:dyDescent="0.2">
      <c r="B52" s="400"/>
      <c r="C52" s="412"/>
      <c r="D52" s="413" t="s">
        <v>8</v>
      </c>
      <c r="E52" s="422">
        <f t="shared" ref="E52:K52" si="11">SUM(E18+E22+E27+E33+E36+E38+E40+E46+E51)</f>
        <v>30.5</v>
      </c>
      <c r="F52" s="418">
        <f t="shared" si="11"/>
        <v>524166.5</v>
      </c>
      <c r="G52" s="418">
        <f t="shared" si="11"/>
        <v>194218</v>
      </c>
      <c r="H52" s="418">
        <f t="shared" si="11"/>
        <v>23862.050000000003</v>
      </c>
      <c r="I52" s="418">
        <f t="shared" si="11"/>
        <v>3611.96</v>
      </c>
      <c r="J52" s="418">
        <f t="shared" si="11"/>
        <v>108630.3</v>
      </c>
      <c r="K52" s="356">
        <f t="shared" si="11"/>
        <v>659710.05000000005</v>
      </c>
      <c r="L52" s="354">
        <f>SUM(L51+L46+L40+L38+L36+L33+L27+L22+L18)</f>
        <v>805179.21000000008</v>
      </c>
      <c r="M52" s="356">
        <f>SUM(M51+M46+M40+M38+M36+M33+M27+M22+M18)</f>
        <v>9662150.5199999996</v>
      </c>
      <c r="N52" s="356">
        <f>SUM(N51+N46+N40+N38+N36+N33+N27+N22+N18)</f>
        <v>2917969.4570399998</v>
      </c>
      <c r="O52" s="351">
        <f>SUM(O51+O46+O40+O38+O36+O33+O27+O22+O18)</f>
        <v>12580119.97704</v>
      </c>
      <c r="P52" s="351">
        <f>SUM(P51+P46+P40+P38+P36+P33+P27+P22+P18)</f>
        <v>1048343.3314199999</v>
      </c>
      <c r="Q52" s="39"/>
      <c r="R52" s="426">
        <f>SUM(R51+R46+R40+K38+R36+R33+R27+R22+R18)</f>
        <v>29058</v>
      </c>
      <c r="S52" s="418">
        <f>SUM(S46+S40+S38+S36+S33+S27+S22+S18+S51)</f>
        <v>105045.09999999999</v>
      </c>
      <c r="T52" s="418">
        <f>SUM(T51+T46+T40+T38+T36+T33+T27+T22+T18)</f>
        <v>78699.05</v>
      </c>
      <c r="U52" s="418">
        <f>SUM(U51+U46+U40+U38+U36+U33+U27+U22+U18)</f>
        <v>0</v>
      </c>
      <c r="V52" s="420">
        <f>SUM(V51+V46+V40+V38+V36+V33+V27+V22+V18)</f>
        <v>183744.15000000002</v>
      </c>
      <c r="W52" s="424">
        <f>SUM(W51+W46+W40+W38+W36+W33+W27+W22+W18)</f>
        <v>843454.2</v>
      </c>
    </row>
    <row r="53" spans="2:24" ht="20.25" customHeight="1" x14ac:dyDescent="0.2">
      <c r="B53" s="400"/>
      <c r="C53" s="412"/>
      <c r="D53" s="414"/>
      <c r="E53" s="423"/>
      <c r="F53" s="419"/>
      <c r="G53" s="419"/>
      <c r="H53" s="419"/>
      <c r="I53" s="419"/>
      <c r="J53" s="419"/>
      <c r="K53" s="357"/>
      <c r="L53" s="355"/>
      <c r="M53" s="357"/>
      <c r="N53" s="357"/>
      <c r="O53" s="352"/>
      <c r="P53" s="352"/>
      <c r="Q53" s="38"/>
      <c r="R53" s="427"/>
      <c r="S53" s="419"/>
      <c r="T53" s="419"/>
      <c r="U53" s="419"/>
      <c r="V53" s="421"/>
      <c r="W53" s="425"/>
    </row>
    <row r="54" spans="2:24" ht="33" customHeight="1" x14ac:dyDescent="0.25">
      <c r="B54" s="37"/>
      <c r="C54" s="32"/>
      <c r="D54" s="37"/>
      <c r="E54" s="32"/>
      <c r="F54" s="36"/>
      <c r="G54" s="32"/>
      <c r="H54" s="32"/>
      <c r="I54" s="32"/>
      <c r="J54" s="32"/>
      <c r="K54" s="35"/>
      <c r="L54" s="32"/>
      <c r="M54" s="32">
        <f>K54*12</f>
        <v>0</v>
      </c>
      <c r="N54" s="32">
        <f>M54*1.302</f>
        <v>0</v>
      </c>
      <c r="O54" s="32"/>
      <c r="P54" s="34"/>
      <c r="Q54" s="34"/>
      <c r="R54" s="32"/>
      <c r="S54" s="33" t="s">
        <v>7</v>
      </c>
      <c r="T54" s="32"/>
      <c r="U54" s="31">
        <f>K52+V52</f>
        <v>843454.20000000007</v>
      </c>
      <c r="V54" s="30"/>
      <c r="W54" s="29"/>
    </row>
    <row r="55" spans="2:24" ht="26.25" customHeight="1" x14ac:dyDescent="0.3">
      <c r="B55" s="410" t="s">
        <v>6</v>
      </c>
      <c r="C55" s="411"/>
      <c r="D55" s="28"/>
      <c r="E55" s="27"/>
      <c r="F55" s="27"/>
      <c r="G55" s="27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5" t="s">
        <v>5</v>
      </c>
      <c r="T55" s="24"/>
      <c r="U55" s="24"/>
      <c r="V55" s="23"/>
      <c r="W55" s="415"/>
    </row>
    <row r="56" spans="2:24" ht="18.75" x14ac:dyDescent="0.3">
      <c r="B56" s="20"/>
      <c r="C56" s="19"/>
      <c r="D56" s="19"/>
      <c r="E56" s="18"/>
      <c r="F56" s="18"/>
      <c r="G56" s="18"/>
      <c r="H56" s="18"/>
      <c r="I56" s="22"/>
      <c r="J56" s="22"/>
      <c r="K56" s="11"/>
      <c r="L56" s="11"/>
      <c r="M56" s="11"/>
      <c r="N56" s="11"/>
      <c r="O56" s="11"/>
      <c r="P56" s="11"/>
      <c r="Q56" s="11"/>
      <c r="R56" s="11"/>
      <c r="S56" s="12" t="s">
        <v>0</v>
      </c>
      <c r="T56" s="11"/>
      <c r="U56" s="11"/>
      <c r="V56" s="10"/>
      <c r="W56" s="416"/>
    </row>
    <row r="57" spans="2:24" ht="18.75" x14ac:dyDescent="0.3">
      <c r="B57" s="20" t="s">
        <v>4</v>
      </c>
      <c r="C57" s="19"/>
      <c r="D57" s="19"/>
      <c r="E57" s="19"/>
      <c r="F57" s="18"/>
      <c r="G57" s="18"/>
      <c r="H57" s="18"/>
      <c r="I57" s="18"/>
      <c r="J57" s="18"/>
      <c r="K57" s="17"/>
      <c r="L57" s="17"/>
      <c r="M57" s="17"/>
      <c r="N57" s="17"/>
      <c r="O57" s="17"/>
      <c r="P57" s="17"/>
      <c r="Q57" s="17"/>
      <c r="R57" s="17"/>
      <c r="S57" s="16" t="s">
        <v>3</v>
      </c>
      <c r="T57" s="11"/>
      <c r="U57" s="11"/>
      <c r="V57" s="10"/>
      <c r="W57" s="416"/>
    </row>
    <row r="58" spans="2:24" ht="18.75" x14ac:dyDescent="0.3">
      <c r="B58" s="20"/>
      <c r="C58" s="19"/>
      <c r="D58" s="19"/>
      <c r="E58" s="19"/>
      <c r="F58" s="18"/>
      <c r="G58" s="18"/>
      <c r="H58" s="18"/>
      <c r="I58" s="18"/>
      <c r="J58" s="18"/>
      <c r="K58" s="21"/>
      <c r="L58" s="21"/>
      <c r="M58" s="21"/>
      <c r="N58" s="21"/>
      <c r="O58" s="21"/>
      <c r="P58" s="21"/>
      <c r="Q58" s="21"/>
      <c r="R58" s="21"/>
      <c r="S58" s="12" t="s">
        <v>0</v>
      </c>
      <c r="T58" s="11"/>
      <c r="U58" s="11"/>
      <c r="V58" s="10"/>
      <c r="W58" s="416"/>
    </row>
    <row r="59" spans="2:24" ht="18.75" x14ac:dyDescent="0.3">
      <c r="B59" s="20" t="s">
        <v>2</v>
      </c>
      <c r="C59" s="19"/>
      <c r="D59" s="19"/>
      <c r="E59" s="19"/>
      <c r="F59" s="18"/>
      <c r="G59" s="18"/>
      <c r="H59" s="18"/>
      <c r="I59" s="18"/>
      <c r="J59" s="18"/>
      <c r="K59" s="17"/>
      <c r="L59" s="17"/>
      <c r="M59" s="17"/>
      <c r="N59" s="17"/>
      <c r="O59" s="17"/>
      <c r="P59" s="17"/>
      <c r="Q59" s="17"/>
      <c r="R59" s="17"/>
      <c r="S59" s="16" t="s">
        <v>1</v>
      </c>
      <c r="T59" s="11"/>
      <c r="U59" s="11"/>
      <c r="V59" s="10"/>
      <c r="W59" s="416"/>
    </row>
    <row r="60" spans="2:24" ht="18.75" x14ac:dyDescent="0.3">
      <c r="B60" s="15"/>
      <c r="C60" s="14"/>
      <c r="D60" s="11"/>
      <c r="E60" s="11"/>
      <c r="F60" s="13"/>
      <c r="G60" s="13"/>
      <c r="H60" s="13"/>
      <c r="I60" s="13"/>
      <c r="J60" s="13"/>
      <c r="K60" s="11"/>
      <c r="L60" s="11"/>
      <c r="M60" s="11"/>
      <c r="N60" s="11"/>
      <c r="O60" s="11"/>
      <c r="P60" s="11"/>
      <c r="Q60" s="11"/>
      <c r="R60" s="11"/>
      <c r="S60" s="12" t="s">
        <v>0</v>
      </c>
      <c r="T60" s="11"/>
      <c r="U60" s="11"/>
      <c r="V60" s="10"/>
      <c r="W60" s="416"/>
    </row>
    <row r="61" spans="2:24" ht="27.75" customHeight="1" x14ac:dyDescent="0.3">
      <c r="B61" s="9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7"/>
      <c r="W61" s="417"/>
    </row>
    <row r="62" spans="2:24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6"/>
    </row>
    <row r="63" spans="2:24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6"/>
    </row>
    <row r="64" spans="2:24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6"/>
    </row>
    <row r="65" spans="2:22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6"/>
    </row>
    <row r="66" spans="2:22" x14ac:dyDescent="0.2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6"/>
    </row>
    <row r="67" spans="2:22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6"/>
    </row>
    <row r="68" spans="2:22" x14ac:dyDescent="0.2">
      <c r="B68" s="5"/>
      <c r="C68" s="5"/>
      <c r="D68" s="5"/>
      <c r="E68" s="5"/>
      <c r="F68" s="5"/>
      <c r="G68" s="5"/>
      <c r="H68" s="5"/>
      <c r="I68" s="5"/>
      <c r="J68" s="5"/>
      <c r="K68"/>
      <c r="L68"/>
      <c r="M68"/>
      <c r="N68"/>
      <c r="O68"/>
      <c r="P68"/>
      <c r="Q68"/>
      <c r="R68"/>
      <c r="V68" s="3"/>
    </row>
    <row r="69" spans="2:22" x14ac:dyDescent="0.2">
      <c r="K69"/>
      <c r="L69"/>
      <c r="M69"/>
      <c r="N69"/>
      <c r="O69"/>
      <c r="P69"/>
      <c r="Q69"/>
      <c r="R69"/>
      <c r="V69" s="3"/>
    </row>
    <row r="70" spans="2:22" x14ac:dyDescent="0.2">
      <c r="K70"/>
      <c r="L70"/>
      <c r="M70"/>
      <c r="N70"/>
      <c r="O70"/>
      <c r="P70"/>
      <c r="Q70"/>
      <c r="R70"/>
      <c r="V70" s="3"/>
    </row>
    <row r="71" spans="2:22" x14ac:dyDescent="0.2">
      <c r="K71"/>
      <c r="L71"/>
      <c r="M71"/>
      <c r="N71"/>
      <c r="O71"/>
      <c r="P71"/>
      <c r="Q71"/>
      <c r="R71"/>
      <c r="V71" s="3"/>
    </row>
    <row r="72" spans="2:22" x14ac:dyDescent="0.2">
      <c r="K72"/>
      <c r="L72"/>
      <c r="M72"/>
      <c r="N72"/>
      <c r="O72"/>
      <c r="P72"/>
      <c r="Q72"/>
      <c r="R72"/>
      <c r="V72" s="3"/>
    </row>
    <row r="73" spans="2:22" x14ac:dyDescent="0.2">
      <c r="K73"/>
      <c r="L73"/>
      <c r="M73"/>
      <c r="N73"/>
      <c r="O73"/>
      <c r="P73"/>
      <c r="Q73"/>
      <c r="R73"/>
      <c r="V73" s="3"/>
    </row>
    <row r="74" spans="2:22" x14ac:dyDescent="0.2">
      <c r="K74"/>
      <c r="L74"/>
      <c r="M74"/>
      <c r="N74"/>
      <c r="O74"/>
      <c r="P74"/>
      <c r="Q74"/>
      <c r="R74"/>
      <c r="V74" s="3"/>
    </row>
    <row r="75" spans="2:22" x14ac:dyDescent="0.2">
      <c r="K75"/>
      <c r="L75"/>
      <c r="M75"/>
      <c r="N75"/>
      <c r="O75"/>
      <c r="P75"/>
      <c r="Q75"/>
      <c r="R75"/>
      <c r="V75" s="3"/>
    </row>
    <row r="76" spans="2:22" x14ac:dyDescent="0.2">
      <c r="K76"/>
      <c r="L76"/>
      <c r="M76"/>
      <c r="N76"/>
      <c r="O76"/>
      <c r="P76"/>
      <c r="Q76"/>
      <c r="R76"/>
      <c r="V76" s="3"/>
    </row>
    <row r="77" spans="2:22" x14ac:dyDescent="0.2">
      <c r="K77"/>
      <c r="L77"/>
      <c r="M77"/>
      <c r="N77"/>
      <c r="O77"/>
      <c r="P77"/>
      <c r="Q77"/>
      <c r="R77"/>
      <c r="V77" s="3"/>
    </row>
    <row r="78" spans="2:22" x14ac:dyDescent="0.2">
      <c r="K78"/>
      <c r="L78"/>
      <c r="M78"/>
      <c r="N78"/>
      <c r="O78"/>
      <c r="P78"/>
      <c r="Q78"/>
      <c r="R78"/>
      <c r="V78" s="3"/>
    </row>
    <row r="79" spans="2:22" x14ac:dyDescent="0.2">
      <c r="K79"/>
      <c r="L79"/>
      <c r="M79"/>
      <c r="N79"/>
      <c r="O79"/>
      <c r="P79"/>
      <c r="Q79"/>
      <c r="R79"/>
      <c r="V79" s="3"/>
    </row>
    <row r="80" spans="2:22" x14ac:dyDescent="0.2">
      <c r="K80"/>
      <c r="L80"/>
      <c r="M80"/>
      <c r="N80"/>
      <c r="O80"/>
      <c r="P80"/>
      <c r="Q80"/>
      <c r="R80"/>
      <c r="V80" s="3"/>
    </row>
    <row r="81" spans="11:22" x14ac:dyDescent="0.2">
      <c r="K81"/>
      <c r="L81"/>
      <c r="M81"/>
      <c r="N81"/>
      <c r="O81"/>
      <c r="P81"/>
      <c r="Q81"/>
      <c r="R81"/>
      <c r="V81" s="3"/>
    </row>
    <row r="82" spans="11:22" x14ac:dyDescent="0.2">
      <c r="K82"/>
      <c r="L82"/>
      <c r="M82"/>
      <c r="N82"/>
      <c r="O82"/>
      <c r="P82"/>
      <c r="Q82"/>
      <c r="R82"/>
      <c r="V82" s="3"/>
    </row>
    <row r="83" spans="11:22" x14ac:dyDescent="0.2">
      <c r="K83"/>
      <c r="L83"/>
      <c r="M83"/>
      <c r="N83"/>
      <c r="O83"/>
      <c r="P83"/>
      <c r="Q83"/>
      <c r="R83"/>
      <c r="V83" s="3"/>
    </row>
    <row r="84" spans="11:22" x14ac:dyDescent="0.2">
      <c r="K84"/>
      <c r="L84"/>
      <c r="M84"/>
      <c r="N84"/>
      <c r="O84"/>
      <c r="P84"/>
      <c r="Q84"/>
      <c r="R84"/>
      <c r="V84" s="3"/>
    </row>
    <row r="85" spans="11:22" x14ac:dyDescent="0.2">
      <c r="K85"/>
      <c r="L85"/>
      <c r="M85"/>
      <c r="N85"/>
      <c r="O85"/>
      <c r="P85"/>
      <c r="Q85"/>
      <c r="R85"/>
      <c r="V85" s="3"/>
    </row>
    <row r="86" spans="11:22" x14ac:dyDescent="0.2">
      <c r="K86"/>
      <c r="L86"/>
      <c r="M86"/>
      <c r="N86"/>
      <c r="O86"/>
      <c r="P86"/>
      <c r="Q86"/>
      <c r="R86"/>
      <c r="V86" s="3"/>
    </row>
    <row r="87" spans="11:22" x14ac:dyDescent="0.2">
      <c r="K87"/>
      <c r="L87"/>
      <c r="M87"/>
      <c r="N87"/>
      <c r="O87"/>
      <c r="P87"/>
      <c r="Q87"/>
      <c r="R87"/>
      <c r="V87" s="3"/>
    </row>
    <row r="88" spans="11:22" x14ac:dyDescent="0.2">
      <c r="K88"/>
      <c r="L88"/>
      <c r="M88"/>
      <c r="N88"/>
      <c r="O88"/>
      <c r="P88"/>
      <c r="Q88"/>
      <c r="R88"/>
      <c r="V88" s="3"/>
    </row>
    <row r="89" spans="11:22" x14ac:dyDescent="0.2">
      <c r="K89"/>
      <c r="L89"/>
      <c r="M89"/>
      <c r="N89"/>
      <c r="O89"/>
      <c r="P89"/>
      <c r="Q89"/>
      <c r="R89"/>
      <c r="V89" s="3"/>
    </row>
    <row r="90" spans="11:22" x14ac:dyDescent="0.2">
      <c r="K90"/>
      <c r="L90"/>
      <c r="M90"/>
      <c r="N90"/>
      <c r="O90"/>
      <c r="P90"/>
      <c r="Q90"/>
      <c r="R90"/>
      <c r="V90" s="3"/>
    </row>
    <row r="91" spans="11:22" x14ac:dyDescent="0.2">
      <c r="K91"/>
      <c r="L91"/>
      <c r="M91"/>
      <c r="N91"/>
      <c r="O91"/>
      <c r="P91"/>
      <c r="Q91"/>
      <c r="R91"/>
      <c r="V91" s="3"/>
    </row>
    <row r="92" spans="11:22" x14ac:dyDescent="0.2">
      <c r="K92"/>
      <c r="L92"/>
      <c r="M92"/>
      <c r="N92"/>
      <c r="O92"/>
      <c r="P92"/>
      <c r="Q92"/>
      <c r="R92"/>
      <c r="V92" s="3"/>
    </row>
    <row r="93" spans="11:22" x14ac:dyDescent="0.2">
      <c r="K93"/>
      <c r="L93"/>
      <c r="M93"/>
      <c r="N93"/>
      <c r="O93"/>
      <c r="P93"/>
      <c r="Q93"/>
      <c r="R93"/>
      <c r="V93" s="3"/>
    </row>
    <row r="94" spans="11:22" x14ac:dyDescent="0.2">
      <c r="K94"/>
      <c r="L94"/>
      <c r="M94"/>
      <c r="N94"/>
      <c r="O94"/>
      <c r="P94"/>
      <c r="Q94"/>
      <c r="R94"/>
      <c r="V94" s="3"/>
    </row>
    <row r="95" spans="11:22" x14ac:dyDescent="0.2">
      <c r="K95"/>
      <c r="L95"/>
      <c r="M95"/>
      <c r="N95"/>
      <c r="O95"/>
      <c r="P95"/>
      <c r="Q95"/>
      <c r="R95"/>
      <c r="V95" s="3"/>
    </row>
    <row r="96" spans="11:22" x14ac:dyDescent="0.2">
      <c r="K96"/>
      <c r="L96"/>
      <c r="M96"/>
      <c r="N96"/>
      <c r="O96"/>
      <c r="P96"/>
      <c r="Q96"/>
      <c r="R96"/>
      <c r="V96" s="3"/>
    </row>
    <row r="97" spans="11:23" x14ac:dyDescent="0.2">
      <c r="K97"/>
      <c r="L97"/>
      <c r="M97"/>
      <c r="N97"/>
      <c r="O97"/>
      <c r="P97"/>
      <c r="Q97"/>
      <c r="R97"/>
      <c r="V97" s="3"/>
    </row>
    <row r="98" spans="11:23" x14ac:dyDescent="0.2">
      <c r="K98"/>
      <c r="L98"/>
      <c r="M98"/>
      <c r="N98"/>
      <c r="O98"/>
      <c r="P98"/>
      <c r="Q98"/>
      <c r="R98"/>
      <c r="V98" s="3"/>
    </row>
    <row r="99" spans="11:23" x14ac:dyDescent="0.2">
      <c r="K99"/>
      <c r="L99"/>
      <c r="M99"/>
      <c r="N99"/>
      <c r="O99"/>
      <c r="P99"/>
      <c r="Q99"/>
      <c r="R99"/>
      <c r="V99" s="3"/>
    </row>
    <row r="100" spans="11:23" x14ac:dyDescent="0.2">
      <c r="K100"/>
      <c r="L100"/>
      <c r="M100"/>
      <c r="N100"/>
      <c r="O100"/>
      <c r="P100"/>
      <c r="Q100"/>
      <c r="R100"/>
      <c r="V100" s="3"/>
    </row>
    <row r="101" spans="11:23" x14ac:dyDescent="0.2">
      <c r="K101"/>
      <c r="L101"/>
      <c r="M101"/>
      <c r="N101"/>
      <c r="O101"/>
      <c r="P101"/>
      <c r="Q101"/>
      <c r="R101"/>
      <c r="V101" s="3"/>
    </row>
    <row r="102" spans="11:23" x14ac:dyDescent="0.2">
      <c r="K102"/>
      <c r="L102"/>
      <c r="M102"/>
      <c r="N102"/>
      <c r="O102"/>
      <c r="P102"/>
      <c r="Q102"/>
      <c r="R102"/>
      <c r="V102" s="3"/>
    </row>
    <row r="103" spans="11:23" x14ac:dyDescent="0.2">
      <c r="K103"/>
      <c r="L103"/>
      <c r="M103"/>
      <c r="N103"/>
      <c r="O103"/>
      <c r="P103"/>
      <c r="Q103"/>
      <c r="R103"/>
      <c r="V103" s="3"/>
    </row>
    <row r="104" spans="11:23" x14ac:dyDescent="0.2">
      <c r="K104"/>
      <c r="L104"/>
      <c r="M104"/>
      <c r="N104"/>
      <c r="O104"/>
      <c r="P104"/>
      <c r="Q104"/>
      <c r="R104"/>
      <c r="V104" s="3"/>
    </row>
    <row r="105" spans="11:23" x14ac:dyDescent="0.2">
      <c r="K105"/>
      <c r="L105"/>
      <c r="M105"/>
      <c r="N105"/>
      <c r="O105"/>
      <c r="P105"/>
      <c r="Q105"/>
      <c r="R105"/>
      <c r="V105" s="3"/>
    </row>
    <row r="106" spans="11:23" x14ac:dyDescent="0.2">
      <c r="K106"/>
      <c r="L106"/>
      <c r="M106"/>
      <c r="N106"/>
      <c r="O106"/>
      <c r="P106"/>
      <c r="Q106"/>
      <c r="R106"/>
      <c r="V106" s="3"/>
    </row>
    <row r="107" spans="11:23" x14ac:dyDescent="0.2">
      <c r="K107"/>
      <c r="L107"/>
      <c r="M107"/>
      <c r="N107"/>
      <c r="O107"/>
      <c r="P107"/>
      <c r="Q107"/>
      <c r="R107"/>
      <c r="V107" s="3"/>
    </row>
    <row r="108" spans="11:23" x14ac:dyDescent="0.2">
      <c r="K108"/>
      <c r="L108"/>
      <c r="M108"/>
      <c r="N108"/>
      <c r="O108"/>
      <c r="P108"/>
      <c r="Q108"/>
      <c r="R108"/>
      <c r="V108" s="3"/>
    </row>
    <row r="109" spans="11:23" x14ac:dyDescent="0.2">
      <c r="K109"/>
      <c r="L109"/>
      <c r="M109"/>
      <c r="N109"/>
      <c r="O109"/>
      <c r="P109"/>
      <c r="Q109"/>
      <c r="R109"/>
      <c r="V109" s="3"/>
    </row>
    <row r="110" spans="11:23" x14ac:dyDescent="0.2">
      <c r="K110"/>
      <c r="L110"/>
      <c r="M110"/>
      <c r="N110"/>
      <c r="O110"/>
      <c r="P110"/>
      <c r="Q110"/>
      <c r="R110"/>
      <c r="V110" s="3"/>
    </row>
    <row r="111" spans="11:23" x14ac:dyDescent="0.2">
      <c r="K111"/>
      <c r="L111"/>
      <c r="M111"/>
      <c r="N111"/>
      <c r="O111"/>
      <c r="P111"/>
      <c r="Q111"/>
      <c r="R111"/>
      <c r="V111" s="3"/>
      <c r="W111" s="4"/>
    </row>
    <row r="112" spans="11:23" x14ac:dyDescent="0.2">
      <c r="K112"/>
      <c r="L112"/>
      <c r="M112"/>
      <c r="N112"/>
      <c r="O112"/>
      <c r="P112"/>
      <c r="Q112"/>
      <c r="R112"/>
      <c r="V112" s="3"/>
    </row>
    <row r="113" spans="11:22" x14ac:dyDescent="0.2">
      <c r="K113"/>
      <c r="L113"/>
      <c r="M113"/>
      <c r="N113"/>
      <c r="O113"/>
      <c r="P113"/>
      <c r="Q113"/>
      <c r="R113"/>
      <c r="V113" s="3"/>
    </row>
    <row r="114" spans="11:22" x14ac:dyDescent="0.2">
      <c r="K114"/>
      <c r="L114"/>
      <c r="M114"/>
      <c r="N114"/>
      <c r="O114"/>
      <c r="P114"/>
      <c r="Q114"/>
      <c r="R114"/>
      <c r="V114" s="3"/>
    </row>
    <row r="115" spans="11:22" x14ac:dyDescent="0.2">
      <c r="K115"/>
      <c r="L115"/>
      <c r="M115"/>
      <c r="N115"/>
      <c r="O115"/>
      <c r="P115"/>
      <c r="Q115"/>
      <c r="R115"/>
      <c r="V115" s="3"/>
    </row>
    <row r="116" spans="11:22" x14ac:dyDescent="0.2">
      <c r="K116"/>
      <c r="L116"/>
      <c r="M116"/>
      <c r="N116"/>
      <c r="O116"/>
      <c r="P116"/>
      <c r="Q116"/>
      <c r="R116"/>
      <c r="V116" s="3"/>
    </row>
    <row r="117" spans="11:22" x14ac:dyDescent="0.2">
      <c r="K117"/>
      <c r="L117"/>
      <c r="M117"/>
      <c r="N117"/>
      <c r="O117"/>
      <c r="P117"/>
      <c r="Q117"/>
      <c r="R117"/>
      <c r="V117" s="3"/>
    </row>
    <row r="118" spans="11:22" x14ac:dyDescent="0.2">
      <c r="K118"/>
      <c r="L118"/>
      <c r="M118"/>
      <c r="N118"/>
      <c r="O118"/>
      <c r="P118"/>
      <c r="Q118"/>
      <c r="R118"/>
      <c r="V118" s="3"/>
    </row>
    <row r="119" spans="11:22" x14ac:dyDescent="0.2">
      <c r="K119"/>
      <c r="L119"/>
      <c r="M119"/>
      <c r="N119"/>
      <c r="O119"/>
      <c r="P119"/>
      <c r="Q119"/>
      <c r="R119"/>
      <c r="V119" s="3"/>
    </row>
    <row r="120" spans="11:22" x14ac:dyDescent="0.2">
      <c r="K120"/>
      <c r="L120"/>
      <c r="M120"/>
      <c r="N120"/>
      <c r="O120"/>
      <c r="P120"/>
      <c r="Q120"/>
      <c r="R120"/>
      <c r="V120" s="3"/>
    </row>
    <row r="121" spans="11:22" x14ac:dyDescent="0.2">
      <c r="K121"/>
      <c r="L121"/>
      <c r="M121"/>
      <c r="N121"/>
      <c r="O121"/>
      <c r="P121"/>
      <c r="Q121"/>
      <c r="R121"/>
      <c r="V121" s="3"/>
    </row>
    <row r="122" spans="11:22" x14ac:dyDescent="0.2">
      <c r="K122"/>
      <c r="L122"/>
      <c r="M122"/>
      <c r="N122"/>
      <c r="O122"/>
      <c r="P122"/>
      <c r="Q122"/>
      <c r="R122"/>
      <c r="V122" s="3"/>
    </row>
    <row r="123" spans="11:22" x14ac:dyDescent="0.2">
      <c r="K123"/>
      <c r="L123"/>
      <c r="M123"/>
      <c r="N123"/>
      <c r="O123"/>
      <c r="P123"/>
      <c r="Q123"/>
      <c r="R123"/>
      <c r="V123" s="3"/>
    </row>
    <row r="124" spans="11:22" x14ac:dyDescent="0.2">
      <c r="K124"/>
      <c r="L124"/>
      <c r="M124"/>
      <c r="N124"/>
      <c r="O124"/>
      <c r="P124"/>
      <c r="Q124"/>
      <c r="R124"/>
      <c r="V124" s="3"/>
    </row>
    <row r="125" spans="11:22" x14ac:dyDescent="0.2">
      <c r="K125"/>
      <c r="L125"/>
      <c r="M125"/>
      <c r="N125"/>
      <c r="O125"/>
      <c r="P125"/>
      <c r="Q125"/>
      <c r="R125"/>
      <c r="V125" s="3"/>
    </row>
    <row r="126" spans="11:22" x14ac:dyDescent="0.2">
      <c r="K126"/>
      <c r="L126"/>
      <c r="M126"/>
      <c r="N126"/>
      <c r="O126"/>
      <c r="P126"/>
      <c r="Q126"/>
      <c r="R126"/>
      <c r="V126" s="3"/>
    </row>
    <row r="127" spans="11:22" x14ac:dyDescent="0.2">
      <c r="K127"/>
      <c r="L127"/>
      <c r="M127"/>
      <c r="N127"/>
      <c r="O127"/>
      <c r="P127"/>
      <c r="Q127"/>
      <c r="R127"/>
      <c r="V127" s="3"/>
    </row>
    <row r="128" spans="11:22" x14ac:dyDescent="0.2">
      <c r="K128"/>
      <c r="L128"/>
      <c r="M128"/>
      <c r="N128"/>
      <c r="O128"/>
      <c r="P128"/>
      <c r="Q128"/>
      <c r="R128"/>
      <c r="V128" s="3"/>
    </row>
    <row r="129" spans="11:22" x14ac:dyDescent="0.2">
      <c r="K129"/>
      <c r="L129"/>
      <c r="M129"/>
      <c r="N129"/>
      <c r="O129"/>
      <c r="P129"/>
      <c r="Q129"/>
      <c r="R129"/>
      <c r="V129" s="3"/>
    </row>
    <row r="130" spans="11:22" x14ac:dyDescent="0.2">
      <c r="K130"/>
      <c r="L130"/>
      <c r="M130"/>
      <c r="N130"/>
      <c r="O130"/>
      <c r="P130"/>
      <c r="Q130"/>
      <c r="R130"/>
      <c r="V130" s="3"/>
    </row>
    <row r="131" spans="11:22" x14ac:dyDescent="0.2">
      <c r="K131"/>
      <c r="L131"/>
      <c r="M131"/>
      <c r="N131"/>
      <c r="O131"/>
      <c r="P131"/>
      <c r="Q131"/>
      <c r="R131"/>
      <c r="V131" s="3"/>
    </row>
    <row r="132" spans="11:22" x14ac:dyDescent="0.2">
      <c r="K132"/>
      <c r="L132"/>
      <c r="M132"/>
      <c r="N132"/>
      <c r="O132"/>
      <c r="P132"/>
      <c r="Q132"/>
      <c r="R132"/>
      <c r="V132" s="3"/>
    </row>
    <row r="133" spans="11:22" x14ac:dyDescent="0.2">
      <c r="K133"/>
      <c r="L133"/>
      <c r="M133"/>
      <c r="N133"/>
      <c r="O133"/>
      <c r="P133"/>
      <c r="Q133"/>
      <c r="R133"/>
      <c r="V133" s="3"/>
    </row>
    <row r="134" spans="11:22" x14ac:dyDescent="0.2">
      <c r="K134"/>
      <c r="L134"/>
      <c r="M134"/>
      <c r="N134"/>
      <c r="O134"/>
      <c r="P134"/>
      <c r="Q134"/>
      <c r="R134"/>
      <c r="V134" s="3"/>
    </row>
    <row r="135" spans="11:22" x14ac:dyDescent="0.2">
      <c r="K135"/>
      <c r="L135"/>
      <c r="M135"/>
      <c r="N135"/>
      <c r="O135"/>
      <c r="P135"/>
      <c r="Q135"/>
      <c r="R135"/>
      <c r="V135" s="3"/>
    </row>
    <row r="136" spans="11:22" x14ac:dyDescent="0.2">
      <c r="K136"/>
      <c r="L136"/>
      <c r="M136"/>
      <c r="N136"/>
      <c r="O136"/>
      <c r="P136"/>
      <c r="Q136"/>
      <c r="R136"/>
      <c r="V136" s="3"/>
    </row>
    <row r="137" spans="11:22" x14ac:dyDescent="0.2">
      <c r="K137"/>
      <c r="L137"/>
      <c r="M137"/>
      <c r="N137"/>
      <c r="O137"/>
      <c r="P137"/>
      <c r="Q137"/>
      <c r="R137"/>
      <c r="V137" s="3"/>
    </row>
    <row r="138" spans="11:22" x14ac:dyDescent="0.2">
      <c r="K138"/>
      <c r="L138"/>
      <c r="M138"/>
      <c r="N138"/>
      <c r="O138"/>
      <c r="P138"/>
      <c r="Q138"/>
      <c r="R138"/>
      <c r="V138" s="3"/>
    </row>
    <row r="139" spans="11:22" x14ac:dyDescent="0.2">
      <c r="K139"/>
      <c r="L139"/>
      <c r="M139"/>
      <c r="N139"/>
      <c r="O139"/>
      <c r="P139"/>
      <c r="Q139"/>
      <c r="R139"/>
      <c r="V139" s="3"/>
    </row>
    <row r="140" spans="11:22" x14ac:dyDescent="0.2">
      <c r="K140"/>
      <c r="L140"/>
      <c r="M140"/>
      <c r="N140"/>
      <c r="O140"/>
      <c r="P140"/>
      <c r="Q140"/>
      <c r="R140"/>
      <c r="V140" s="3"/>
    </row>
    <row r="141" spans="11:22" x14ac:dyDescent="0.2">
      <c r="K141"/>
      <c r="L141"/>
      <c r="M141"/>
      <c r="N141"/>
      <c r="O141"/>
      <c r="P141"/>
      <c r="Q141"/>
      <c r="R141"/>
      <c r="V141" s="3"/>
    </row>
    <row r="142" spans="11:22" x14ac:dyDescent="0.2">
      <c r="K142"/>
      <c r="L142"/>
      <c r="M142"/>
      <c r="N142"/>
      <c r="O142"/>
      <c r="P142"/>
      <c r="Q142"/>
      <c r="R142"/>
      <c r="V142" s="3"/>
    </row>
    <row r="143" spans="11:22" x14ac:dyDescent="0.2">
      <c r="K143"/>
      <c r="L143"/>
      <c r="M143"/>
      <c r="N143"/>
      <c r="O143"/>
      <c r="P143"/>
      <c r="Q143"/>
      <c r="R143"/>
      <c r="V143" s="3"/>
    </row>
    <row r="144" spans="11:22" x14ac:dyDescent="0.2">
      <c r="K144"/>
      <c r="L144"/>
      <c r="M144"/>
      <c r="N144"/>
      <c r="O144"/>
      <c r="P144"/>
      <c r="Q144"/>
      <c r="R144"/>
      <c r="V144" s="3"/>
    </row>
    <row r="145" spans="11:22" x14ac:dyDescent="0.2">
      <c r="K145"/>
      <c r="L145"/>
      <c r="M145"/>
      <c r="N145"/>
      <c r="O145"/>
      <c r="P145"/>
      <c r="Q145"/>
      <c r="R145"/>
      <c r="V145" s="3"/>
    </row>
    <row r="146" spans="11:22" x14ac:dyDescent="0.2">
      <c r="K146"/>
      <c r="L146"/>
      <c r="M146"/>
      <c r="N146"/>
      <c r="O146"/>
      <c r="P146"/>
      <c r="Q146"/>
      <c r="R146"/>
      <c r="V146" s="3"/>
    </row>
    <row r="147" spans="11:22" x14ac:dyDescent="0.2">
      <c r="K147"/>
      <c r="L147"/>
      <c r="M147"/>
      <c r="N147"/>
      <c r="O147"/>
      <c r="P147"/>
      <c r="Q147"/>
      <c r="R147"/>
      <c r="V147" s="3"/>
    </row>
    <row r="148" spans="11:22" x14ac:dyDescent="0.2">
      <c r="K148"/>
      <c r="L148"/>
      <c r="M148"/>
      <c r="N148"/>
      <c r="O148"/>
      <c r="P148"/>
      <c r="Q148"/>
      <c r="R148"/>
      <c r="V148" s="3"/>
    </row>
    <row r="149" spans="11:22" x14ac:dyDescent="0.2">
      <c r="K149"/>
      <c r="L149"/>
      <c r="M149"/>
      <c r="N149"/>
      <c r="O149"/>
      <c r="P149"/>
      <c r="Q149"/>
      <c r="R149"/>
      <c r="V149" s="3"/>
    </row>
    <row r="150" spans="11:22" x14ac:dyDescent="0.2">
      <c r="K150"/>
      <c r="L150"/>
      <c r="M150"/>
      <c r="N150"/>
      <c r="O150"/>
      <c r="P150"/>
      <c r="Q150"/>
      <c r="R150"/>
      <c r="V150" s="3"/>
    </row>
    <row r="151" spans="11:22" x14ac:dyDescent="0.2">
      <c r="K151"/>
      <c r="L151"/>
      <c r="M151"/>
      <c r="N151"/>
      <c r="O151"/>
      <c r="P151"/>
      <c r="Q151"/>
      <c r="R151"/>
      <c r="V151" s="3"/>
    </row>
    <row r="152" spans="11:22" x14ac:dyDescent="0.2">
      <c r="K152"/>
      <c r="L152"/>
      <c r="M152"/>
      <c r="N152"/>
      <c r="O152"/>
      <c r="P152"/>
      <c r="Q152"/>
      <c r="R152"/>
      <c r="V152" s="3"/>
    </row>
    <row r="153" spans="11:22" x14ac:dyDescent="0.2">
      <c r="K153"/>
      <c r="L153"/>
      <c r="M153"/>
      <c r="N153"/>
      <c r="O153"/>
      <c r="P153"/>
      <c r="Q153"/>
      <c r="R153"/>
      <c r="V153" s="3"/>
    </row>
    <row r="154" spans="11:22" x14ac:dyDescent="0.2">
      <c r="K154"/>
      <c r="L154"/>
      <c r="M154"/>
      <c r="N154"/>
      <c r="O154"/>
      <c r="P154"/>
      <c r="Q154"/>
      <c r="R154"/>
      <c r="V154" s="3"/>
    </row>
    <row r="155" spans="11:22" x14ac:dyDescent="0.2">
      <c r="K155"/>
      <c r="L155"/>
      <c r="M155"/>
      <c r="N155"/>
      <c r="O155"/>
      <c r="P155"/>
      <c r="Q155"/>
      <c r="R155"/>
      <c r="V155" s="3"/>
    </row>
    <row r="156" spans="11:22" x14ac:dyDescent="0.2">
      <c r="K156"/>
      <c r="L156"/>
      <c r="M156"/>
      <c r="N156"/>
      <c r="O156"/>
      <c r="P156"/>
      <c r="Q156"/>
      <c r="R156"/>
      <c r="V156" s="3"/>
    </row>
    <row r="157" spans="11:22" x14ac:dyDescent="0.2">
      <c r="K157"/>
      <c r="L157"/>
      <c r="M157"/>
      <c r="N157"/>
      <c r="O157"/>
      <c r="P157"/>
      <c r="Q157"/>
      <c r="R157"/>
      <c r="V157" s="3"/>
    </row>
    <row r="158" spans="11:22" x14ac:dyDescent="0.2">
      <c r="K158"/>
      <c r="L158"/>
      <c r="M158"/>
      <c r="N158"/>
      <c r="O158"/>
      <c r="P158"/>
      <c r="Q158"/>
      <c r="R158"/>
      <c r="V158" s="3"/>
    </row>
    <row r="159" spans="11:22" x14ac:dyDescent="0.2">
      <c r="K159"/>
      <c r="L159"/>
      <c r="M159"/>
      <c r="N159"/>
      <c r="O159"/>
      <c r="P159"/>
      <c r="Q159"/>
      <c r="R159"/>
      <c r="V159" s="3"/>
    </row>
    <row r="160" spans="11:22" x14ac:dyDescent="0.2">
      <c r="K160"/>
      <c r="L160"/>
      <c r="M160"/>
      <c r="N160"/>
      <c r="O160"/>
      <c r="P160"/>
      <c r="Q160"/>
      <c r="R160"/>
      <c r="V160" s="3"/>
    </row>
    <row r="161" spans="11:22" x14ac:dyDescent="0.2">
      <c r="K161"/>
      <c r="L161"/>
      <c r="M161"/>
      <c r="N161"/>
      <c r="O161"/>
      <c r="P161"/>
      <c r="Q161"/>
      <c r="R161"/>
      <c r="V161" s="3"/>
    </row>
    <row r="162" spans="11:22" x14ac:dyDescent="0.2">
      <c r="K162"/>
      <c r="L162"/>
      <c r="M162"/>
      <c r="N162"/>
      <c r="O162"/>
      <c r="P162"/>
      <c r="Q162"/>
      <c r="R162"/>
      <c r="V162" s="3"/>
    </row>
    <row r="163" spans="11:22" x14ac:dyDescent="0.2">
      <c r="K163"/>
      <c r="L163"/>
      <c r="M163"/>
      <c r="N163"/>
      <c r="O163"/>
      <c r="P163"/>
      <c r="Q163"/>
      <c r="R163"/>
      <c r="V163" s="3"/>
    </row>
    <row r="164" spans="11:22" x14ac:dyDescent="0.2">
      <c r="K164"/>
      <c r="L164"/>
      <c r="M164"/>
      <c r="N164"/>
      <c r="O164"/>
      <c r="P164"/>
      <c r="Q164"/>
      <c r="R164"/>
      <c r="V164" s="3"/>
    </row>
    <row r="165" spans="11:22" x14ac:dyDescent="0.2">
      <c r="K165"/>
      <c r="L165"/>
      <c r="M165"/>
      <c r="N165"/>
      <c r="O165"/>
      <c r="P165"/>
      <c r="Q165"/>
      <c r="R165"/>
      <c r="V165" s="3"/>
    </row>
    <row r="166" spans="11:22" x14ac:dyDescent="0.2">
      <c r="K166"/>
      <c r="L166"/>
      <c r="M166"/>
      <c r="N166"/>
      <c r="O166"/>
      <c r="P166"/>
      <c r="Q166"/>
      <c r="R166"/>
      <c r="V166" s="3"/>
    </row>
    <row r="167" spans="11:22" x14ac:dyDescent="0.2">
      <c r="K167"/>
      <c r="L167"/>
      <c r="M167"/>
      <c r="N167"/>
      <c r="O167"/>
      <c r="P167"/>
      <c r="Q167"/>
      <c r="R167"/>
      <c r="V167" s="3"/>
    </row>
    <row r="168" spans="11:22" x14ac:dyDescent="0.2">
      <c r="K168"/>
      <c r="L168"/>
      <c r="M168"/>
      <c r="N168"/>
      <c r="O168"/>
      <c r="P168"/>
      <c r="Q168"/>
      <c r="R168"/>
      <c r="V168" s="3"/>
    </row>
    <row r="169" spans="11:22" x14ac:dyDescent="0.2">
      <c r="K169"/>
      <c r="L169"/>
      <c r="M169"/>
      <c r="N169"/>
      <c r="O169"/>
      <c r="P169"/>
      <c r="Q169"/>
      <c r="R169"/>
      <c r="V169" s="3"/>
    </row>
    <row r="170" spans="11:22" x14ac:dyDescent="0.2">
      <c r="K170"/>
      <c r="L170"/>
      <c r="M170"/>
      <c r="N170"/>
      <c r="O170"/>
      <c r="P170"/>
      <c r="Q170"/>
      <c r="R170"/>
      <c r="V170" s="3"/>
    </row>
    <row r="171" spans="11:22" x14ac:dyDescent="0.2">
      <c r="K171"/>
      <c r="L171"/>
      <c r="M171"/>
      <c r="N171"/>
      <c r="O171"/>
      <c r="P171"/>
      <c r="Q171"/>
      <c r="R171"/>
      <c r="V171" s="3"/>
    </row>
    <row r="172" spans="11:22" x14ac:dyDescent="0.2">
      <c r="K172"/>
      <c r="L172"/>
      <c r="M172"/>
      <c r="N172"/>
      <c r="O172"/>
      <c r="P172"/>
      <c r="Q172"/>
      <c r="R172"/>
      <c r="V172" s="3"/>
    </row>
    <row r="173" spans="11:22" x14ac:dyDescent="0.2">
      <c r="K173"/>
      <c r="L173"/>
      <c r="M173"/>
      <c r="N173"/>
      <c r="O173"/>
      <c r="P173"/>
      <c r="Q173"/>
      <c r="R173"/>
      <c r="V173" s="3"/>
    </row>
    <row r="174" spans="11:22" x14ac:dyDescent="0.2">
      <c r="K174"/>
      <c r="L174"/>
      <c r="M174"/>
      <c r="N174"/>
      <c r="O174"/>
      <c r="P174"/>
      <c r="Q174"/>
      <c r="R174"/>
      <c r="V174" s="3"/>
    </row>
    <row r="175" spans="11:22" x14ac:dyDescent="0.2">
      <c r="K175"/>
      <c r="L175"/>
      <c r="M175"/>
      <c r="N175"/>
      <c r="O175"/>
      <c r="P175"/>
      <c r="Q175"/>
      <c r="R175"/>
      <c r="V175" s="3"/>
    </row>
    <row r="176" spans="11:22" x14ac:dyDescent="0.2">
      <c r="K176"/>
      <c r="L176"/>
      <c r="M176"/>
      <c r="N176"/>
      <c r="O176"/>
      <c r="P176"/>
      <c r="Q176"/>
      <c r="R176"/>
      <c r="V176" s="3"/>
    </row>
    <row r="177" spans="11:22" x14ac:dyDescent="0.2">
      <c r="K177"/>
      <c r="L177"/>
      <c r="M177"/>
      <c r="N177"/>
      <c r="O177"/>
      <c r="P177"/>
      <c r="Q177"/>
      <c r="R177"/>
      <c r="V177" s="3"/>
    </row>
    <row r="178" spans="11:22" x14ac:dyDescent="0.2">
      <c r="K178"/>
      <c r="L178"/>
      <c r="M178"/>
      <c r="N178"/>
      <c r="O178"/>
      <c r="P178"/>
      <c r="Q178"/>
      <c r="R178"/>
      <c r="V178" s="3"/>
    </row>
    <row r="179" spans="11:22" x14ac:dyDescent="0.2">
      <c r="K179"/>
      <c r="L179"/>
      <c r="M179"/>
      <c r="N179"/>
      <c r="O179"/>
      <c r="P179"/>
      <c r="Q179"/>
      <c r="R179"/>
      <c r="V179" s="3"/>
    </row>
    <row r="180" spans="11:22" x14ac:dyDescent="0.2">
      <c r="K180"/>
      <c r="L180"/>
      <c r="M180"/>
      <c r="N180"/>
      <c r="O180"/>
      <c r="P180"/>
      <c r="Q180"/>
      <c r="R180"/>
      <c r="V180" s="3"/>
    </row>
    <row r="181" spans="11:22" x14ac:dyDescent="0.2">
      <c r="K181"/>
      <c r="L181"/>
      <c r="M181"/>
      <c r="N181"/>
      <c r="O181"/>
      <c r="P181"/>
      <c r="Q181"/>
      <c r="R181"/>
      <c r="V181" s="3"/>
    </row>
    <row r="182" spans="11:22" x14ac:dyDescent="0.2">
      <c r="K182"/>
      <c r="L182"/>
      <c r="M182"/>
      <c r="N182"/>
      <c r="O182"/>
      <c r="P182"/>
      <c r="Q182"/>
      <c r="R182"/>
      <c r="V182" s="3"/>
    </row>
    <row r="183" spans="11:22" x14ac:dyDescent="0.2">
      <c r="K183"/>
      <c r="L183"/>
      <c r="M183"/>
      <c r="N183"/>
      <c r="O183"/>
      <c r="P183"/>
      <c r="Q183"/>
      <c r="R183"/>
      <c r="V183" s="3"/>
    </row>
    <row r="184" spans="11:22" x14ac:dyDescent="0.2">
      <c r="K184"/>
      <c r="L184"/>
      <c r="M184"/>
      <c r="N184"/>
      <c r="O184"/>
      <c r="P184"/>
      <c r="Q184"/>
      <c r="R184"/>
      <c r="V184" s="3"/>
    </row>
    <row r="185" spans="11:22" x14ac:dyDescent="0.2">
      <c r="K185"/>
      <c r="L185"/>
      <c r="M185"/>
      <c r="N185"/>
      <c r="O185"/>
      <c r="P185"/>
      <c r="Q185"/>
      <c r="R185"/>
      <c r="V185" s="3"/>
    </row>
    <row r="186" spans="11:22" x14ac:dyDescent="0.2">
      <c r="K186"/>
      <c r="L186"/>
      <c r="M186"/>
      <c r="N186"/>
      <c r="O186"/>
      <c r="P186"/>
      <c r="Q186"/>
      <c r="R186"/>
      <c r="V186" s="3"/>
    </row>
    <row r="187" spans="11:22" x14ac:dyDescent="0.2">
      <c r="K187"/>
      <c r="L187"/>
      <c r="M187"/>
      <c r="N187"/>
      <c r="O187"/>
      <c r="P187"/>
      <c r="Q187"/>
      <c r="R187"/>
      <c r="V187" s="3"/>
    </row>
    <row r="188" spans="11:22" x14ac:dyDescent="0.2">
      <c r="K188"/>
      <c r="L188"/>
      <c r="M188"/>
      <c r="N188"/>
      <c r="O188"/>
      <c r="P188"/>
      <c r="Q188"/>
      <c r="R188"/>
      <c r="V188" s="3"/>
    </row>
    <row r="189" spans="11:22" x14ac:dyDescent="0.2">
      <c r="K189"/>
      <c r="L189"/>
      <c r="M189"/>
      <c r="N189"/>
      <c r="O189"/>
      <c r="P189"/>
      <c r="Q189"/>
      <c r="R189"/>
      <c r="V189" s="3"/>
    </row>
    <row r="190" spans="11:22" x14ac:dyDescent="0.2">
      <c r="K190"/>
      <c r="L190"/>
      <c r="M190"/>
      <c r="N190"/>
      <c r="O190"/>
      <c r="P190"/>
      <c r="Q190"/>
      <c r="R190"/>
      <c r="V190" s="3"/>
    </row>
    <row r="191" spans="11:22" x14ac:dyDescent="0.2">
      <c r="K191"/>
      <c r="L191"/>
      <c r="M191"/>
      <c r="N191"/>
      <c r="O191"/>
      <c r="P191"/>
      <c r="Q191"/>
      <c r="R191"/>
      <c r="V191" s="3"/>
    </row>
    <row r="192" spans="11:22" x14ac:dyDescent="0.2">
      <c r="K192"/>
      <c r="L192"/>
      <c r="M192"/>
      <c r="N192"/>
      <c r="O192"/>
      <c r="P192"/>
      <c r="Q192"/>
      <c r="R192"/>
      <c r="V192" s="3"/>
    </row>
    <row r="193" spans="11:22" x14ac:dyDescent="0.2">
      <c r="K193"/>
      <c r="L193"/>
      <c r="M193"/>
      <c r="N193"/>
      <c r="O193"/>
      <c r="P193"/>
      <c r="Q193"/>
      <c r="R193"/>
      <c r="V193" s="3"/>
    </row>
    <row r="194" spans="11:22" x14ac:dyDescent="0.2">
      <c r="K194"/>
      <c r="L194"/>
      <c r="M194"/>
      <c r="N194"/>
      <c r="O194"/>
      <c r="P194"/>
      <c r="Q194"/>
      <c r="R194"/>
      <c r="V194" s="3"/>
    </row>
    <row r="195" spans="11:22" x14ac:dyDescent="0.2">
      <c r="K195"/>
      <c r="L195"/>
      <c r="M195"/>
      <c r="N195"/>
      <c r="O195"/>
      <c r="P195"/>
      <c r="Q195"/>
      <c r="R195"/>
      <c r="V195" s="3"/>
    </row>
    <row r="196" spans="11:22" x14ac:dyDescent="0.2">
      <c r="K196"/>
      <c r="L196"/>
      <c r="M196"/>
      <c r="N196"/>
      <c r="O196"/>
      <c r="P196"/>
      <c r="Q196"/>
      <c r="R196"/>
      <c r="V196" s="3"/>
    </row>
    <row r="197" spans="11:22" x14ac:dyDescent="0.2">
      <c r="K197"/>
      <c r="L197"/>
      <c r="M197"/>
      <c r="N197"/>
      <c r="O197"/>
      <c r="P197"/>
      <c r="Q197"/>
      <c r="R197"/>
      <c r="V197" s="3"/>
    </row>
    <row r="198" spans="11:22" x14ac:dyDescent="0.2">
      <c r="K198"/>
      <c r="L198"/>
      <c r="M198"/>
      <c r="N198"/>
      <c r="O198"/>
      <c r="P198"/>
      <c r="Q198"/>
      <c r="R198"/>
      <c r="V198" s="3"/>
    </row>
    <row r="199" spans="11:22" x14ac:dyDescent="0.2">
      <c r="K199"/>
      <c r="L199"/>
      <c r="M199"/>
      <c r="N199"/>
      <c r="O199"/>
      <c r="P199"/>
      <c r="Q199"/>
      <c r="R199"/>
      <c r="V199" s="3"/>
    </row>
    <row r="200" spans="11:22" x14ac:dyDescent="0.2">
      <c r="K200"/>
      <c r="L200"/>
      <c r="M200"/>
      <c r="N200"/>
      <c r="O200"/>
      <c r="P200"/>
      <c r="Q200"/>
      <c r="R200"/>
      <c r="V200" s="3"/>
    </row>
    <row r="201" spans="11:22" x14ac:dyDescent="0.2">
      <c r="K201"/>
      <c r="L201"/>
      <c r="M201"/>
      <c r="N201"/>
      <c r="O201"/>
      <c r="P201"/>
      <c r="Q201"/>
      <c r="R201"/>
      <c r="V201" s="3"/>
    </row>
    <row r="202" spans="11:22" x14ac:dyDescent="0.2">
      <c r="K202"/>
      <c r="L202"/>
      <c r="M202"/>
      <c r="N202"/>
      <c r="O202"/>
      <c r="P202"/>
      <c r="Q202"/>
      <c r="R202"/>
      <c r="V202" s="3"/>
    </row>
    <row r="203" spans="11:22" x14ac:dyDescent="0.2">
      <c r="K203"/>
      <c r="L203"/>
      <c r="M203"/>
      <c r="N203"/>
      <c r="O203"/>
      <c r="P203"/>
      <c r="Q203"/>
      <c r="R203"/>
      <c r="V203" s="3"/>
    </row>
    <row r="204" spans="11:22" x14ac:dyDescent="0.2">
      <c r="K204"/>
      <c r="L204"/>
      <c r="M204"/>
      <c r="N204"/>
      <c r="O204"/>
      <c r="P204"/>
      <c r="Q204"/>
      <c r="R204"/>
      <c r="V204" s="3"/>
    </row>
    <row r="205" spans="11:22" x14ac:dyDescent="0.2">
      <c r="K205"/>
      <c r="L205"/>
      <c r="M205"/>
      <c r="N205"/>
      <c r="O205"/>
      <c r="P205"/>
      <c r="Q205"/>
      <c r="R205"/>
      <c r="V205" s="3"/>
    </row>
    <row r="206" spans="11:22" x14ac:dyDescent="0.2">
      <c r="K206"/>
      <c r="L206"/>
      <c r="M206"/>
      <c r="N206"/>
      <c r="O206"/>
      <c r="P206"/>
      <c r="Q206"/>
      <c r="R206"/>
      <c r="V206" s="3"/>
    </row>
    <row r="207" spans="11:22" x14ac:dyDescent="0.2">
      <c r="K207"/>
      <c r="L207"/>
      <c r="M207"/>
      <c r="N207"/>
      <c r="O207"/>
      <c r="P207"/>
      <c r="Q207"/>
      <c r="R207"/>
      <c r="V207" s="3"/>
    </row>
    <row r="208" spans="11:22" x14ac:dyDescent="0.2">
      <c r="K208"/>
      <c r="L208"/>
      <c r="M208"/>
      <c r="N208"/>
      <c r="O208"/>
      <c r="P208"/>
      <c r="Q208"/>
      <c r="R208"/>
      <c r="V208" s="3"/>
    </row>
    <row r="209" spans="11:22" x14ac:dyDescent="0.2">
      <c r="K209"/>
      <c r="L209"/>
      <c r="M209"/>
      <c r="N209"/>
      <c r="O209"/>
      <c r="P209"/>
      <c r="Q209"/>
      <c r="R209"/>
      <c r="V209" s="3"/>
    </row>
    <row r="210" spans="11:22" x14ac:dyDescent="0.2">
      <c r="K210"/>
      <c r="L210"/>
      <c r="M210"/>
      <c r="N210"/>
      <c r="O210"/>
      <c r="P210"/>
      <c r="Q210"/>
      <c r="R210"/>
      <c r="V210" s="3"/>
    </row>
    <row r="211" spans="11:22" x14ac:dyDescent="0.2">
      <c r="K211"/>
      <c r="L211"/>
      <c r="M211"/>
      <c r="N211"/>
      <c r="O211"/>
      <c r="P211"/>
      <c r="Q211"/>
      <c r="R211"/>
      <c r="V211" s="3"/>
    </row>
    <row r="212" spans="11:22" x14ac:dyDescent="0.2">
      <c r="K212"/>
      <c r="L212"/>
      <c r="M212"/>
      <c r="N212"/>
      <c r="O212"/>
      <c r="P212"/>
      <c r="Q212"/>
      <c r="R212"/>
      <c r="V212" s="3"/>
    </row>
    <row r="213" spans="11:22" x14ac:dyDescent="0.2">
      <c r="K213"/>
      <c r="L213"/>
      <c r="M213"/>
      <c r="N213"/>
      <c r="O213"/>
      <c r="P213"/>
      <c r="Q213"/>
      <c r="R213"/>
      <c r="V213" s="3"/>
    </row>
    <row r="214" spans="11:22" x14ac:dyDescent="0.2">
      <c r="K214"/>
      <c r="L214"/>
      <c r="M214"/>
      <c r="N214"/>
      <c r="O214"/>
      <c r="P214"/>
      <c r="Q214"/>
      <c r="R214"/>
      <c r="V214" s="3"/>
    </row>
    <row r="215" spans="11:22" x14ac:dyDescent="0.2">
      <c r="K215"/>
      <c r="L215"/>
      <c r="M215"/>
      <c r="N215"/>
      <c r="O215"/>
      <c r="P215"/>
      <c r="Q215"/>
      <c r="R215"/>
      <c r="V215" s="3"/>
    </row>
    <row r="216" spans="11:22" x14ac:dyDescent="0.2">
      <c r="K216"/>
      <c r="L216"/>
      <c r="M216"/>
      <c r="N216"/>
      <c r="O216"/>
      <c r="P216"/>
      <c r="Q216"/>
      <c r="R216"/>
      <c r="V216" s="3"/>
    </row>
    <row r="217" spans="11:22" x14ac:dyDescent="0.2">
      <c r="K217"/>
      <c r="L217"/>
      <c r="M217"/>
      <c r="N217"/>
      <c r="O217"/>
      <c r="P217"/>
      <c r="Q217"/>
      <c r="R217"/>
      <c r="V217" s="3"/>
    </row>
    <row r="218" spans="11:22" x14ac:dyDescent="0.2">
      <c r="K218"/>
      <c r="L218"/>
      <c r="M218"/>
      <c r="N218"/>
      <c r="O218"/>
      <c r="P218"/>
      <c r="Q218"/>
      <c r="R218"/>
      <c r="V218" s="3"/>
    </row>
    <row r="219" spans="11:22" x14ac:dyDescent="0.2">
      <c r="K219"/>
      <c r="L219"/>
      <c r="M219"/>
      <c r="N219"/>
      <c r="O219"/>
      <c r="P219"/>
      <c r="Q219"/>
      <c r="R219"/>
      <c r="V219" s="3"/>
    </row>
    <row r="220" spans="11:22" x14ac:dyDescent="0.2">
      <c r="K220"/>
      <c r="L220"/>
      <c r="M220"/>
      <c r="N220"/>
      <c r="O220"/>
      <c r="P220"/>
      <c r="Q220"/>
      <c r="R220"/>
      <c r="V220" s="3"/>
    </row>
    <row r="221" spans="11:22" x14ac:dyDescent="0.2">
      <c r="K221"/>
      <c r="L221"/>
      <c r="M221"/>
      <c r="N221"/>
      <c r="O221"/>
      <c r="P221"/>
      <c r="Q221"/>
      <c r="R221"/>
      <c r="V221" s="3"/>
    </row>
    <row r="222" spans="11:22" x14ac:dyDescent="0.2">
      <c r="K222"/>
      <c r="L222"/>
      <c r="M222"/>
      <c r="N222"/>
      <c r="O222"/>
      <c r="P222"/>
      <c r="Q222"/>
      <c r="R222"/>
      <c r="V222" s="3"/>
    </row>
    <row r="223" spans="11:22" x14ac:dyDescent="0.2">
      <c r="K223"/>
      <c r="L223"/>
      <c r="M223"/>
      <c r="N223"/>
      <c r="O223"/>
      <c r="P223"/>
      <c r="Q223"/>
      <c r="R223"/>
      <c r="V223" s="3"/>
    </row>
    <row r="224" spans="11:22" x14ac:dyDescent="0.2">
      <c r="K224"/>
      <c r="L224"/>
      <c r="M224"/>
      <c r="N224"/>
      <c r="O224"/>
      <c r="P224"/>
      <c r="Q224"/>
      <c r="R224"/>
      <c r="V224" s="3"/>
    </row>
    <row r="225" spans="11:22" x14ac:dyDescent="0.2">
      <c r="K225"/>
      <c r="L225"/>
      <c r="M225"/>
      <c r="N225"/>
      <c r="O225"/>
      <c r="P225"/>
      <c r="Q225"/>
      <c r="R225"/>
      <c r="V225" s="3"/>
    </row>
    <row r="226" spans="11:22" x14ac:dyDescent="0.2">
      <c r="K226"/>
      <c r="L226"/>
      <c r="M226"/>
      <c r="N226"/>
      <c r="O226"/>
      <c r="P226"/>
      <c r="Q226"/>
      <c r="R226"/>
      <c r="V226" s="3"/>
    </row>
    <row r="227" spans="11:22" x14ac:dyDescent="0.2">
      <c r="K227"/>
      <c r="L227"/>
      <c r="M227"/>
      <c r="N227"/>
      <c r="O227"/>
      <c r="P227"/>
      <c r="Q227"/>
      <c r="R227"/>
      <c r="V227" s="3"/>
    </row>
    <row r="228" spans="11:22" x14ac:dyDescent="0.2">
      <c r="K228"/>
      <c r="L228"/>
      <c r="M228"/>
      <c r="N228"/>
      <c r="O228"/>
      <c r="P228"/>
      <c r="Q228"/>
      <c r="R228"/>
      <c r="V228" s="3"/>
    </row>
    <row r="229" spans="11:22" x14ac:dyDescent="0.2">
      <c r="K229"/>
      <c r="L229"/>
      <c r="M229"/>
      <c r="N229"/>
      <c r="O229"/>
      <c r="P229"/>
      <c r="Q229"/>
      <c r="R229"/>
      <c r="V229" s="3"/>
    </row>
    <row r="230" spans="11:22" x14ac:dyDescent="0.2">
      <c r="K230"/>
      <c r="L230"/>
      <c r="M230"/>
      <c r="N230"/>
      <c r="O230"/>
      <c r="P230"/>
      <c r="Q230"/>
      <c r="R230"/>
      <c r="V230" s="3"/>
    </row>
    <row r="231" spans="11:22" x14ac:dyDescent="0.2">
      <c r="K231"/>
      <c r="L231"/>
      <c r="M231"/>
      <c r="N231"/>
      <c r="O231"/>
      <c r="P231"/>
      <c r="Q231"/>
      <c r="R231"/>
      <c r="V231" s="3"/>
    </row>
    <row r="232" spans="11:22" x14ac:dyDescent="0.2">
      <c r="K232"/>
      <c r="L232"/>
      <c r="M232"/>
      <c r="N232"/>
      <c r="O232"/>
      <c r="P232"/>
      <c r="Q232"/>
      <c r="R232"/>
      <c r="V232" s="3"/>
    </row>
    <row r="233" spans="11:22" x14ac:dyDescent="0.2">
      <c r="K233"/>
      <c r="L233"/>
      <c r="M233"/>
      <c r="N233"/>
      <c r="O233"/>
      <c r="P233"/>
      <c r="Q233"/>
      <c r="R233"/>
      <c r="V233" s="3"/>
    </row>
    <row r="234" spans="11:22" x14ac:dyDescent="0.2">
      <c r="K234"/>
      <c r="L234"/>
      <c r="M234"/>
      <c r="N234"/>
      <c r="O234"/>
      <c r="P234"/>
      <c r="Q234"/>
      <c r="R234"/>
      <c r="V234" s="3"/>
    </row>
    <row r="235" spans="11:22" x14ac:dyDescent="0.2">
      <c r="K235"/>
      <c r="L235"/>
      <c r="M235"/>
      <c r="N235"/>
      <c r="O235"/>
      <c r="P235"/>
      <c r="Q235"/>
      <c r="R235"/>
      <c r="V235" s="3"/>
    </row>
    <row r="236" spans="11:22" x14ac:dyDescent="0.2">
      <c r="K236"/>
      <c r="L236"/>
      <c r="M236"/>
      <c r="N236"/>
      <c r="O236"/>
      <c r="P236"/>
      <c r="Q236"/>
      <c r="R236"/>
      <c r="V236" s="3"/>
    </row>
    <row r="237" spans="11:22" x14ac:dyDescent="0.2">
      <c r="K237"/>
      <c r="L237"/>
      <c r="M237"/>
      <c r="N237"/>
      <c r="O237"/>
      <c r="P237"/>
      <c r="Q237"/>
      <c r="R237"/>
      <c r="V237" s="3"/>
    </row>
    <row r="238" spans="11:22" x14ac:dyDescent="0.2">
      <c r="K238"/>
      <c r="L238"/>
      <c r="M238"/>
      <c r="N238"/>
      <c r="O238"/>
      <c r="P238"/>
      <c r="Q238"/>
      <c r="R238"/>
      <c r="V238" s="3"/>
    </row>
    <row r="239" spans="11:22" x14ac:dyDescent="0.2">
      <c r="K239"/>
      <c r="L239"/>
      <c r="M239"/>
      <c r="N239"/>
      <c r="O239"/>
      <c r="P239"/>
      <c r="Q239"/>
      <c r="R239"/>
      <c r="V239" s="3"/>
    </row>
    <row r="240" spans="11:22" x14ac:dyDescent="0.2">
      <c r="K240"/>
      <c r="L240"/>
      <c r="M240"/>
      <c r="N240"/>
      <c r="O240"/>
      <c r="P240"/>
      <c r="Q240"/>
      <c r="R240"/>
      <c r="V240" s="3"/>
    </row>
    <row r="241" spans="11:22" x14ac:dyDescent="0.2">
      <c r="K241"/>
      <c r="L241"/>
      <c r="M241"/>
      <c r="N241"/>
      <c r="O241"/>
      <c r="P241"/>
      <c r="Q241"/>
      <c r="R241"/>
      <c r="V241" s="3"/>
    </row>
    <row r="242" spans="11:22" x14ac:dyDescent="0.2">
      <c r="K242"/>
      <c r="L242"/>
      <c r="M242"/>
      <c r="N242"/>
      <c r="O242"/>
      <c r="P242"/>
      <c r="Q242"/>
      <c r="R242"/>
      <c r="V242" s="3"/>
    </row>
    <row r="243" spans="11:22" x14ac:dyDescent="0.2">
      <c r="K243"/>
      <c r="L243"/>
      <c r="M243"/>
      <c r="N243"/>
      <c r="O243"/>
      <c r="P243"/>
      <c r="Q243"/>
      <c r="R243"/>
      <c r="V243" s="3"/>
    </row>
    <row r="244" spans="11:22" x14ac:dyDescent="0.2">
      <c r="K244"/>
      <c r="L244"/>
      <c r="M244"/>
      <c r="N244"/>
      <c r="O244"/>
      <c r="P244"/>
      <c r="Q244"/>
      <c r="R244"/>
      <c r="V244" s="3"/>
    </row>
    <row r="245" spans="11:22" x14ac:dyDescent="0.2">
      <c r="K245"/>
      <c r="L245"/>
      <c r="M245"/>
      <c r="N245"/>
      <c r="O245"/>
      <c r="P245"/>
      <c r="Q245"/>
      <c r="R245"/>
      <c r="V245" s="3"/>
    </row>
    <row r="246" spans="11:22" x14ac:dyDescent="0.2">
      <c r="K246"/>
      <c r="L246"/>
      <c r="M246"/>
      <c r="N246"/>
      <c r="O246"/>
      <c r="P246"/>
      <c r="Q246"/>
      <c r="R246"/>
      <c r="V246" s="3"/>
    </row>
    <row r="247" spans="11:22" x14ac:dyDescent="0.2">
      <c r="K247"/>
      <c r="L247"/>
      <c r="M247"/>
      <c r="N247"/>
      <c r="O247"/>
      <c r="P247"/>
      <c r="Q247"/>
      <c r="R247"/>
      <c r="V247" s="3"/>
    </row>
    <row r="248" spans="11:22" x14ac:dyDescent="0.2">
      <c r="K248"/>
      <c r="L248"/>
      <c r="M248"/>
      <c r="N248"/>
      <c r="O248"/>
      <c r="P248"/>
      <c r="Q248"/>
      <c r="R248"/>
      <c r="V248" s="3"/>
    </row>
    <row r="249" spans="11:22" x14ac:dyDescent="0.2">
      <c r="K249"/>
      <c r="L249"/>
      <c r="M249"/>
      <c r="N249"/>
      <c r="O249"/>
      <c r="P249"/>
      <c r="Q249"/>
      <c r="R249"/>
      <c r="V249" s="3"/>
    </row>
    <row r="250" spans="11:22" x14ac:dyDescent="0.2">
      <c r="K250"/>
      <c r="L250"/>
      <c r="M250"/>
      <c r="N250"/>
      <c r="O250"/>
      <c r="P250"/>
      <c r="Q250"/>
      <c r="R250"/>
      <c r="V250" s="3"/>
    </row>
    <row r="251" spans="11:22" x14ac:dyDescent="0.2">
      <c r="K251"/>
      <c r="L251"/>
      <c r="M251"/>
      <c r="N251"/>
      <c r="O251"/>
      <c r="P251"/>
      <c r="Q251"/>
      <c r="R251"/>
      <c r="V251" s="3"/>
    </row>
    <row r="252" spans="11:22" x14ac:dyDescent="0.2">
      <c r="K252"/>
      <c r="L252"/>
      <c r="M252"/>
      <c r="N252"/>
      <c r="O252"/>
      <c r="P252"/>
      <c r="Q252"/>
      <c r="R252"/>
      <c r="V252" s="3"/>
    </row>
    <row r="253" spans="11:22" x14ac:dyDescent="0.2">
      <c r="K253"/>
      <c r="L253"/>
      <c r="M253"/>
      <c r="N253"/>
      <c r="O253"/>
      <c r="P253"/>
      <c r="Q253"/>
      <c r="R253"/>
      <c r="V253" s="3"/>
    </row>
    <row r="254" spans="11:22" x14ac:dyDescent="0.2">
      <c r="K254"/>
      <c r="L254"/>
      <c r="M254"/>
      <c r="N254"/>
      <c r="O254"/>
      <c r="P254"/>
      <c r="Q254"/>
      <c r="R254"/>
      <c r="V254" s="3"/>
    </row>
    <row r="255" spans="11:22" x14ac:dyDescent="0.2">
      <c r="K255"/>
      <c r="L255"/>
      <c r="M255"/>
      <c r="N255"/>
      <c r="O255"/>
      <c r="P255"/>
      <c r="Q255"/>
      <c r="R255"/>
      <c r="V255" s="3"/>
    </row>
    <row r="256" spans="11:22" x14ac:dyDescent="0.2">
      <c r="K256"/>
      <c r="L256"/>
      <c r="M256"/>
      <c r="N256"/>
      <c r="O256"/>
      <c r="P256"/>
      <c r="Q256"/>
      <c r="R256"/>
      <c r="V256" s="3"/>
    </row>
    <row r="257" spans="11:22" x14ac:dyDescent="0.2">
      <c r="K257"/>
      <c r="L257"/>
      <c r="M257"/>
      <c r="N257"/>
      <c r="O257"/>
      <c r="P257"/>
      <c r="Q257"/>
      <c r="R257"/>
      <c r="V257" s="3"/>
    </row>
    <row r="258" spans="11:22" x14ac:dyDescent="0.2">
      <c r="K258"/>
      <c r="L258"/>
      <c r="M258"/>
      <c r="N258"/>
      <c r="O258"/>
      <c r="P258"/>
      <c r="Q258"/>
      <c r="R258"/>
      <c r="V258" s="3"/>
    </row>
    <row r="259" spans="11:22" x14ac:dyDescent="0.2">
      <c r="K259"/>
      <c r="L259"/>
      <c r="M259"/>
      <c r="N259"/>
      <c r="O259"/>
      <c r="P259"/>
      <c r="Q259"/>
      <c r="R259"/>
      <c r="V259" s="3"/>
    </row>
    <row r="260" spans="11:22" x14ac:dyDescent="0.2">
      <c r="K260"/>
      <c r="L260"/>
      <c r="M260"/>
      <c r="N260"/>
      <c r="O260"/>
      <c r="P260"/>
      <c r="Q260"/>
      <c r="R260"/>
      <c r="V260" s="3"/>
    </row>
    <row r="261" spans="11:22" x14ac:dyDescent="0.2">
      <c r="K261"/>
      <c r="L261"/>
      <c r="M261"/>
      <c r="N261"/>
      <c r="O261"/>
      <c r="P261"/>
      <c r="Q261"/>
      <c r="R261"/>
      <c r="V261" s="3"/>
    </row>
    <row r="262" spans="11:22" x14ac:dyDescent="0.2">
      <c r="K262"/>
      <c r="L262"/>
      <c r="M262"/>
      <c r="N262"/>
      <c r="O262"/>
      <c r="P262"/>
      <c r="Q262"/>
      <c r="R262"/>
      <c r="V262" s="3"/>
    </row>
    <row r="263" spans="11:22" x14ac:dyDescent="0.2">
      <c r="K263"/>
      <c r="L263"/>
      <c r="M263"/>
      <c r="N263"/>
      <c r="O263"/>
      <c r="P263"/>
      <c r="Q263"/>
      <c r="R263"/>
      <c r="V263" s="3"/>
    </row>
    <row r="264" spans="11:22" x14ac:dyDescent="0.2">
      <c r="K264"/>
      <c r="L264"/>
      <c r="M264"/>
      <c r="N264"/>
      <c r="O264"/>
      <c r="P264"/>
      <c r="Q264"/>
      <c r="R264"/>
      <c r="V264" s="3"/>
    </row>
    <row r="265" spans="11:22" x14ac:dyDescent="0.2">
      <c r="K265"/>
      <c r="L265"/>
      <c r="M265"/>
      <c r="N265"/>
      <c r="O265"/>
      <c r="P265"/>
      <c r="Q265"/>
      <c r="R265"/>
      <c r="V265" s="3"/>
    </row>
    <row r="266" spans="11:22" x14ac:dyDescent="0.2">
      <c r="K266"/>
      <c r="L266"/>
      <c r="M266"/>
      <c r="N266"/>
      <c r="O266"/>
      <c r="P266"/>
      <c r="Q266"/>
      <c r="R266"/>
      <c r="V266" s="3"/>
    </row>
    <row r="267" spans="11:22" x14ac:dyDescent="0.2">
      <c r="K267"/>
      <c r="L267"/>
      <c r="M267"/>
      <c r="N267"/>
      <c r="O267"/>
      <c r="P267"/>
      <c r="Q267"/>
      <c r="R267"/>
      <c r="V267" s="3"/>
    </row>
    <row r="268" spans="11:22" x14ac:dyDescent="0.2">
      <c r="K268"/>
      <c r="L268"/>
      <c r="M268"/>
      <c r="N268"/>
      <c r="O268"/>
      <c r="P268"/>
      <c r="Q268"/>
      <c r="R268"/>
      <c r="V268" s="3"/>
    </row>
    <row r="269" spans="11:22" x14ac:dyDescent="0.2">
      <c r="K269"/>
      <c r="L269"/>
      <c r="M269"/>
      <c r="N269"/>
      <c r="O269"/>
      <c r="P269"/>
      <c r="Q269"/>
      <c r="R269"/>
      <c r="V269" s="3"/>
    </row>
    <row r="270" spans="11:22" x14ac:dyDescent="0.2">
      <c r="K270"/>
      <c r="L270"/>
      <c r="M270"/>
      <c r="N270"/>
      <c r="O270"/>
      <c r="P270"/>
      <c r="Q270"/>
      <c r="R270"/>
      <c r="V270" s="3"/>
    </row>
    <row r="271" spans="11:22" x14ac:dyDescent="0.2">
      <c r="K271"/>
      <c r="L271"/>
      <c r="M271"/>
      <c r="N271"/>
      <c r="O271"/>
      <c r="P271"/>
      <c r="Q271"/>
      <c r="R271"/>
      <c r="V271" s="3"/>
    </row>
    <row r="272" spans="11:22" x14ac:dyDescent="0.2">
      <c r="K272"/>
      <c r="L272"/>
      <c r="M272"/>
      <c r="N272"/>
      <c r="O272"/>
      <c r="P272"/>
      <c r="Q272"/>
      <c r="R272"/>
      <c r="V272" s="3"/>
    </row>
    <row r="273" spans="11:22" x14ac:dyDescent="0.2">
      <c r="K273"/>
      <c r="L273"/>
      <c r="M273"/>
      <c r="N273"/>
      <c r="O273"/>
      <c r="P273"/>
      <c r="Q273"/>
      <c r="R273"/>
      <c r="V273" s="3"/>
    </row>
    <row r="274" spans="11:22" x14ac:dyDescent="0.2">
      <c r="K274"/>
      <c r="L274"/>
      <c r="M274"/>
      <c r="N274"/>
      <c r="O274"/>
      <c r="P274"/>
      <c r="Q274"/>
      <c r="R274"/>
      <c r="V274" s="3"/>
    </row>
    <row r="275" spans="11:22" x14ac:dyDescent="0.2">
      <c r="K275"/>
      <c r="L275"/>
      <c r="M275"/>
      <c r="N275"/>
      <c r="O275"/>
      <c r="P275"/>
      <c r="Q275"/>
      <c r="R275"/>
      <c r="V275" s="3"/>
    </row>
    <row r="276" spans="11:22" x14ac:dyDescent="0.2">
      <c r="K276"/>
      <c r="L276"/>
      <c r="M276"/>
      <c r="N276"/>
      <c r="O276"/>
      <c r="P276"/>
      <c r="Q276"/>
      <c r="R276"/>
      <c r="V276" s="3"/>
    </row>
    <row r="277" spans="11:22" x14ac:dyDescent="0.2">
      <c r="K277"/>
      <c r="L277"/>
      <c r="M277"/>
      <c r="N277"/>
      <c r="O277"/>
      <c r="P277"/>
      <c r="Q277"/>
      <c r="R277"/>
      <c r="V277" s="3"/>
    </row>
    <row r="278" spans="11:22" x14ac:dyDescent="0.2">
      <c r="K278"/>
      <c r="L278"/>
      <c r="M278"/>
      <c r="N278"/>
      <c r="O278"/>
      <c r="P278"/>
      <c r="Q278"/>
      <c r="R278"/>
      <c r="V278" s="3"/>
    </row>
    <row r="279" spans="11:22" x14ac:dyDescent="0.2">
      <c r="K279"/>
      <c r="L279"/>
      <c r="M279"/>
      <c r="N279"/>
      <c r="O279"/>
      <c r="P279"/>
      <c r="Q279"/>
      <c r="R279"/>
      <c r="V279" s="3"/>
    </row>
    <row r="280" spans="11:22" x14ac:dyDescent="0.2">
      <c r="K280"/>
      <c r="L280"/>
      <c r="M280"/>
      <c r="N280"/>
      <c r="O280"/>
      <c r="P280"/>
      <c r="Q280"/>
      <c r="R280"/>
      <c r="V280" s="3"/>
    </row>
    <row r="281" spans="11:22" x14ac:dyDescent="0.2">
      <c r="K281"/>
      <c r="L281"/>
      <c r="M281"/>
      <c r="N281"/>
      <c r="O281"/>
      <c r="P281"/>
      <c r="Q281"/>
      <c r="R281"/>
      <c r="V281" s="3"/>
    </row>
    <row r="282" spans="11:22" x14ac:dyDescent="0.2">
      <c r="K282"/>
      <c r="L282"/>
      <c r="M282"/>
      <c r="N282"/>
      <c r="O282"/>
      <c r="P282"/>
      <c r="Q282"/>
      <c r="R282"/>
      <c r="V282" s="3"/>
    </row>
    <row r="283" spans="11:22" x14ac:dyDescent="0.2">
      <c r="K283"/>
      <c r="L283"/>
      <c r="M283"/>
      <c r="N283"/>
      <c r="O283"/>
      <c r="P283"/>
      <c r="Q283"/>
      <c r="R283"/>
      <c r="V283" s="3"/>
    </row>
    <row r="284" spans="11:22" x14ac:dyDescent="0.2">
      <c r="K284"/>
      <c r="L284"/>
      <c r="M284"/>
      <c r="N284"/>
      <c r="O284"/>
      <c r="P284"/>
      <c r="Q284"/>
      <c r="R284"/>
      <c r="V284" s="3"/>
    </row>
    <row r="285" spans="11:22" x14ac:dyDescent="0.2">
      <c r="K285"/>
      <c r="L285"/>
      <c r="M285"/>
      <c r="N285"/>
      <c r="O285"/>
      <c r="P285"/>
      <c r="Q285"/>
      <c r="R285"/>
      <c r="V285" s="3"/>
    </row>
    <row r="286" spans="11:22" x14ac:dyDescent="0.2">
      <c r="K286"/>
      <c r="L286"/>
      <c r="M286"/>
      <c r="N286"/>
      <c r="O286"/>
      <c r="P286"/>
      <c r="Q286"/>
      <c r="R286"/>
      <c r="V286" s="3"/>
    </row>
    <row r="287" spans="11:22" x14ac:dyDescent="0.2">
      <c r="K287"/>
      <c r="L287"/>
      <c r="M287"/>
      <c r="N287"/>
      <c r="O287"/>
      <c r="P287"/>
      <c r="Q287"/>
      <c r="R287"/>
      <c r="V287" s="3"/>
    </row>
    <row r="288" spans="11:22" x14ac:dyDescent="0.2">
      <c r="K288"/>
      <c r="L288"/>
      <c r="M288"/>
      <c r="N288"/>
      <c r="O288"/>
      <c r="P288"/>
      <c r="Q288"/>
      <c r="R288"/>
      <c r="V288" s="3"/>
    </row>
    <row r="289" spans="11:22" x14ac:dyDescent="0.2">
      <c r="K289"/>
      <c r="L289"/>
      <c r="M289"/>
      <c r="N289"/>
      <c r="O289"/>
      <c r="P289"/>
      <c r="Q289"/>
      <c r="R289"/>
      <c r="V289" s="3"/>
    </row>
    <row r="290" spans="11:22" x14ac:dyDescent="0.2">
      <c r="K290"/>
      <c r="L290"/>
      <c r="M290"/>
      <c r="N290"/>
      <c r="O290"/>
      <c r="P290"/>
      <c r="Q290"/>
      <c r="R290"/>
      <c r="V290" s="3"/>
    </row>
    <row r="291" spans="11:22" x14ac:dyDescent="0.2">
      <c r="K291"/>
      <c r="L291"/>
      <c r="M291"/>
      <c r="N291"/>
      <c r="O291"/>
      <c r="P291"/>
      <c r="Q291"/>
      <c r="R291"/>
      <c r="V291" s="3"/>
    </row>
    <row r="292" spans="11:22" x14ac:dyDescent="0.2">
      <c r="K292"/>
      <c r="L292"/>
      <c r="M292"/>
      <c r="N292"/>
      <c r="O292"/>
      <c r="P292"/>
      <c r="Q292"/>
      <c r="R292"/>
      <c r="V292" s="3"/>
    </row>
    <row r="293" spans="11:22" x14ac:dyDescent="0.2">
      <c r="K293"/>
      <c r="L293"/>
      <c r="M293"/>
      <c r="N293"/>
      <c r="O293"/>
      <c r="P293"/>
      <c r="Q293"/>
      <c r="R293"/>
      <c r="V293" s="3"/>
    </row>
    <row r="294" spans="11:22" x14ac:dyDescent="0.2">
      <c r="K294"/>
      <c r="L294"/>
      <c r="M294"/>
      <c r="N294"/>
      <c r="O294"/>
      <c r="P294"/>
      <c r="Q294"/>
      <c r="R294"/>
      <c r="V294" s="3"/>
    </row>
    <row r="295" spans="11:22" x14ac:dyDescent="0.2">
      <c r="K295"/>
      <c r="L295"/>
      <c r="M295"/>
      <c r="N295"/>
      <c r="O295"/>
      <c r="P295"/>
      <c r="Q295"/>
      <c r="R295"/>
      <c r="V295" s="3"/>
    </row>
    <row r="296" spans="11:22" x14ac:dyDescent="0.2">
      <c r="K296"/>
      <c r="L296"/>
      <c r="M296"/>
      <c r="N296"/>
      <c r="O296"/>
      <c r="P296"/>
      <c r="Q296"/>
      <c r="R296"/>
      <c r="V296" s="3"/>
    </row>
    <row r="297" spans="11:22" x14ac:dyDescent="0.2">
      <c r="K297"/>
      <c r="L297"/>
      <c r="M297"/>
      <c r="N297"/>
      <c r="O297"/>
      <c r="P297"/>
      <c r="Q297"/>
      <c r="R297"/>
      <c r="V297" s="3"/>
    </row>
    <row r="298" spans="11:22" x14ac:dyDescent="0.2">
      <c r="K298"/>
      <c r="L298"/>
      <c r="M298"/>
      <c r="N298"/>
      <c r="O298"/>
      <c r="P298"/>
      <c r="Q298"/>
      <c r="R298"/>
      <c r="V298" s="3"/>
    </row>
    <row r="299" spans="11:22" x14ac:dyDescent="0.2">
      <c r="K299"/>
      <c r="L299"/>
      <c r="M299"/>
      <c r="N299"/>
      <c r="O299"/>
      <c r="P299"/>
      <c r="Q299"/>
      <c r="R299"/>
      <c r="V299" s="3"/>
    </row>
    <row r="300" spans="11:22" x14ac:dyDescent="0.2">
      <c r="K300"/>
      <c r="L300"/>
      <c r="M300"/>
      <c r="N300"/>
      <c r="O300"/>
      <c r="P300"/>
      <c r="Q300"/>
      <c r="R300"/>
      <c r="V300" s="3"/>
    </row>
    <row r="301" spans="11:22" x14ac:dyDescent="0.2">
      <c r="K301"/>
      <c r="L301"/>
      <c r="M301"/>
      <c r="N301"/>
      <c r="O301"/>
      <c r="P301"/>
      <c r="Q301"/>
      <c r="R301"/>
      <c r="V301" s="3"/>
    </row>
    <row r="302" spans="11:22" x14ac:dyDescent="0.2">
      <c r="K302"/>
      <c r="L302"/>
      <c r="M302"/>
      <c r="N302"/>
      <c r="O302"/>
      <c r="P302"/>
      <c r="Q302"/>
      <c r="R302"/>
      <c r="V302" s="3"/>
    </row>
    <row r="303" spans="11:22" x14ac:dyDescent="0.2">
      <c r="K303"/>
      <c r="L303"/>
      <c r="M303"/>
      <c r="N303"/>
      <c r="O303"/>
      <c r="P303"/>
      <c r="Q303"/>
      <c r="R303"/>
      <c r="V303" s="3"/>
    </row>
    <row r="304" spans="11:22" x14ac:dyDescent="0.2">
      <c r="K304"/>
      <c r="L304"/>
      <c r="M304"/>
      <c r="N304"/>
      <c r="O304"/>
      <c r="P304"/>
      <c r="Q304"/>
      <c r="R304"/>
      <c r="V304" s="3"/>
    </row>
    <row r="305" spans="11:22" x14ac:dyDescent="0.2">
      <c r="K305"/>
      <c r="L305"/>
      <c r="M305"/>
      <c r="N305"/>
      <c r="O305"/>
      <c r="P305"/>
      <c r="Q305"/>
      <c r="R305"/>
      <c r="V305" s="3"/>
    </row>
    <row r="306" spans="11:22" x14ac:dyDescent="0.2">
      <c r="K306"/>
      <c r="L306"/>
      <c r="M306"/>
      <c r="N306"/>
      <c r="O306"/>
      <c r="P306"/>
      <c r="Q306"/>
      <c r="R306"/>
      <c r="V306" s="3"/>
    </row>
    <row r="307" spans="11:22" x14ac:dyDescent="0.2">
      <c r="K307"/>
      <c r="L307"/>
      <c r="M307"/>
      <c r="N307"/>
      <c r="O307"/>
      <c r="P307"/>
      <c r="Q307"/>
      <c r="R307"/>
      <c r="V307" s="3"/>
    </row>
    <row r="308" spans="11:22" x14ac:dyDescent="0.2">
      <c r="K308"/>
      <c r="L308"/>
      <c r="M308"/>
      <c r="N308"/>
      <c r="O308"/>
      <c r="P308"/>
      <c r="Q308"/>
      <c r="R308"/>
      <c r="V308" s="3"/>
    </row>
    <row r="309" spans="11:22" x14ac:dyDescent="0.2">
      <c r="K309"/>
      <c r="L309"/>
      <c r="M309"/>
      <c r="N309"/>
      <c r="O309"/>
      <c r="P309"/>
      <c r="Q309"/>
      <c r="R309"/>
      <c r="V309" s="3"/>
    </row>
    <row r="310" spans="11:22" x14ac:dyDescent="0.2">
      <c r="K310"/>
      <c r="L310"/>
      <c r="M310"/>
      <c r="N310"/>
      <c r="O310"/>
      <c r="P310"/>
      <c r="Q310"/>
      <c r="R310"/>
      <c r="V310" s="3"/>
    </row>
    <row r="311" spans="11:22" x14ac:dyDescent="0.2">
      <c r="K311"/>
      <c r="L311"/>
      <c r="M311"/>
      <c r="N311"/>
      <c r="O311"/>
      <c r="P311"/>
      <c r="Q311"/>
      <c r="R311"/>
      <c r="V311" s="3"/>
    </row>
    <row r="312" spans="11:22" x14ac:dyDescent="0.2">
      <c r="K312"/>
      <c r="L312"/>
      <c r="M312"/>
      <c r="N312"/>
      <c r="O312"/>
      <c r="P312"/>
      <c r="Q312"/>
      <c r="R312"/>
      <c r="V312" s="3"/>
    </row>
    <row r="313" spans="11:22" x14ac:dyDescent="0.2">
      <c r="K313"/>
      <c r="L313"/>
      <c r="M313"/>
      <c r="N313"/>
      <c r="O313"/>
      <c r="P313"/>
      <c r="Q313"/>
      <c r="R313"/>
      <c r="V313" s="3"/>
    </row>
    <row r="314" spans="11:22" x14ac:dyDescent="0.2">
      <c r="K314"/>
      <c r="L314"/>
      <c r="M314"/>
      <c r="N314"/>
      <c r="O314"/>
      <c r="P314"/>
      <c r="Q314"/>
      <c r="R314"/>
      <c r="V314" s="3"/>
    </row>
    <row r="315" spans="11:22" x14ac:dyDescent="0.2">
      <c r="K315"/>
      <c r="L315"/>
      <c r="M315"/>
      <c r="N315"/>
      <c r="O315"/>
      <c r="P315"/>
      <c r="Q315"/>
      <c r="R315"/>
      <c r="V315" s="3"/>
    </row>
    <row r="316" spans="11:22" x14ac:dyDescent="0.2">
      <c r="K316"/>
      <c r="L316"/>
      <c r="M316"/>
      <c r="N316"/>
      <c r="O316"/>
      <c r="P316"/>
      <c r="Q316"/>
      <c r="R316"/>
      <c r="V316" s="3"/>
    </row>
    <row r="317" spans="11:22" x14ac:dyDescent="0.2">
      <c r="K317"/>
      <c r="L317"/>
      <c r="M317"/>
      <c r="N317"/>
      <c r="O317"/>
      <c r="P317"/>
      <c r="Q317"/>
      <c r="R317"/>
      <c r="V317" s="3"/>
    </row>
    <row r="318" spans="11:22" x14ac:dyDescent="0.2">
      <c r="K318"/>
      <c r="L318"/>
      <c r="M318"/>
      <c r="N318"/>
      <c r="O318"/>
      <c r="P318"/>
      <c r="Q318"/>
      <c r="R318"/>
      <c r="V318" s="3"/>
    </row>
    <row r="319" spans="11:22" x14ac:dyDescent="0.2">
      <c r="K319"/>
      <c r="L319"/>
      <c r="M319"/>
      <c r="N319"/>
      <c r="O319"/>
      <c r="P319"/>
      <c r="Q319"/>
      <c r="R319"/>
      <c r="V319" s="3"/>
    </row>
    <row r="320" spans="11:22" x14ac:dyDescent="0.2">
      <c r="K320"/>
      <c r="L320"/>
      <c r="M320"/>
      <c r="N320"/>
      <c r="O320"/>
      <c r="P320"/>
      <c r="Q320"/>
      <c r="R320"/>
      <c r="V320" s="3"/>
    </row>
    <row r="321" spans="11:22" x14ac:dyDescent="0.2">
      <c r="K321"/>
      <c r="L321"/>
      <c r="M321"/>
      <c r="N321"/>
      <c r="O321"/>
      <c r="P321"/>
      <c r="Q321"/>
      <c r="R321"/>
      <c r="V321" s="3"/>
    </row>
    <row r="322" spans="11:22" x14ac:dyDescent="0.2">
      <c r="K322"/>
      <c r="L322"/>
      <c r="M322"/>
      <c r="N322"/>
      <c r="O322"/>
      <c r="P322"/>
      <c r="Q322"/>
      <c r="R322"/>
      <c r="V322" s="3"/>
    </row>
    <row r="323" spans="11:22" x14ac:dyDescent="0.2">
      <c r="K323"/>
      <c r="L323"/>
      <c r="M323"/>
      <c r="N323"/>
      <c r="O323"/>
      <c r="P323"/>
      <c r="Q323"/>
      <c r="R323"/>
      <c r="V323" s="3"/>
    </row>
    <row r="324" spans="11:22" x14ac:dyDescent="0.2">
      <c r="K324"/>
      <c r="L324"/>
      <c r="M324"/>
      <c r="N324"/>
      <c r="O324"/>
      <c r="P324"/>
      <c r="Q324"/>
      <c r="R324"/>
      <c r="V324" s="3"/>
    </row>
    <row r="325" spans="11:22" x14ac:dyDescent="0.2">
      <c r="K325"/>
      <c r="L325"/>
      <c r="M325"/>
      <c r="N325"/>
      <c r="O325"/>
      <c r="P325"/>
      <c r="Q325"/>
      <c r="R325"/>
      <c r="V325" s="3"/>
    </row>
    <row r="326" spans="11:22" x14ac:dyDescent="0.2">
      <c r="K326"/>
      <c r="L326"/>
      <c r="M326"/>
      <c r="N326"/>
      <c r="O326"/>
      <c r="P326"/>
      <c r="Q326"/>
      <c r="R326"/>
      <c r="V326" s="3"/>
    </row>
    <row r="327" spans="11:22" x14ac:dyDescent="0.2">
      <c r="K327"/>
      <c r="L327"/>
      <c r="M327"/>
      <c r="N327"/>
      <c r="O327"/>
      <c r="P327"/>
      <c r="Q327"/>
      <c r="R327"/>
      <c r="V327" s="3"/>
    </row>
    <row r="328" spans="11:22" x14ac:dyDescent="0.2">
      <c r="K328"/>
      <c r="L328"/>
      <c r="M328"/>
      <c r="N328"/>
      <c r="O328"/>
      <c r="P328"/>
      <c r="Q328"/>
      <c r="R328"/>
      <c r="V328" s="3"/>
    </row>
    <row r="329" spans="11:22" x14ac:dyDescent="0.2">
      <c r="K329"/>
      <c r="L329"/>
      <c r="M329"/>
      <c r="N329"/>
      <c r="O329"/>
      <c r="P329"/>
      <c r="Q329"/>
      <c r="R329"/>
      <c r="V329" s="3"/>
    </row>
    <row r="330" spans="11:22" x14ac:dyDescent="0.2">
      <c r="K330"/>
      <c r="L330"/>
      <c r="M330"/>
      <c r="N330"/>
      <c r="O330"/>
      <c r="P330"/>
      <c r="Q330"/>
      <c r="R330"/>
      <c r="V330" s="3"/>
    </row>
    <row r="331" spans="11:22" x14ac:dyDescent="0.2">
      <c r="K331"/>
      <c r="L331"/>
      <c r="M331"/>
      <c r="N331"/>
      <c r="O331"/>
      <c r="P331"/>
      <c r="Q331"/>
      <c r="R331"/>
      <c r="V331" s="3"/>
    </row>
    <row r="332" spans="11:22" x14ac:dyDescent="0.2">
      <c r="K332"/>
      <c r="L332"/>
      <c r="M332"/>
      <c r="N332"/>
      <c r="O332"/>
      <c r="P332"/>
      <c r="Q332"/>
      <c r="R332"/>
      <c r="V332" s="3"/>
    </row>
    <row r="333" spans="11:22" x14ac:dyDescent="0.2">
      <c r="K333"/>
      <c r="L333"/>
      <c r="M333"/>
      <c r="N333"/>
      <c r="O333"/>
      <c r="P333"/>
      <c r="Q333"/>
      <c r="R333"/>
      <c r="V333" s="3"/>
    </row>
    <row r="334" spans="11:22" x14ac:dyDescent="0.2">
      <c r="K334"/>
      <c r="L334"/>
      <c r="M334"/>
      <c r="N334"/>
      <c r="O334"/>
      <c r="P334"/>
      <c r="Q334"/>
      <c r="R334"/>
      <c r="V334" s="3"/>
    </row>
    <row r="335" spans="11:22" x14ac:dyDescent="0.2">
      <c r="K335"/>
      <c r="L335"/>
      <c r="M335"/>
      <c r="N335"/>
      <c r="O335"/>
      <c r="P335"/>
      <c r="Q335"/>
      <c r="R335"/>
      <c r="V335" s="3"/>
    </row>
    <row r="336" spans="11:22" x14ac:dyDescent="0.2">
      <c r="K336"/>
      <c r="L336"/>
      <c r="M336"/>
      <c r="N336"/>
      <c r="O336"/>
      <c r="P336"/>
      <c r="Q336"/>
      <c r="R336"/>
      <c r="V336" s="3"/>
    </row>
    <row r="337" spans="11:22" x14ac:dyDescent="0.2">
      <c r="K337"/>
      <c r="L337"/>
      <c r="M337"/>
      <c r="N337"/>
      <c r="O337"/>
      <c r="P337"/>
      <c r="Q337"/>
      <c r="R337"/>
      <c r="V337" s="3"/>
    </row>
    <row r="338" spans="11:22" x14ac:dyDescent="0.2">
      <c r="K338"/>
      <c r="L338"/>
      <c r="M338"/>
      <c r="N338"/>
      <c r="O338"/>
      <c r="P338"/>
      <c r="Q338"/>
      <c r="R338"/>
      <c r="V338" s="3"/>
    </row>
    <row r="339" spans="11:22" x14ac:dyDescent="0.2">
      <c r="K339"/>
      <c r="L339"/>
      <c r="M339"/>
      <c r="N339"/>
      <c r="O339"/>
      <c r="P339"/>
      <c r="Q339"/>
      <c r="R339"/>
      <c r="V339" s="3"/>
    </row>
    <row r="340" spans="11:22" x14ac:dyDescent="0.2">
      <c r="K340"/>
      <c r="L340"/>
      <c r="M340"/>
      <c r="N340"/>
      <c r="O340"/>
      <c r="P340"/>
      <c r="Q340"/>
      <c r="R340"/>
      <c r="V340" s="3"/>
    </row>
    <row r="341" spans="11:22" x14ac:dyDescent="0.2">
      <c r="K341"/>
      <c r="L341"/>
      <c r="M341"/>
      <c r="N341"/>
      <c r="O341"/>
      <c r="P341"/>
      <c r="Q341"/>
      <c r="R341"/>
      <c r="V341" s="3"/>
    </row>
    <row r="342" spans="11:22" x14ac:dyDescent="0.2">
      <c r="K342"/>
      <c r="L342"/>
      <c r="M342"/>
      <c r="N342"/>
      <c r="O342"/>
      <c r="P342"/>
      <c r="Q342"/>
      <c r="R342"/>
      <c r="V342" s="3"/>
    </row>
    <row r="343" spans="11:22" x14ac:dyDescent="0.2">
      <c r="K343"/>
      <c r="L343"/>
      <c r="M343"/>
      <c r="N343"/>
      <c r="O343"/>
      <c r="P343"/>
      <c r="Q343"/>
      <c r="R343"/>
      <c r="V343" s="3"/>
    </row>
    <row r="344" spans="11:22" x14ac:dyDescent="0.2">
      <c r="K344"/>
      <c r="L344"/>
      <c r="M344"/>
      <c r="N344"/>
      <c r="O344"/>
      <c r="P344"/>
      <c r="Q344"/>
      <c r="R344"/>
      <c r="V344" s="3"/>
    </row>
    <row r="345" spans="11:22" x14ac:dyDescent="0.2">
      <c r="K345"/>
      <c r="L345"/>
      <c r="M345"/>
      <c r="N345"/>
      <c r="O345"/>
      <c r="P345"/>
      <c r="Q345"/>
      <c r="R345"/>
      <c r="V345" s="3"/>
    </row>
    <row r="346" spans="11:22" x14ac:dyDescent="0.2">
      <c r="K346"/>
      <c r="L346"/>
      <c r="M346"/>
      <c r="N346"/>
      <c r="O346"/>
      <c r="P346"/>
      <c r="Q346"/>
      <c r="R346"/>
      <c r="V346" s="3"/>
    </row>
    <row r="347" spans="11:22" x14ac:dyDescent="0.2">
      <c r="K347"/>
      <c r="L347"/>
      <c r="M347"/>
      <c r="N347"/>
      <c r="O347"/>
      <c r="P347"/>
      <c r="Q347"/>
      <c r="R347"/>
      <c r="V347" s="3"/>
    </row>
    <row r="348" spans="11:22" x14ac:dyDescent="0.2">
      <c r="K348"/>
      <c r="L348"/>
      <c r="M348"/>
      <c r="N348"/>
      <c r="O348"/>
      <c r="P348"/>
      <c r="Q348"/>
      <c r="R348"/>
      <c r="V348" s="3"/>
    </row>
    <row r="349" spans="11:22" x14ac:dyDescent="0.2">
      <c r="K349"/>
      <c r="L349"/>
      <c r="M349"/>
      <c r="N349"/>
      <c r="O349"/>
      <c r="P349"/>
      <c r="Q349"/>
      <c r="R349"/>
      <c r="V349" s="3"/>
    </row>
    <row r="350" spans="11:22" x14ac:dyDescent="0.2">
      <c r="K350"/>
      <c r="L350"/>
      <c r="M350"/>
      <c r="N350"/>
      <c r="O350"/>
      <c r="P350"/>
      <c r="Q350"/>
      <c r="R350"/>
      <c r="V350" s="3"/>
    </row>
    <row r="351" spans="11:22" x14ac:dyDescent="0.2">
      <c r="K351"/>
      <c r="L351"/>
      <c r="M351"/>
      <c r="N351"/>
      <c r="O351"/>
      <c r="P351"/>
      <c r="Q351"/>
      <c r="R351"/>
      <c r="V351" s="3"/>
    </row>
    <row r="352" spans="11:22" x14ac:dyDescent="0.2">
      <c r="K352"/>
      <c r="L352"/>
      <c r="M352"/>
      <c r="N352"/>
      <c r="O352"/>
      <c r="P352"/>
      <c r="Q352"/>
      <c r="R352"/>
      <c r="V352" s="3"/>
    </row>
    <row r="353" spans="11:22" x14ac:dyDescent="0.2">
      <c r="K353"/>
      <c r="L353"/>
      <c r="M353"/>
      <c r="N353"/>
      <c r="O353"/>
      <c r="P353"/>
      <c r="Q353"/>
      <c r="R353"/>
      <c r="V353" s="3"/>
    </row>
    <row r="354" spans="11:22" x14ac:dyDescent="0.2">
      <c r="K354"/>
      <c r="L354"/>
      <c r="M354"/>
      <c r="N354"/>
      <c r="O354"/>
      <c r="P354"/>
      <c r="Q354"/>
      <c r="R354"/>
      <c r="V354" s="3"/>
    </row>
    <row r="355" spans="11:22" x14ac:dyDescent="0.2">
      <c r="K355"/>
      <c r="L355"/>
      <c r="M355"/>
      <c r="N355"/>
      <c r="O355"/>
      <c r="P355"/>
      <c r="Q355"/>
      <c r="R355"/>
      <c r="V355" s="3"/>
    </row>
    <row r="356" spans="11:22" x14ac:dyDescent="0.2">
      <c r="K356"/>
      <c r="L356"/>
      <c r="M356"/>
      <c r="N356"/>
      <c r="O356"/>
      <c r="P356"/>
      <c r="Q356"/>
      <c r="R356"/>
      <c r="V356" s="3"/>
    </row>
    <row r="357" spans="11:22" x14ac:dyDescent="0.2">
      <c r="K357"/>
      <c r="L357"/>
      <c r="M357"/>
      <c r="N357"/>
      <c r="O357"/>
      <c r="P357"/>
      <c r="Q357"/>
      <c r="R357"/>
      <c r="V357" s="3"/>
    </row>
    <row r="358" spans="11:22" x14ac:dyDescent="0.2">
      <c r="K358"/>
      <c r="L358"/>
      <c r="M358"/>
      <c r="N358"/>
      <c r="O358"/>
      <c r="P358"/>
      <c r="Q358"/>
      <c r="R358"/>
      <c r="V358" s="3"/>
    </row>
    <row r="359" spans="11:22" x14ac:dyDescent="0.2">
      <c r="K359"/>
      <c r="L359"/>
      <c r="M359"/>
      <c r="N359"/>
      <c r="O359"/>
      <c r="P359"/>
      <c r="Q359"/>
      <c r="R359"/>
      <c r="V359" s="3"/>
    </row>
    <row r="360" spans="11:22" x14ac:dyDescent="0.2">
      <c r="K360"/>
      <c r="L360"/>
      <c r="M360"/>
      <c r="N360"/>
      <c r="O360"/>
      <c r="P360"/>
      <c r="Q360"/>
      <c r="R360"/>
      <c r="V360" s="3"/>
    </row>
    <row r="361" spans="11:22" x14ac:dyDescent="0.2">
      <c r="K361"/>
      <c r="L361"/>
      <c r="M361"/>
      <c r="N361"/>
      <c r="O361"/>
      <c r="P361"/>
      <c r="Q361"/>
      <c r="R361"/>
      <c r="V361" s="3"/>
    </row>
    <row r="362" spans="11:22" x14ac:dyDescent="0.2">
      <c r="K362"/>
      <c r="L362"/>
      <c r="M362"/>
      <c r="N362"/>
      <c r="O362"/>
      <c r="P362"/>
      <c r="Q362"/>
      <c r="R362"/>
      <c r="V362" s="3"/>
    </row>
    <row r="363" spans="11:22" x14ac:dyDescent="0.2">
      <c r="K363"/>
      <c r="L363"/>
      <c r="M363"/>
      <c r="N363"/>
      <c r="O363"/>
      <c r="P363"/>
      <c r="Q363"/>
      <c r="R363"/>
      <c r="V363" s="3"/>
    </row>
    <row r="364" spans="11:22" x14ac:dyDescent="0.2">
      <c r="K364"/>
      <c r="L364"/>
      <c r="M364"/>
      <c r="N364"/>
      <c r="O364"/>
      <c r="P364"/>
      <c r="Q364"/>
      <c r="R364"/>
      <c r="V364" s="3"/>
    </row>
    <row r="365" spans="11:22" x14ac:dyDescent="0.2">
      <c r="K365"/>
      <c r="L365"/>
      <c r="M365"/>
      <c r="N365"/>
      <c r="O365"/>
      <c r="P365"/>
      <c r="Q365"/>
      <c r="R365"/>
      <c r="V365" s="3"/>
    </row>
    <row r="366" spans="11:22" x14ac:dyDescent="0.2">
      <c r="K366"/>
      <c r="L366"/>
      <c r="M366"/>
      <c r="N366"/>
      <c r="O366"/>
      <c r="P366"/>
      <c r="Q366"/>
      <c r="R366"/>
      <c r="V366" s="3"/>
    </row>
    <row r="367" spans="11:22" x14ac:dyDescent="0.2">
      <c r="K367"/>
      <c r="L367"/>
      <c r="M367"/>
      <c r="N367"/>
      <c r="O367"/>
      <c r="P367"/>
      <c r="Q367"/>
      <c r="R367"/>
      <c r="V367" s="3"/>
    </row>
    <row r="368" spans="11:22" x14ac:dyDescent="0.2">
      <c r="K368"/>
      <c r="L368"/>
      <c r="M368"/>
      <c r="N368"/>
      <c r="O368"/>
      <c r="P368"/>
      <c r="Q368"/>
      <c r="R368"/>
      <c r="V368" s="3"/>
    </row>
    <row r="369" spans="11:22" x14ac:dyDescent="0.2">
      <c r="K369"/>
      <c r="L369"/>
      <c r="M369"/>
      <c r="N369"/>
      <c r="O369"/>
      <c r="P369"/>
      <c r="Q369"/>
      <c r="R369"/>
      <c r="V369" s="3"/>
    </row>
    <row r="370" spans="11:22" x14ac:dyDescent="0.2">
      <c r="K370"/>
      <c r="L370"/>
      <c r="M370"/>
      <c r="N370"/>
      <c r="O370"/>
      <c r="P370"/>
      <c r="Q370"/>
      <c r="R370"/>
      <c r="V370" s="3"/>
    </row>
    <row r="371" spans="11:22" x14ac:dyDescent="0.2">
      <c r="K371"/>
      <c r="L371"/>
      <c r="M371"/>
      <c r="N371"/>
      <c r="O371"/>
      <c r="P371"/>
      <c r="Q371"/>
      <c r="R371"/>
      <c r="V371" s="3"/>
    </row>
    <row r="372" spans="11:22" x14ac:dyDescent="0.2">
      <c r="K372"/>
      <c r="L372"/>
      <c r="M372"/>
      <c r="N372"/>
      <c r="O372"/>
      <c r="P372"/>
      <c r="Q372"/>
      <c r="R372"/>
      <c r="V372" s="3"/>
    </row>
    <row r="373" spans="11:22" x14ac:dyDescent="0.2">
      <c r="K373"/>
      <c r="L373"/>
      <c r="M373"/>
      <c r="N373"/>
      <c r="O373"/>
      <c r="P373"/>
      <c r="Q373"/>
      <c r="R373"/>
      <c r="V373" s="3"/>
    </row>
    <row r="374" spans="11:22" x14ac:dyDescent="0.2">
      <c r="K374"/>
      <c r="L374"/>
      <c r="M374"/>
      <c r="N374"/>
      <c r="O374"/>
      <c r="P374"/>
      <c r="Q374"/>
      <c r="R374"/>
      <c r="V374" s="3"/>
    </row>
    <row r="375" spans="11:22" x14ac:dyDescent="0.2">
      <c r="K375"/>
      <c r="L375"/>
      <c r="M375"/>
      <c r="N375"/>
      <c r="O375"/>
      <c r="P375"/>
      <c r="Q375"/>
      <c r="R375"/>
      <c r="V375" s="3"/>
    </row>
    <row r="376" spans="11:22" x14ac:dyDescent="0.2">
      <c r="K376"/>
      <c r="L376"/>
      <c r="M376"/>
      <c r="N376"/>
      <c r="O376"/>
      <c r="P376"/>
      <c r="Q376"/>
      <c r="R376"/>
      <c r="V376" s="3"/>
    </row>
    <row r="377" spans="11:22" x14ac:dyDescent="0.2">
      <c r="K377"/>
      <c r="L377"/>
      <c r="M377"/>
      <c r="N377"/>
      <c r="O377"/>
      <c r="P377"/>
      <c r="Q377"/>
      <c r="R377"/>
      <c r="V377" s="3"/>
    </row>
    <row r="378" spans="11:22" x14ac:dyDescent="0.2">
      <c r="K378"/>
      <c r="L378"/>
      <c r="M378"/>
      <c r="N378"/>
      <c r="O378"/>
      <c r="P378"/>
      <c r="Q378"/>
      <c r="R378"/>
      <c r="V378" s="3"/>
    </row>
    <row r="379" spans="11:22" x14ac:dyDescent="0.2">
      <c r="K379"/>
      <c r="L379"/>
      <c r="M379"/>
      <c r="N379"/>
      <c r="O379"/>
      <c r="P379"/>
      <c r="Q379"/>
      <c r="R379"/>
      <c r="V379" s="3"/>
    </row>
    <row r="380" spans="11:22" x14ac:dyDescent="0.2">
      <c r="K380"/>
      <c r="L380"/>
      <c r="M380"/>
      <c r="N380"/>
      <c r="O380"/>
      <c r="P380"/>
      <c r="Q380"/>
      <c r="R380"/>
      <c r="V380" s="3"/>
    </row>
    <row r="381" spans="11:22" x14ac:dyDescent="0.2">
      <c r="K381"/>
      <c r="L381"/>
      <c r="M381"/>
      <c r="N381"/>
      <c r="O381"/>
      <c r="P381"/>
      <c r="Q381"/>
      <c r="R381"/>
      <c r="V381" s="3"/>
    </row>
    <row r="382" spans="11:22" x14ac:dyDescent="0.2">
      <c r="K382"/>
      <c r="L382"/>
      <c r="M382"/>
      <c r="N382"/>
      <c r="O382"/>
      <c r="P382"/>
      <c r="Q382"/>
      <c r="R382"/>
      <c r="V382" s="3"/>
    </row>
    <row r="383" spans="11:22" x14ac:dyDescent="0.2">
      <c r="K383"/>
      <c r="L383"/>
      <c r="M383"/>
      <c r="N383"/>
      <c r="O383"/>
      <c r="P383"/>
      <c r="Q383"/>
      <c r="R383"/>
      <c r="V383" s="3"/>
    </row>
    <row r="384" spans="11:22" x14ac:dyDescent="0.2">
      <c r="K384"/>
      <c r="L384"/>
      <c r="M384"/>
      <c r="N384"/>
      <c r="O384"/>
      <c r="P384"/>
      <c r="Q384"/>
      <c r="R384"/>
      <c r="V384" s="3"/>
    </row>
    <row r="385" spans="11:22" x14ac:dyDescent="0.2">
      <c r="K385"/>
      <c r="L385"/>
      <c r="M385"/>
      <c r="N385"/>
      <c r="O385"/>
      <c r="P385"/>
      <c r="Q385"/>
      <c r="R385"/>
      <c r="V385" s="3"/>
    </row>
    <row r="386" spans="11:22" x14ac:dyDescent="0.2">
      <c r="K386"/>
      <c r="L386"/>
      <c r="M386"/>
      <c r="N386"/>
      <c r="O386"/>
      <c r="P386"/>
      <c r="Q386"/>
      <c r="R386"/>
      <c r="V386" s="3"/>
    </row>
    <row r="387" spans="11:22" x14ac:dyDescent="0.2">
      <c r="K387"/>
      <c r="L387"/>
      <c r="M387"/>
      <c r="N387"/>
      <c r="O387"/>
      <c r="P387"/>
      <c r="Q387"/>
      <c r="R387"/>
      <c r="V387" s="3"/>
    </row>
    <row r="388" spans="11:22" x14ac:dyDescent="0.2">
      <c r="K388"/>
      <c r="L388"/>
      <c r="M388"/>
      <c r="N388"/>
      <c r="O388"/>
      <c r="P388"/>
      <c r="Q388"/>
      <c r="R388"/>
      <c r="V388" s="3"/>
    </row>
    <row r="389" spans="11:22" x14ac:dyDescent="0.2">
      <c r="K389"/>
      <c r="L389"/>
      <c r="M389"/>
      <c r="N389"/>
      <c r="O389"/>
      <c r="P389"/>
      <c r="Q389"/>
      <c r="R389"/>
      <c r="V389" s="3"/>
    </row>
    <row r="390" spans="11:22" x14ac:dyDescent="0.2">
      <c r="K390"/>
      <c r="L390"/>
      <c r="M390"/>
      <c r="N390"/>
      <c r="O390"/>
      <c r="P390"/>
      <c r="Q390"/>
      <c r="R390"/>
      <c r="V390" s="3"/>
    </row>
    <row r="391" spans="11:22" x14ac:dyDescent="0.2">
      <c r="K391"/>
      <c r="L391"/>
      <c r="M391"/>
      <c r="N391"/>
      <c r="O391"/>
      <c r="P391"/>
      <c r="Q391"/>
      <c r="R391"/>
      <c r="V391" s="3"/>
    </row>
    <row r="392" spans="11:22" x14ac:dyDescent="0.2">
      <c r="K392"/>
      <c r="L392"/>
      <c r="M392"/>
      <c r="N392"/>
      <c r="O392"/>
      <c r="P392"/>
      <c r="Q392"/>
      <c r="R392"/>
      <c r="V392" s="3"/>
    </row>
    <row r="393" spans="11:22" x14ac:dyDescent="0.2">
      <c r="K393"/>
      <c r="L393"/>
      <c r="M393"/>
      <c r="N393"/>
      <c r="O393"/>
      <c r="P393"/>
      <c r="Q393"/>
      <c r="R393"/>
      <c r="V393" s="3"/>
    </row>
    <row r="394" spans="11:22" x14ac:dyDescent="0.2">
      <c r="K394"/>
      <c r="L394"/>
      <c r="M394"/>
      <c r="N394"/>
      <c r="O394"/>
      <c r="P394"/>
      <c r="Q394"/>
      <c r="R394"/>
      <c r="V394" s="3"/>
    </row>
    <row r="395" spans="11:22" x14ac:dyDescent="0.2">
      <c r="K395"/>
      <c r="L395"/>
      <c r="M395"/>
      <c r="N395"/>
      <c r="O395"/>
      <c r="P395"/>
      <c r="Q395"/>
      <c r="R395"/>
      <c r="V395" s="3"/>
    </row>
    <row r="396" spans="11:22" x14ac:dyDescent="0.2">
      <c r="K396"/>
      <c r="L396"/>
      <c r="M396"/>
      <c r="N396"/>
      <c r="O396"/>
      <c r="P396"/>
      <c r="Q396"/>
      <c r="R396"/>
      <c r="V396" s="3"/>
    </row>
    <row r="397" spans="11:22" x14ac:dyDescent="0.2">
      <c r="K397"/>
      <c r="L397"/>
      <c r="M397"/>
      <c r="N397"/>
      <c r="O397"/>
      <c r="P397"/>
      <c r="Q397"/>
      <c r="R397"/>
      <c r="V397" s="3"/>
    </row>
    <row r="398" spans="11:22" x14ac:dyDescent="0.2">
      <c r="K398"/>
      <c r="L398"/>
      <c r="M398"/>
      <c r="N398"/>
      <c r="O398"/>
      <c r="P398"/>
      <c r="Q398"/>
      <c r="R398"/>
      <c r="V398" s="3"/>
    </row>
    <row r="399" spans="11:22" x14ac:dyDescent="0.2">
      <c r="K399"/>
      <c r="L399"/>
      <c r="M399"/>
      <c r="N399"/>
      <c r="O399"/>
      <c r="P399"/>
      <c r="Q399"/>
      <c r="R399"/>
      <c r="V399" s="3"/>
    </row>
    <row r="400" spans="11:22" x14ac:dyDescent="0.2">
      <c r="K400"/>
      <c r="L400"/>
      <c r="M400"/>
      <c r="N400"/>
      <c r="O400"/>
      <c r="P400"/>
      <c r="Q400"/>
      <c r="R400"/>
      <c r="V400" s="3"/>
    </row>
    <row r="401" spans="11:22" x14ac:dyDescent="0.2">
      <c r="K401"/>
      <c r="L401"/>
      <c r="M401"/>
      <c r="N401"/>
      <c r="O401"/>
      <c r="P401"/>
      <c r="Q401"/>
      <c r="R401"/>
      <c r="V401" s="3"/>
    </row>
    <row r="402" spans="11:22" x14ac:dyDescent="0.2">
      <c r="K402"/>
      <c r="L402"/>
      <c r="M402"/>
      <c r="N402"/>
      <c r="O402"/>
      <c r="P402"/>
      <c r="Q402"/>
      <c r="R402"/>
      <c r="V402" s="3"/>
    </row>
    <row r="403" spans="11:22" x14ac:dyDescent="0.2">
      <c r="K403"/>
      <c r="L403"/>
      <c r="M403"/>
      <c r="N403"/>
      <c r="O403"/>
      <c r="P403"/>
      <c r="Q403"/>
      <c r="R403"/>
      <c r="V403" s="3"/>
    </row>
    <row r="404" spans="11:22" x14ac:dyDescent="0.2">
      <c r="K404"/>
      <c r="L404"/>
      <c r="M404"/>
      <c r="N404"/>
      <c r="O404"/>
      <c r="P404"/>
      <c r="Q404"/>
      <c r="R404"/>
      <c r="V404" s="3"/>
    </row>
    <row r="405" spans="11:22" x14ac:dyDescent="0.2">
      <c r="K405"/>
      <c r="L405"/>
      <c r="M405"/>
      <c r="N405"/>
      <c r="O405"/>
      <c r="P405"/>
      <c r="Q405"/>
      <c r="R405"/>
      <c r="V405" s="3"/>
    </row>
    <row r="406" spans="11:22" x14ac:dyDescent="0.2">
      <c r="K406"/>
      <c r="L406"/>
      <c r="M406"/>
      <c r="N406"/>
      <c r="O406"/>
      <c r="P406"/>
      <c r="Q406"/>
      <c r="R406"/>
      <c r="V406" s="3"/>
    </row>
    <row r="407" spans="11:22" x14ac:dyDescent="0.2">
      <c r="K407"/>
      <c r="L407"/>
      <c r="M407"/>
      <c r="N407"/>
      <c r="O407"/>
      <c r="P407"/>
      <c r="Q407"/>
      <c r="R407"/>
      <c r="V407" s="3"/>
    </row>
    <row r="408" spans="11:22" x14ac:dyDescent="0.2">
      <c r="K408"/>
      <c r="L408"/>
      <c r="M408"/>
      <c r="N408"/>
      <c r="O408"/>
      <c r="P408"/>
      <c r="Q408"/>
      <c r="R408"/>
      <c r="V408" s="3"/>
    </row>
    <row r="409" spans="11:22" x14ac:dyDescent="0.2">
      <c r="K409"/>
      <c r="L409"/>
      <c r="M409"/>
      <c r="N409"/>
      <c r="O409"/>
      <c r="P409"/>
      <c r="Q409"/>
      <c r="R409"/>
      <c r="V409" s="3"/>
    </row>
    <row r="410" spans="11:22" x14ac:dyDescent="0.2">
      <c r="K410"/>
      <c r="L410"/>
      <c r="M410"/>
      <c r="N410"/>
      <c r="O410"/>
      <c r="P410"/>
      <c r="Q410"/>
      <c r="R410"/>
      <c r="V410" s="3"/>
    </row>
    <row r="411" spans="11:22" x14ac:dyDescent="0.2">
      <c r="K411"/>
      <c r="L411"/>
      <c r="M411"/>
      <c r="N411"/>
      <c r="O411"/>
      <c r="P411"/>
      <c r="Q411"/>
      <c r="R411"/>
      <c r="V411" s="3"/>
    </row>
    <row r="412" spans="11:22" x14ac:dyDescent="0.2">
      <c r="K412"/>
      <c r="L412"/>
      <c r="M412"/>
      <c r="N412"/>
      <c r="O412"/>
      <c r="P412"/>
      <c r="Q412"/>
      <c r="R412"/>
      <c r="V412" s="3"/>
    </row>
    <row r="413" spans="11:22" x14ac:dyDescent="0.2">
      <c r="K413"/>
      <c r="L413"/>
      <c r="M413"/>
      <c r="N413"/>
      <c r="O413"/>
      <c r="P413"/>
      <c r="Q413"/>
      <c r="R413"/>
      <c r="V413" s="3"/>
    </row>
    <row r="414" spans="11:22" x14ac:dyDescent="0.2">
      <c r="K414"/>
      <c r="L414"/>
      <c r="M414"/>
      <c r="N414"/>
      <c r="O414"/>
      <c r="P414"/>
      <c r="Q414"/>
      <c r="R414"/>
      <c r="V414" s="3"/>
    </row>
    <row r="415" spans="11:22" x14ac:dyDescent="0.2">
      <c r="K415"/>
      <c r="L415"/>
      <c r="M415"/>
      <c r="N415"/>
      <c r="O415"/>
      <c r="P415"/>
      <c r="Q415"/>
      <c r="R415"/>
      <c r="V415" s="3"/>
    </row>
    <row r="416" spans="11:22" x14ac:dyDescent="0.2">
      <c r="K416"/>
      <c r="L416"/>
      <c r="M416"/>
      <c r="N416"/>
      <c r="O416"/>
      <c r="P416"/>
      <c r="Q416"/>
      <c r="R416"/>
      <c r="V416" s="3"/>
    </row>
    <row r="417" spans="11:22" x14ac:dyDescent="0.2">
      <c r="K417"/>
      <c r="L417"/>
      <c r="M417"/>
      <c r="N417"/>
      <c r="O417"/>
      <c r="P417"/>
      <c r="Q417"/>
      <c r="R417"/>
      <c r="V417" s="3"/>
    </row>
    <row r="418" spans="11:22" x14ac:dyDescent="0.2">
      <c r="K418"/>
      <c r="L418"/>
      <c r="M418"/>
      <c r="N418"/>
      <c r="O418"/>
      <c r="P418"/>
      <c r="Q418"/>
      <c r="R418"/>
      <c r="V418" s="3"/>
    </row>
    <row r="419" spans="11:22" x14ac:dyDescent="0.2">
      <c r="K419"/>
      <c r="L419"/>
      <c r="M419"/>
      <c r="N419"/>
      <c r="O419"/>
      <c r="P419"/>
      <c r="Q419"/>
      <c r="R419"/>
      <c r="V419" s="3"/>
    </row>
    <row r="420" spans="11:22" x14ac:dyDescent="0.2">
      <c r="K420"/>
      <c r="L420"/>
      <c r="M420"/>
      <c r="N420"/>
      <c r="O420"/>
      <c r="P420"/>
      <c r="Q420"/>
      <c r="R420"/>
      <c r="V420" s="3"/>
    </row>
    <row r="421" spans="11:22" x14ac:dyDescent="0.2">
      <c r="K421"/>
      <c r="L421"/>
      <c r="M421"/>
      <c r="N421"/>
      <c r="O421"/>
      <c r="P421"/>
      <c r="Q421"/>
      <c r="R421"/>
      <c r="V421" s="3"/>
    </row>
    <row r="422" spans="11:22" x14ac:dyDescent="0.2">
      <c r="K422"/>
      <c r="L422"/>
      <c r="M422"/>
      <c r="N422"/>
      <c r="O422"/>
      <c r="P422"/>
      <c r="Q422"/>
      <c r="R422"/>
      <c r="V422" s="3"/>
    </row>
    <row r="423" spans="11:22" x14ac:dyDescent="0.2">
      <c r="K423"/>
      <c r="L423"/>
      <c r="M423"/>
      <c r="N423"/>
      <c r="O423"/>
      <c r="P423"/>
      <c r="Q423"/>
      <c r="R423"/>
      <c r="V423" s="3"/>
    </row>
    <row r="424" spans="11:22" x14ac:dyDescent="0.2">
      <c r="K424"/>
      <c r="L424"/>
      <c r="M424"/>
      <c r="N424"/>
      <c r="O424"/>
      <c r="P424"/>
      <c r="Q424"/>
      <c r="R424"/>
      <c r="V424" s="3"/>
    </row>
    <row r="425" spans="11:22" x14ac:dyDescent="0.2">
      <c r="K425"/>
      <c r="L425"/>
      <c r="M425"/>
      <c r="N425"/>
      <c r="O425"/>
      <c r="P425"/>
      <c r="Q425"/>
      <c r="R425"/>
      <c r="V425" s="3"/>
    </row>
    <row r="426" spans="11:22" x14ac:dyDescent="0.2">
      <c r="K426"/>
      <c r="L426"/>
      <c r="M426"/>
      <c r="N426"/>
      <c r="O426"/>
      <c r="P426"/>
      <c r="Q426"/>
      <c r="R426"/>
      <c r="V426" s="3"/>
    </row>
    <row r="427" spans="11:22" x14ac:dyDescent="0.2">
      <c r="K427"/>
      <c r="L427"/>
      <c r="M427"/>
      <c r="N427"/>
      <c r="O427"/>
      <c r="P427"/>
      <c r="Q427"/>
      <c r="R427"/>
      <c r="V427" s="3"/>
    </row>
    <row r="428" spans="11:22" x14ac:dyDescent="0.2">
      <c r="K428"/>
      <c r="L428"/>
      <c r="M428"/>
      <c r="N428"/>
      <c r="O428"/>
      <c r="P428"/>
      <c r="Q428"/>
      <c r="R428"/>
      <c r="V428" s="3"/>
    </row>
    <row r="429" spans="11:22" x14ac:dyDescent="0.2">
      <c r="K429"/>
      <c r="L429"/>
      <c r="M429"/>
      <c r="N429"/>
      <c r="O429"/>
      <c r="P429"/>
      <c r="Q429"/>
      <c r="R429"/>
      <c r="V429" s="3"/>
    </row>
    <row r="430" spans="11:22" x14ac:dyDescent="0.2">
      <c r="K430"/>
      <c r="L430"/>
      <c r="M430"/>
      <c r="N430"/>
      <c r="O430"/>
      <c r="P430"/>
      <c r="Q430"/>
      <c r="R430"/>
      <c r="V430" s="3"/>
    </row>
    <row r="431" spans="11:22" x14ac:dyDescent="0.2">
      <c r="K431"/>
      <c r="L431"/>
      <c r="M431"/>
      <c r="N431"/>
      <c r="O431"/>
      <c r="P431"/>
      <c r="Q431"/>
      <c r="R431"/>
      <c r="V431" s="3"/>
    </row>
    <row r="432" spans="11:22" x14ac:dyDescent="0.2">
      <c r="K432"/>
      <c r="L432"/>
      <c r="M432"/>
      <c r="N432"/>
      <c r="O432"/>
      <c r="P432"/>
      <c r="Q432"/>
      <c r="R432"/>
      <c r="V432" s="3"/>
    </row>
    <row r="433" spans="11:22" x14ac:dyDescent="0.2">
      <c r="K433"/>
      <c r="L433"/>
      <c r="M433"/>
      <c r="N433"/>
      <c r="O433"/>
      <c r="P433"/>
      <c r="Q433"/>
      <c r="R433"/>
      <c r="V433" s="3"/>
    </row>
    <row r="434" spans="11:22" x14ac:dyDescent="0.2">
      <c r="K434"/>
      <c r="L434"/>
      <c r="M434"/>
      <c r="N434"/>
      <c r="O434"/>
      <c r="P434"/>
      <c r="Q434"/>
      <c r="R434"/>
      <c r="V434" s="3"/>
    </row>
    <row r="435" spans="11:22" x14ac:dyDescent="0.2">
      <c r="K435"/>
      <c r="L435"/>
      <c r="M435"/>
      <c r="N435"/>
      <c r="O435"/>
      <c r="P435"/>
      <c r="Q435"/>
      <c r="R435"/>
      <c r="V435" s="3"/>
    </row>
    <row r="436" spans="11:22" x14ac:dyDescent="0.2">
      <c r="K436"/>
      <c r="L436"/>
      <c r="M436"/>
      <c r="N436"/>
      <c r="O436"/>
      <c r="P436"/>
      <c r="Q436"/>
      <c r="R436"/>
      <c r="V436" s="3"/>
    </row>
    <row r="437" spans="11:22" x14ac:dyDescent="0.2">
      <c r="K437"/>
      <c r="L437"/>
      <c r="M437"/>
      <c r="N437"/>
      <c r="O437"/>
      <c r="P437"/>
      <c r="Q437"/>
      <c r="R437"/>
      <c r="V437" s="3"/>
    </row>
    <row r="438" spans="11:22" x14ac:dyDescent="0.2">
      <c r="K438"/>
      <c r="L438"/>
      <c r="M438"/>
      <c r="N438"/>
      <c r="O438"/>
      <c r="P438"/>
      <c r="Q438"/>
      <c r="R438"/>
      <c r="V438" s="3"/>
    </row>
    <row r="439" spans="11:22" x14ac:dyDescent="0.2">
      <c r="K439"/>
      <c r="L439"/>
      <c r="M439"/>
      <c r="N439"/>
      <c r="O439"/>
      <c r="P439"/>
      <c r="Q439"/>
      <c r="R439"/>
      <c r="V439" s="3"/>
    </row>
    <row r="440" spans="11:22" x14ac:dyDescent="0.2">
      <c r="K440"/>
      <c r="L440"/>
      <c r="M440"/>
      <c r="N440"/>
      <c r="O440"/>
      <c r="P440"/>
      <c r="Q440"/>
      <c r="R440"/>
      <c r="V440" s="3"/>
    </row>
    <row r="441" spans="11:22" x14ac:dyDescent="0.2">
      <c r="K441"/>
      <c r="L441"/>
      <c r="M441"/>
      <c r="N441"/>
      <c r="O441"/>
      <c r="P441"/>
      <c r="Q441"/>
      <c r="R441"/>
      <c r="V441" s="3"/>
    </row>
    <row r="442" spans="11:22" x14ac:dyDescent="0.2">
      <c r="K442"/>
      <c r="L442"/>
      <c r="M442"/>
      <c r="N442"/>
      <c r="O442"/>
      <c r="P442"/>
      <c r="Q442"/>
      <c r="R442"/>
      <c r="V442" s="3"/>
    </row>
    <row r="443" spans="11:22" x14ac:dyDescent="0.2">
      <c r="K443"/>
      <c r="L443"/>
      <c r="M443"/>
      <c r="N443"/>
      <c r="O443"/>
      <c r="P443"/>
      <c r="Q443"/>
      <c r="R443"/>
      <c r="V443" s="3"/>
    </row>
    <row r="444" spans="11:22" x14ac:dyDescent="0.2">
      <c r="K444"/>
      <c r="L444"/>
      <c r="M444"/>
      <c r="N444"/>
      <c r="O444"/>
      <c r="P444"/>
      <c r="Q444"/>
      <c r="R444"/>
      <c r="V444" s="3"/>
    </row>
    <row r="445" spans="11:22" x14ac:dyDescent="0.2">
      <c r="K445"/>
      <c r="L445"/>
      <c r="M445"/>
      <c r="N445"/>
      <c r="O445"/>
      <c r="P445"/>
      <c r="Q445"/>
      <c r="R445"/>
      <c r="V445" s="3"/>
    </row>
    <row r="446" spans="11:22" x14ac:dyDescent="0.2">
      <c r="K446"/>
      <c r="L446"/>
      <c r="M446"/>
      <c r="N446"/>
      <c r="O446"/>
      <c r="P446"/>
      <c r="Q446"/>
      <c r="R446"/>
      <c r="V446" s="3"/>
    </row>
    <row r="447" spans="11:22" x14ac:dyDescent="0.2">
      <c r="K447"/>
      <c r="L447"/>
      <c r="M447"/>
      <c r="N447"/>
      <c r="O447"/>
      <c r="P447"/>
      <c r="Q447"/>
      <c r="R447"/>
      <c r="V447" s="3"/>
    </row>
    <row r="448" spans="11:22" x14ac:dyDescent="0.2">
      <c r="K448"/>
      <c r="L448"/>
      <c r="M448"/>
      <c r="N448"/>
      <c r="O448"/>
      <c r="P448"/>
      <c r="Q448"/>
      <c r="R448"/>
      <c r="V448" s="3"/>
    </row>
    <row r="449" spans="11:22" x14ac:dyDescent="0.2">
      <c r="K449"/>
      <c r="L449"/>
      <c r="M449"/>
      <c r="N449"/>
      <c r="O449"/>
      <c r="P449"/>
      <c r="Q449"/>
      <c r="R449"/>
      <c r="V449" s="3"/>
    </row>
    <row r="450" spans="11:22" x14ac:dyDescent="0.2">
      <c r="K450"/>
      <c r="L450"/>
      <c r="M450"/>
      <c r="N450"/>
      <c r="O450"/>
      <c r="P450"/>
      <c r="Q450"/>
      <c r="R450"/>
      <c r="V450" s="3"/>
    </row>
    <row r="451" spans="11:22" x14ac:dyDescent="0.2">
      <c r="K451"/>
      <c r="L451"/>
      <c r="M451"/>
      <c r="N451"/>
      <c r="O451"/>
      <c r="P451"/>
      <c r="Q451"/>
      <c r="R451"/>
      <c r="V451" s="3"/>
    </row>
    <row r="452" spans="11:22" x14ac:dyDescent="0.2">
      <c r="K452"/>
      <c r="L452"/>
      <c r="M452"/>
      <c r="N452"/>
      <c r="O452"/>
      <c r="P452"/>
      <c r="Q452"/>
      <c r="R452"/>
      <c r="V452" s="3"/>
    </row>
    <row r="453" spans="11:22" x14ac:dyDescent="0.2">
      <c r="K453"/>
      <c r="L453"/>
      <c r="M453"/>
      <c r="N453"/>
      <c r="O453"/>
      <c r="P453"/>
      <c r="Q453"/>
      <c r="R453"/>
      <c r="V453" s="3"/>
    </row>
    <row r="454" spans="11:22" x14ac:dyDescent="0.2">
      <c r="K454"/>
      <c r="L454"/>
      <c r="M454"/>
      <c r="N454"/>
      <c r="O454"/>
      <c r="P454"/>
      <c r="Q454"/>
      <c r="R454"/>
      <c r="V454" s="3"/>
    </row>
    <row r="455" spans="11:22" x14ac:dyDescent="0.2">
      <c r="K455"/>
      <c r="L455"/>
      <c r="M455"/>
      <c r="N455"/>
      <c r="O455"/>
      <c r="P455"/>
      <c r="Q455"/>
      <c r="R455"/>
      <c r="V455" s="3"/>
    </row>
    <row r="456" spans="11:22" x14ac:dyDescent="0.2">
      <c r="K456"/>
      <c r="L456"/>
      <c r="M456"/>
      <c r="N456"/>
      <c r="O456"/>
      <c r="P456"/>
      <c r="Q456"/>
      <c r="R456"/>
      <c r="V456" s="3"/>
    </row>
    <row r="457" spans="11:22" x14ac:dyDescent="0.2">
      <c r="K457"/>
      <c r="L457"/>
      <c r="M457"/>
      <c r="N457"/>
      <c r="O457"/>
      <c r="P457"/>
      <c r="Q457"/>
      <c r="R457"/>
      <c r="V457" s="3"/>
    </row>
    <row r="458" spans="11:22" x14ac:dyDescent="0.2">
      <c r="K458"/>
      <c r="L458"/>
      <c r="M458"/>
      <c r="N458"/>
      <c r="O458"/>
      <c r="P458"/>
      <c r="Q458"/>
      <c r="R458"/>
      <c r="V458" s="3"/>
    </row>
    <row r="459" spans="11:22" x14ac:dyDescent="0.2">
      <c r="K459"/>
      <c r="L459"/>
      <c r="M459"/>
      <c r="N459"/>
      <c r="O459"/>
      <c r="P459"/>
      <c r="Q459"/>
      <c r="R459"/>
      <c r="V459" s="3"/>
    </row>
    <row r="460" spans="11:22" x14ac:dyDescent="0.2">
      <c r="K460"/>
      <c r="L460"/>
      <c r="M460"/>
      <c r="N460"/>
      <c r="O460"/>
      <c r="P460"/>
      <c r="Q460"/>
      <c r="R460"/>
      <c r="V460" s="3"/>
    </row>
    <row r="461" spans="11:22" x14ac:dyDescent="0.2">
      <c r="K461"/>
      <c r="L461"/>
      <c r="M461"/>
      <c r="N461"/>
      <c r="O461"/>
      <c r="P461"/>
      <c r="Q461"/>
      <c r="R461"/>
      <c r="V461" s="3"/>
    </row>
    <row r="462" spans="11:22" x14ac:dyDescent="0.2">
      <c r="K462"/>
      <c r="L462"/>
      <c r="M462"/>
      <c r="N462"/>
      <c r="O462"/>
      <c r="P462"/>
      <c r="Q462"/>
      <c r="R462"/>
      <c r="V462" s="3"/>
    </row>
    <row r="463" spans="11:22" x14ac:dyDescent="0.2">
      <c r="K463"/>
      <c r="L463"/>
      <c r="M463"/>
      <c r="N463"/>
      <c r="O463"/>
      <c r="P463"/>
      <c r="Q463"/>
      <c r="R463"/>
      <c r="V463" s="3"/>
    </row>
    <row r="464" spans="11:22" x14ac:dyDescent="0.2">
      <c r="K464"/>
      <c r="L464"/>
      <c r="M464"/>
      <c r="N464"/>
      <c r="O464"/>
      <c r="P464"/>
      <c r="Q464"/>
      <c r="R464"/>
      <c r="V464" s="3"/>
    </row>
    <row r="465" spans="11:22" x14ac:dyDescent="0.2">
      <c r="K465"/>
      <c r="L465"/>
      <c r="M465"/>
      <c r="N465"/>
      <c r="O465"/>
      <c r="P465"/>
      <c r="Q465"/>
      <c r="R465"/>
      <c r="V465" s="3"/>
    </row>
    <row r="466" spans="11:22" x14ac:dyDescent="0.2">
      <c r="K466"/>
      <c r="L466"/>
      <c r="M466"/>
      <c r="N466"/>
      <c r="O466"/>
      <c r="P466"/>
      <c r="Q466"/>
      <c r="R466"/>
      <c r="V466" s="3"/>
    </row>
    <row r="467" spans="11:22" x14ac:dyDescent="0.2">
      <c r="K467"/>
      <c r="L467"/>
      <c r="M467"/>
      <c r="N467"/>
      <c r="O467"/>
      <c r="P467"/>
      <c r="Q467"/>
      <c r="R467"/>
      <c r="V467" s="3"/>
    </row>
    <row r="468" spans="11:22" x14ac:dyDescent="0.2">
      <c r="K468"/>
      <c r="L468"/>
      <c r="M468"/>
      <c r="N468"/>
      <c r="O468"/>
      <c r="P468"/>
      <c r="Q468"/>
      <c r="R468"/>
      <c r="V468" s="3"/>
    </row>
    <row r="469" spans="11:22" x14ac:dyDescent="0.2">
      <c r="K469"/>
      <c r="L469"/>
      <c r="M469"/>
      <c r="N469"/>
      <c r="O469"/>
      <c r="P469"/>
      <c r="Q469"/>
      <c r="R469"/>
      <c r="V469" s="3"/>
    </row>
    <row r="470" spans="11:22" x14ac:dyDescent="0.2">
      <c r="K470"/>
      <c r="L470"/>
      <c r="M470"/>
      <c r="N470"/>
      <c r="O470"/>
      <c r="P470"/>
      <c r="Q470"/>
      <c r="R470"/>
      <c r="V470" s="3"/>
    </row>
    <row r="471" spans="11:22" x14ac:dyDescent="0.2">
      <c r="K471"/>
      <c r="L471"/>
      <c r="M471"/>
      <c r="N471"/>
      <c r="O471"/>
      <c r="P471"/>
      <c r="Q471"/>
      <c r="R471"/>
      <c r="V471" s="3"/>
    </row>
    <row r="472" spans="11:22" x14ac:dyDescent="0.2">
      <c r="K472"/>
      <c r="L472"/>
      <c r="M472"/>
      <c r="N472"/>
      <c r="O472"/>
      <c r="P472"/>
      <c r="Q472"/>
      <c r="R472"/>
      <c r="V472" s="3"/>
    </row>
    <row r="473" spans="11:22" x14ac:dyDescent="0.2">
      <c r="K473"/>
      <c r="L473"/>
      <c r="M473"/>
      <c r="N473"/>
      <c r="O473"/>
      <c r="P473"/>
      <c r="Q473"/>
      <c r="R473"/>
      <c r="V473" s="3"/>
    </row>
    <row r="474" spans="11:22" x14ac:dyDescent="0.2">
      <c r="K474"/>
      <c r="L474"/>
      <c r="M474"/>
      <c r="N474"/>
      <c r="O474"/>
      <c r="P474"/>
      <c r="Q474"/>
      <c r="R474"/>
      <c r="V474" s="3"/>
    </row>
    <row r="475" spans="11:22" x14ac:dyDescent="0.2">
      <c r="K475"/>
      <c r="L475"/>
      <c r="M475"/>
      <c r="N475"/>
      <c r="O475"/>
      <c r="P475"/>
      <c r="Q475"/>
      <c r="R475"/>
      <c r="V475" s="3"/>
    </row>
    <row r="476" spans="11:22" x14ac:dyDescent="0.2">
      <c r="K476"/>
      <c r="L476"/>
      <c r="M476"/>
      <c r="N476"/>
      <c r="O476"/>
      <c r="P476"/>
      <c r="Q476"/>
      <c r="R476"/>
      <c r="V476" s="3"/>
    </row>
    <row r="477" spans="11:22" x14ac:dyDescent="0.2">
      <c r="K477"/>
      <c r="L477"/>
      <c r="M477"/>
      <c r="N477"/>
      <c r="O477"/>
      <c r="P477"/>
      <c r="Q477"/>
      <c r="R477"/>
      <c r="V477" s="3"/>
    </row>
    <row r="478" spans="11:22" x14ac:dyDescent="0.2">
      <c r="K478"/>
      <c r="L478"/>
      <c r="M478"/>
      <c r="N478"/>
      <c r="O478"/>
      <c r="P478"/>
      <c r="Q478"/>
      <c r="R478"/>
      <c r="V478" s="3"/>
    </row>
    <row r="479" spans="11:22" x14ac:dyDescent="0.2">
      <c r="K479"/>
      <c r="L479"/>
      <c r="M479"/>
      <c r="N479"/>
      <c r="O479"/>
      <c r="P479"/>
      <c r="Q479"/>
      <c r="R479"/>
      <c r="V479" s="3"/>
    </row>
    <row r="480" spans="11:22" x14ac:dyDescent="0.2">
      <c r="K480"/>
      <c r="L480"/>
      <c r="M480"/>
      <c r="N480"/>
      <c r="O480"/>
      <c r="P480"/>
      <c r="Q480"/>
      <c r="R480"/>
      <c r="V480" s="3"/>
    </row>
    <row r="481" spans="11:22" x14ac:dyDescent="0.2">
      <c r="K481"/>
      <c r="L481"/>
      <c r="M481"/>
      <c r="N481"/>
      <c r="O481"/>
      <c r="P481"/>
      <c r="Q481"/>
      <c r="R481"/>
      <c r="V481" s="3"/>
    </row>
    <row r="482" spans="11:22" x14ac:dyDescent="0.2">
      <c r="K482"/>
      <c r="L482"/>
      <c r="M482"/>
      <c r="N482"/>
      <c r="O482"/>
      <c r="P482"/>
      <c r="Q482"/>
      <c r="R482"/>
      <c r="V482" s="3"/>
    </row>
    <row r="483" spans="11:22" x14ac:dyDescent="0.2">
      <c r="K483"/>
      <c r="L483"/>
      <c r="M483"/>
      <c r="N483"/>
      <c r="O483"/>
      <c r="P483"/>
      <c r="Q483"/>
      <c r="R483"/>
      <c r="V483" s="3"/>
    </row>
    <row r="484" spans="11:22" x14ac:dyDescent="0.2">
      <c r="K484"/>
      <c r="L484"/>
      <c r="M484"/>
      <c r="N484"/>
      <c r="O484"/>
      <c r="P484"/>
      <c r="Q484"/>
      <c r="R484"/>
      <c r="V484" s="3"/>
    </row>
    <row r="485" spans="11:22" x14ac:dyDescent="0.2">
      <c r="K485"/>
      <c r="L485"/>
      <c r="M485"/>
      <c r="N485"/>
      <c r="O485"/>
      <c r="P485"/>
      <c r="Q485"/>
      <c r="R485"/>
      <c r="V485" s="3"/>
    </row>
    <row r="486" spans="11:22" x14ac:dyDescent="0.2">
      <c r="K486"/>
      <c r="L486"/>
      <c r="M486"/>
      <c r="N486"/>
      <c r="O486"/>
      <c r="P486"/>
      <c r="Q486"/>
      <c r="R486"/>
      <c r="V486" s="3"/>
    </row>
    <row r="487" spans="11:22" x14ac:dyDescent="0.2">
      <c r="K487"/>
      <c r="L487"/>
      <c r="M487"/>
      <c r="N487"/>
      <c r="O487"/>
      <c r="P487"/>
      <c r="Q487"/>
      <c r="R487"/>
      <c r="V487" s="3"/>
    </row>
    <row r="488" spans="11:22" x14ac:dyDescent="0.2">
      <c r="K488"/>
      <c r="L488"/>
      <c r="M488"/>
      <c r="N488"/>
      <c r="O488"/>
      <c r="P488"/>
      <c r="Q488"/>
      <c r="R488"/>
      <c r="V488" s="3"/>
    </row>
    <row r="489" spans="11:22" x14ac:dyDescent="0.2">
      <c r="K489"/>
      <c r="L489"/>
      <c r="M489"/>
      <c r="N489"/>
      <c r="O489"/>
      <c r="P489"/>
      <c r="Q489"/>
      <c r="R489"/>
      <c r="V489" s="3"/>
    </row>
    <row r="490" spans="11:22" x14ac:dyDescent="0.2">
      <c r="K490"/>
      <c r="L490"/>
      <c r="M490"/>
      <c r="N490"/>
      <c r="O490"/>
      <c r="P490"/>
      <c r="Q490"/>
      <c r="R490"/>
      <c r="V490" s="3"/>
    </row>
    <row r="491" spans="11:22" x14ac:dyDescent="0.2">
      <c r="K491"/>
      <c r="L491"/>
      <c r="M491"/>
      <c r="N491"/>
      <c r="O491"/>
      <c r="P491"/>
      <c r="Q491"/>
      <c r="R491"/>
      <c r="V491" s="3"/>
    </row>
    <row r="492" spans="11:22" x14ac:dyDescent="0.2">
      <c r="K492"/>
      <c r="L492"/>
      <c r="M492"/>
      <c r="N492"/>
      <c r="O492"/>
      <c r="P492"/>
      <c r="Q492"/>
      <c r="R492"/>
      <c r="V492" s="3"/>
    </row>
    <row r="493" spans="11:22" x14ac:dyDescent="0.2">
      <c r="K493"/>
      <c r="L493"/>
      <c r="M493"/>
      <c r="N493"/>
      <c r="O493"/>
      <c r="P493"/>
      <c r="Q493"/>
      <c r="R493"/>
      <c r="V493" s="3"/>
    </row>
    <row r="494" spans="11:22" x14ac:dyDescent="0.2">
      <c r="K494"/>
      <c r="L494"/>
      <c r="M494"/>
      <c r="N494"/>
      <c r="O494"/>
      <c r="P494"/>
      <c r="Q494"/>
      <c r="R494"/>
      <c r="V494" s="3"/>
    </row>
    <row r="495" spans="11:22" x14ac:dyDescent="0.2">
      <c r="K495"/>
      <c r="L495"/>
      <c r="M495"/>
      <c r="N495"/>
      <c r="O495"/>
      <c r="P495"/>
      <c r="Q495"/>
      <c r="R495"/>
      <c r="V495" s="3"/>
    </row>
    <row r="496" spans="11:22" x14ac:dyDescent="0.2">
      <c r="K496"/>
      <c r="L496"/>
      <c r="M496"/>
      <c r="N496"/>
      <c r="O496"/>
      <c r="P496"/>
      <c r="Q496"/>
      <c r="R496"/>
      <c r="V496" s="3"/>
    </row>
    <row r="497" spans="11:22" x14ac:dyDescent="0.2">
      <c r="K497"/>
      <c r="L497"/>
      <c r="M497"/>
      <c r="N497"/>
      <c r="O497"/>
      <c r="P497"/>
      <c r="Q497"/>
      <c r="R497"/>
      <c r="V497" s="3"/>
    </row>
    <row r="498" spans="11:22" x14ac:dyDescent="0.2">
      <c r="K498"/>
      <c r="L498"/>
      <c r="M498"/>
      <c r="N498"/>
      <c r="O498"/>
      <c r="P498"/>
      <c r="Q498"/>
      <c r="R498"/>
      <c r="V498" s="3"/>
    </row>
    <row r="499" spans="11:22" x14ac:dyDescent="0.2">
      <c r="K499"/>
      <c r="L499"/>
      <c r="M499"/>
      <c r="N499"/>
      <c r="O499"/>
      <c r="P499"/>
      <c r="Q499"/>
      <c r="R499"/>
      <c r="V499" s="3"/>
    </row>
    <row r="500" spans="11:22" x14ac:dyDescent="0.2">
      <c r="K500"/>
      <c r="L500"/>
      <c r="M500"/>
      <c r="N500"/>
      <c r="O500"/>
      <c r="P500"/>
      <c r="Q500"/>
      <c r="R500"/>
      <c r="V500" s="3"/>
    </row>
    <row r="501" spans="11:22" x14ac:dyDescent="0.2">
      <c r="K501"/>
      <c r="L501"/>
      <c r="M501"/>
      <c r="N501"/>
      <c r="O501"/>
      <c r="P501"/>
      <c r="Q501"/>
      <c r="R501"/>
      <c r="V501" s="3"/>
    </row>
    <row r="502" spans="11:22" x14ac:dyDescent="0.2">
      <c r="K502"/>
      <c r="L502"/>
      <c r="M502"/>
      <c r="N502"/>
      <c r="O502"/>
      <c r="P502"/>
      <c r="Q502"/>
      <c r="R502"/>
      <c r="V502" s="3"/>
    </row>
    <row r="503" spans="11:22" x14ac:dyDescent="0.2">
      <c r="K503"/>
      <c r="L503"/>
      <c r="M503"/>
      <c r="N503"/>
      <c r="O503"/>
      <c r="P503"/>
      <c r="Q503"/>
      <c r="R503"/>
      <c r="V503" s="3"/>
    </row>
    <row r="504" spans="11:22" x14ac:dyDescent="0.2">
      <c r="K504"/>
      <c r="L504"/>
      <c r="M504"/>
      <c r="N504"/>
      <c r="O504"/>
      <c r="P504"/>
      <c r="Q504"/>
      <c r="R504"/>
      <c r="V504" s="3"/>
    </row>
    <row r="505" spans="11:22" x14ac:dyDescent="0.2">
      <c r="K505"/>
      <c r="L505"/>
      <c r="M505"/>
      <c r="N505"/>
      <c r="O505"/>
      <c r="P505"/>
      <c r="Q505"/>
      <c r="R505"/>
      <c r="V505" s="3"/>
    </row>
    <row r="506" spans="11:22" x14ac:dyDescent="0.2">
      <c r="K506"/>
      <c r="L506"/>
      <c r="M506"/>
      <c r="N506"/>
      <c r="O506"/>
      <c r="P506"/>
      <c r="Q506"/>
      <c r="R506"/>
      <c r="V506" s="3"/>
    </row>
    <row r="507" spans="11:22" x14ac:dyDescent="0.2">
      <c r="K507"/>
      <c r="L507"/>
      <c r="M507"/>
      <c r="N507"/>
      <c r="O507"/>
      <c r="P507"/>
      <c r="Q507"/>
      <c r="R507"/>
      <c r="V507" s="3"/>
    </row>
    <row r="508" spans="11:22" x14ac:dyDescent="0.2">
      <c r="K508"/>
      <c r="L508"/>
      <c r="M508"/>
      <c r="N508"/>
      <c r="O508"/>
      <c r="P508"/>
      <c r="Q508"/>
      <c r="R508"/>
      <c r="V508" s="3"/>
    </row>
    <row r="509" spans="11:22" x14ac:dyDescent="0.2">
      <c r="K509"/>
      <c r="L509"/>
      <c r="M509"/>
      <c r="N509"/>
      <c r="O509"/>
      <c r="P509"/>
      <c r="Q509"/>
      <c r="R509"/>
      <c r="V509" s="3"/>
    </row>
    <row r="510" spans="11:22" x14ac:dyDescent="0.2">
      <c r="K510"/>
      <c r="L510"/>
      <c r="M510"/>
      <c r="N510"/>
      <c r="O510"/>
      <c r="P510"/>
      <c r="Q510"/>
      <c r="R510"/>
      <c r="V510" s="3"/>
    </row>
    <row r="511" spans="11:22" x14ac:dyDescent="0.2">
      <c r="K511"/>
      <c r="L511"/>
      <c r="M511"/>
      <c r="N511"/>
      <c r="O511"/>
      <c r="P511"/>
      <c r="Q511"/>
      <c r="R511"/>
      <c r="V511" s="3"/>
    </row>
    <row r="512" spans="11:22" x14ac:dyDescent="0.2">
      <c r="K512"/>
      <c r="L512"/>
      <c r="M512"/>
      <c r="N512"/>
      <c r="O512"/>
      <c r="P512"/>
      <c r="Q512"/>
      <c r="R512"/>
      <c r="V512" s="3"/>
    </row>
    <row r="513" spans="11:22" x14ac:dyDescent="0.2">
      <c r="K513"/>
      <c r="L513"/>
      <c r="M513"/>
      <c r="N513"/>
      <c r="O513"/>
      <c r="P513"/>
      <c r="Q513"/>
      <c r="R513"/>
      <c r="V513" s="3"/>
    </row>
    <row r="514" spans="11:22" x14ac:dyDescent="0.2">
      <c r="K514"/>
      <c r="L514"/>
      <c r="M514"/>
      <c r="N514"/>
      <c r="O514"/>
      <c r="P514"/>
      <c r="Q514"/>
      <c r="R514"/>
      <c r="V514" s="3"/>
    </row>
    <row r="515" spans="11:22" x14ac:dyDescent="0.2">
      <c r="K515"/>
      <c r="L515"/>
      <c r="M515"/>
      <c r="N515"/>
      <c r="O515"/>
      <c r="P515"/>
      <c r="Q515"/>
      <c r="R515"/>
      <c r="V515" s="3"/>
    </row>
    <row r="516" spans="11:22" x14ac:dyDescent="0.2">
      <c r="K516"/>
      <c r="L516"/>
      <c r="M516"/>
      <c r="N516"/>
      <c r="O516"/>
      <c r="P516"/>
      <c r="Q516"/>
      <c r="R516"/>
      <c r="V516" s="3"/>
    </row>
    <row r="517" spans="11:22" x14ac:dyDescent="0.2">
      <c r="K517"/>
      <c r="L517"/>
      <c r="M517"/>
      <c r="N517"/>
      <c r="O517"/>
      <c r="P517"/>
      <c r="Q517"/>
      <c r="R517"/>
      <c r="V517" s="3"/>
    </row>
    <row r="518" spans="11:22" x14ac:dyDescent="0.2">
      <c r="K518"/>
      <c r="L518"/>
      <c r="M518"/>
      <c r="N518"/>
      <c r="O518"/>
      <c r="P518"/>
      <c r="Q518"/>
      <c r="R518"/>
      <c r="V518" s="3"/>
    </row>
    <row r="519" spans="11:22" x14ac:dyDescent="0.2">
      <c r="K519"/>
      <c r="L519"/>
      <c r="M519"/>
      <c r="N519"/>
      <c r="O519"/>
      <c r="P519"/>
      <c r="Q519"/>
      <c r="R519"/>
      <c r="V519" s="3"/>
    </row>
    <row r="520" spans="11:22" x14ac:dyDescent="0.2">
      <c r="K520"/>
      <c r="L520"/>
      <c r="M520"/>
      <c r="N520"/>
      <c r="O520"/>
      <c r="P520"/>
      <c r="Q520"/>
      <c r="R520"/>
      <c r="V520" s="3"/>
    </row>
    <row r="521" spans="11:22" x14ac:dyDescent="0.2">
      <c r="K521"/>
      <c r="L521"/>
      <c r="M521"/>
      <c r="N521"/>
      <c r="O521"/>
      <c r="P521"/>
      <c r="Q521"/>
      <c r="R521"/>
      <c r="V521" s="3"/>
    </row>
    <row r="522" spans="11:22" x14ac:dyDescent="0.2">
      <c r="K522"/>
      <c r="L522"/>
      <c r="M522"/>
      <c r="N522"/>
      <c r="O522"/>
      <c r="P522"/>
      <c r="Q522"/>
      <c r="R522"/>
      <c r="V522" s="3"/>
    </row>
    <row r="523" spans="11:22" x14ac:dyDescent="0.2">
      <c r="K523"/>
      <c r="L523"/>
      <c r="M523"/>
      <c r="N523"/>
      <c r="O523"/>
      <c r="P523"/>
      <c r="Q523"/>
      <c r="R523"/>
      <c r="V523" s="3"/>
    </row>
    <row r="524" spans="11:22" x14ac:dyDescent="0.2">
      <c r="K524"/>
      <c r="L524"/>
      <c r="M524"/>
      <c r="N524"/>
      <c r="O524"/>
      <c r="P524"/>
      <c r="Q524"/>
      <c r="R524"/>
      <c r="V524" s="3"/>
    </row>
    <row r="525" spans="11:22" x14ac:dyDescent="0.2">
      <c r="K525"/>
      <c r="L525"/>
      <c r="M525"/>
      <c r="N525"/>
      <c r="O525"/>
      <c r="P525"/>
      <c r="Q525"/>
      <c r="R525"/>
      <c r="V525" s="3"/>
    </row>
    <row r="526" spans="11:22" x14ac:dyDescent="0.2">
      <c r="K526"/>
      <c r="L526"/>
      <c r="M526"/>
      <c r="N526"/>
      <c r="O526"/>
      <c r="P526"/>
      <c r="Q526"/>
      <c r="R526"/>
      <c r="V526" s="3"/>
    </row>
    <row r="527" spans="11:22" x14ac:dyDescent="0.2">
      <c r="K527"/>
      <c r="L527"/>
      <c r="M527"/>
      <c r="N527"/>
      <c r="O527"/>
      <c r="P527"/>
      <c r="Q527"/>
      <c r="R527"/>
      <c r="V527" s="3"/>
    </row>
    <row r="528" spans="11:22" x14ac:dyDescent="0.2">
      <c r="K528"/>
      <c r="L528"/>
      <c r="M528"/>
      <c r="N528"/>
      <c r="O528"/>
      <c r="P528"/>
      <c r="Q528"/>
      <c r="R528"/>
      <c r="V528" s="3"/>
    </row>
    <row r="529" spans="11:22" x14ac:dyDescent="0.2">
      <c r="K529"/>
      <c r="L529"/>
      <c r="M529"/>
      <c r="N529"/>
      <c r="O529"/>
      <c r="P529"/>
      <c r="Q529"/>
      <c r="R529"/>
      <c r="V529" s="3"/>
    </row>
    <row r="530" spans="11:22" x14ac:dyDescent="0.2">
      <c r="K530"/>
      <c r="L530"/>
      <c r="M530"/>
      <c r="N530"/>
      <c r="O530"/>
      <c r="P530"/>
      <c r="Q530"/>
      <c r="R530"/>
      <c r="V530" s="3"/>
    </row>
    <row r="531" spans="11:22" x14ac:dyDescent="0.2">
      <c r="K531"/>
      <c r="L531"/>
      <c r="M531"/>
      <c r="N531"/>
      <c r="O531"/>
      <c r="P531"/>
      <c r="Q531"/>
      <c r="R531"/>
      <c r="V531" s="3"/>
    </row>
    <row r="532" spans="11:22" x14ac:dyDescent="0.2">
      <c r="K532"/>
      <c r="L532"/>
      <c r="M532"/>
      <c r="N532"/>
      <c r="O532"/>
      <c r="P532"/>
      <c r="Q532"/>
      <c r="R532"/>
      <c r="V532" s="3"/>
    </row>
    <row r="533" spans="11:22" x14ac:dyDescent="0.2">
      <c r="K533"/>
      <c r="L533"/>
      <c r="M533"/>
      <c r="N533"/>
      <c r="O533"/>
      <c r="P533"/>
      <c r="Q533"/>
      <c r="R533"/>
      <c r="V533" s="3"/>
    </row>
    <row r="534" spans="11:22" x14ac:dyDescent="0.2">
      <c r="K534"/>
      <c r="L534"/>
      <c r="M534"/>
      <c r="N534"/>
      <c r="O534"/>
      <c r="P534"/>
      <c r="Q534"/>
      <c r="R534"/>
      <c r="V534" s="3"/>
    </row>
    <row r="535" spans="11:22" x14ac:dyDescent="0.2">
      <c r="K535"/>
      <c r="L535"/>
      <c r="M535"/>
      <c r="N535"/>
      <c r="O535"/>
      <c r="P535"/>
      <c r="Q535"/>
      <c r="R535"/>
      <c r="V535" s="3"/>
    </row>
    <row r="536" spans="11:22" x14ac:dyDescent="0.2">
      <c r="K536"/>
      <c r="L536"/>
      <c r="M536"/>
      <c r="N536"/>
      <c r="O536"/>
      <c r="P536"/>
      <c r="Q536"/>
      <c r="R536"/>
      <c r="V536" s="3"/>
    </row>
    <row r="537" spans="11:22" x14ac:dyDescent="0.2">
      <c r="K537"/>
      <c r="L537"/>
      <c r="M537"/>
      <c r="N537"/>
      <c r="O537"/>
      <c r="P537"/>
      <c r="Q537"/>
      <c r="R537"/>
      <c r="V537" s="3"/>
    </row>
    <row r="538" spans="11:22" x14ac:dyDescent="0.2">
      <c r="K538"/>
      <c r="L538"/>
      <c r="M538"/>
      <c r="N538"/>
      <c r="O538"/>
      <c r="P538"/>
      <c r="Q538"/>
      <c r="R538"/>
      <c r="V538" s="3"/>
    </row>
    <row r="539" spans="11:22" x14ac:dyDescent="0.2">
      <c r="K539"/>
      <c r="L539"/>
      <c r="M539"/>
      <c r="N539"/>
      <c r="O539"/>
      <c r="P539"/>
      <c r="Q539"/>
      <c r="R539"/>
      <c r="V539" s="3"/>
    </row>
    <row r="540" spans="11:22" x14ac:dyDescent="0.2">
      <c r="K540"/>
      <c r="L540"/>
      <c r="M540"/>
      <c r="N540"/>
      <c r="O540"/>
      <c r="P540"/>
      <c r="Q540"/>
      <c r="R540"/>
      <c r="V540" s="3"/>
    </row>
    <row r="541" spans="11:22" x14ac:dyDescent="0.2">
      <c r="K541"/>
      <c r="L541"/>
      <c r="M541"/>
      <c r="N541"/>
      <c r="O541"/>
      <c r="P541"/>
      <c r="Q541"/>
      <c r="R541"/>
      <c r="V541" s="3"/>
    </row>
    <row r="542" spans="11:22" x14ac:dyDescent="0.2">
      <c r="K542"/>
      <c r="L542"/>
      <c r="M542"/>
      <c r="N542"/>
      <c r="O542"/>
      <c r="P542"/>
      <c r="Q542"/>
      <c r="R542"/>
      <c r="V542" s="3"/>
    </row>
    <row r="543" spans="11:22" x14ac:dyDescent="0.2">
      <c r="K543"/>
      <c r="L543"/>
      <c r="M543"/>
      <c r="N543"/>
      <c r="O543"/>
      <c r="P543"/>
      <c r="Q543"/>
      <c r="R543"/>
      <c r="V543" s="3"/>
    </row>
    <row r="544" spans="11:22" x14ac:dyDescent="0.2">
      <c r="K544"/>
      <c r="L544"/>
      <c r="M544"/>
      <c r="N544"/>
      <c r="O544"/>
      <c r="P544"/>
      <c r="Q544"/>
      <c r="R544"/>
      <c r="V544" s="3"/>
    </row>
    <row r="545" spans="11:22" x14ac:dyDescent="0.2">
      <c r="K545"/>
      <c r="L545"/>
      <c r="M545"/>
      <c r="N545"/>
      <c r="O545"/>
      <c r="P545"/>
      <c r="Q545"/>
      <c r="R545"/>
      <c r="V545" s="3"/>
    </row>
    <row r="546" spans="11:22" x14ac:dyDescent="0.2">
      <c r="K546"/>
      <c r="L546"/>
      <c r="M546"/>
      <c r="N546"/>
      <c r="O546"/>
      <c r="P546"/>
      <c r="Q546"/>
      <c r="R546"/>
      <c r="V546" s="3"/>
    </row>
    <row r="547" spans="11:22" x14ac:dyDescent="0.2">
      <c r="K547"/>
      <c r="L547"/>
      <c r="M547"/>
      <c r="N547"/>
      <c r="O547"/>
      <c r="P547"/>
      <c r="Q547"/>
      <c r="R547"/>
      <c r="V547" s="3"/>
    </row>
    <row r="548" spans="11:22" x14ac:dyDescent="0.2">
      <c r="K548"/>
      <c r="L548"/>
      <c r="M548"/>
      <c r="N548"/>
      <c r="O548"/>
      <c r="P548"/>
      <c r="Q548"/>
      <c r="R548"/>
      <c r="V548" s="3"/>
    </row>
    <row r="549" spans="11:22" x14ac:dyDescent="0.2">
      <c r="K549"/>
      <c r="L549"/>
      <c r="M549"/>
      <c r="N549"/>
      <c r="O549"/>
      <c r="P549"/>
      <c r="Q549"/>
      <c r="R549"/>
      <c r="V549" s="3"/>
    </row>
    <row r="550" spans="11:22" x14ac:dyDescent="0.2">
      <c r="K550"/>
      <c r="L550"/>
      <c r="M550"/>
      <c r="N550"/>
      <c r="O550"/>
      <c r="P550"/>
      <c r="Q550"/>
      <c r="R550"/>
      <c r="V550" s="3"/>
    </row>
    <row r="551" spans="11:22" x14ac:dyDescent="0.2">
      <c r="K551"/>
      <c r="L551"/>
      <c r="M551"/>
      <c r="N551"/>
      <c r="O551"/>
      <c r="P551"/>
      <c r="Q551"/>
      <c r="R551"/>
      <c r="V551" s="3"/>
    </row>
    <row r="552" spans="11:22" x14ac:dyDescent="0.2">
      <c r="K552"/>
      <c r="L552"/>
      <c r="M552"/>
      <c r="N552"/>
      <c r="O552"/>
      <c r="P552"/>
      <c r="Q552"/>
      <c r="R552"/>
      <c r="V552" s="3"/>
    </row>
    <row r="553" spans="11:22" x14ac:dyDescent="0.2">
      <c r="K553"/>
      <c r="L553"/>
      <c r="M553"/>
      <c r="N553"/>
      <c r="O553"/>
      <c r="P553"/>
      <c r="Q553"/>
      <c r="R553"/>
      <c r="V553" s="3"/>
    </row>
    <row r="554" spans="11:22" x14ac:dyDescent="0.2">
      <c r="K554"/>
      <c r="L554"/>
      <c r="M554"/>
      <c r="N554"/>
      <c r="O554"/>
      <c r="P554"/>
      <c r="Q554"/>
      <c r="R554"/>
      <c r="V554" s="3"/>
    </row>
    <row r="555" spans="11:22" x14ac:dyDescent="0.2">
      <c r="K555"/>
      <c r="L555"/>
      <c r="M555"/>
      <c r="N555"/>
      <c r="O555"/>
      <c r="P555"/>
      <c r="Q555"/>
      <c r="R555"/>
      <c r="V555" s="3"/>
    </row>
    <row r="556" spans="11:22" x14ac:dyDescent="0.2">
      <c r="K556"/>
      <c r="L556"/>
      <c r="M556"/>
      <c r="N556"/>
      <c r="O556"/>
      <c r="P556"/>
      <c r="Q556"/>
      <c r="R556"/>
      <c r="V556" s="3"/>
    </row>
    <row r="557" spans="11:22" x14ac:dyDescent="0.2">
      <c r="K557"/>
      <c r="L557"/>
      <c r="M557"/>
      <c r="N557"/>
      <c r="O557"/>
      <c r="P557"/>
      <c r="Q557"/>
      <c r="R557"/>
      <c r="V557" s="3"/>
    </row>
    <row r="558" spans="11:22" x14ac:dyDescent="0.2">
      <c r="K558"/>
      <c r="L558"/>
      <c r="M558"/>
      <c r="N558"/>
      <c r="O558"/>
      <c r="P558"/>
      <c r="Q558"/>
      <c r="R558"/>
      <c r="V558" s="3"/>
    </row>
    <row r="559" spans="11:22" x14ac:dyDescent="0.2">
      <c r="K559"/>
      <c r="L559"/>
      <c r="M559"/>
      <c r="N559"/>
      <c r="O559"/>
      <c r="P559"/>
      <c r="Q559"/>
      <c r="R559"/>
      <c r="V559" s="3"/>
    </row>
    <row r="560" spans="11:22" x14ac:dyDescent="0.2">
      <c r="K560"/>
      <c r="L560"/>
      <c r="M560"/>
      <c r="N560"/>
      <c r="O560"/>
      <c r="P560"/>
      <c r="Q560"/>
      <c r="R560"/>
      <c r="V560" s="3"/>
    </row>
    <row r="561" spans="11:22" x14ac:dyDescent="0.2">
      <c r="K561"/>
      <c r="L561"/>
      <c r="M561"/>
      <c r="N561"/>
      <c r="O561"/>
      <c r="P561"/>
      <c r="Q561"/>
      <c r="R561"/>
      <c r="V561" s="3"/>
    </row>
    <row r="562" spans="11:22" x14ac:dyDescent="0.2">
      <c r="K562"/>
      <c r="L562"/>
      <c r="M562"/>
      <c r="N562"/>
      <c r="O562"/>
      <c r="P562"/>
      <c r="Q562"/>
      <c r="R562"/>
      <c r="V562" s="3"/>
    </row>
    <row r="563" spans="11:22" x14ac:dyDescent="0.2">
      <c r="K563"/>
      <c r="L563"/>
      <c r="M563"/>
      <c r="N563"/>
      <c r="O563"/>
      <c r="P563"/>
      <c r="Q563"/>
      <c r="R563"/>
      <c r="V563" s="3"/>
    </row>
    <row r="564" spans="11:22" x14ac:dyDescent="0.2">
      <c r="K564"/>
      <c r="L564"/>
      <c r="M564"/>
      <c r="N564"/>
      <c r="O564"/>
      <c r="P564"/>
      <c r="Q564"/>
      <c r="R564"/>
      <c r="V564" s="3"/>
    </row>
    <row r="565" spans="11:22" x14ac:dyDescent="0.2">
      <c r="K565"/>
      <c r="L565"/>
      <c r="M565"/>
      <c r="N565"/>
      <c r="O565"/>
      <c r="P565"/>
      <c r="Q565"/>
      <c r="R565"/>
      <c r="V565" s="3"/>
    </row>
    <row r="566" spans="11:22" x14ac:dyDescent="0.2">
      <c r="K566"/>
      <c r="L566"/>
      <c r="M566"/>
      <c r="N566"/>
      <c r="O566"/>
      <c r="P566"/>
      <c r="Q566"/>
      <c r="R566"/>
      <c r="V566" s="3"/>
    </row>
    <row r="567" spans="11:22" x14ac:dyDescent="0.2">
      <c r="K567"/>
      <c r="L567"/>
      <c r="M567"/>
      <c r="N567"/>
      <c r="O567"/>
      <c r="P567"/>
      <c r="Q567"/>
      <c r="R567"/>
      <c r="V567" s="3"/>
    </row>
    <row r="568" spans="11:22" x14ac:dyDescent="0.2">
      <c r="K568"/>
      <c r="L568"/>
      <c r="M568"/>
      <c r="N568"/>
      <c r="O568"/>
      <c r="P568"/>
      <c r="Q568"/>
      <c r="R568"/>
      <c r="V568" s="3"/>
    </row>
    <row r="569" spans="11:22" x14ac:dyDescent="0.2">
      <c r="K569"/>
      <c r="L569"/>
      <c r="M569"/>
      <c r="N569"/>
      <c r="O569"/>
      <c r="P569"/>
      <c r="Q569"/>
      <c r="R569"/>
      <c r="V569" s="3"/>
    </row>
    <row r="570" spans="11:22" x14ac:dyDescent="0.2">
      <c r="K570"/>
      <c r="L570"/>
      <c r="M570"/>
      <c r="N570"/>
      <c r="O570"/>
      <c r="P570"/>
      <c r="Q570"/>
      <c r="R570"/>
      <c r="V570" s="3"/>
    </row>
    <row r="571" spans="11:22" x14ac:dyDescent="0.2">
      <c r="K571"/>
      <c r="L571"/>
      <c r="M571"/>
      <c r="N571"/>
      <c r="O571"/>
      <c r="P571"/>
      <c r="Q571"/>
      <c r="R571"/>
      <c r="V571" s="3"/>
    </row>
    <row r="572" spans="11:22" x14ac:dyDescent="0.2">
      <c r="K572"/>
      <c r="L572"/>
      <c r="M572"/>
      <c r="N572"/>
      <c r="O572"/>
      <c r="P572"/>
      <c r="Q572"/>
      <c r="R572"/>
      <c r="V572" s="3"/>
    </row>
    <row r="573" spans="11:22" x14ac:dyDescent="0.2">
      <c r="K573"/>
      <c r="L573"/>
      <c r="M573"/>
      <c r="N573"/>
      <c r="O573"/>
      <c r="P573"/>
      <c r="Q573"/>
      <c r="R573"/>
      <c r="V573" s="3"/>
    </row>
    <row r="574" spans="11:22" x14ac:dyDescent="0.2">
      <c r="K574"/>
      <c r="L574"/>
      <c r="M574"/>
      <c r="N574"/>
      <c r="O574"/>
      <c r="P574"/>
      <c r="Q574"/>
      <c r="R574"/>
      <c r="V574" s="3"/>
    </row>
    <row r="575" spans="11:22" x14ac:dyDescent="0.2">
      <c r="K575"/>
      <c r="L575"/>
      <c r="M575"/>
      <c r="N575"/>
      <c r="O575"/>
      <c r="P575"/>
      <c r="Q575"/>
      <c r="R575"/>
      <c r="V575" s="3"/>
    </row>
    <row r="576" spans="11:22" x14ac:dyDescent="0.2">
      <c r="K576"/>
      <c r="L576"/>
      <c r="M576"/>
      <c r="N576"/>
      <c r="O576"/>
      <c r="P576"/>
      <c r="Q576"/>
      <c r="R576"/>
      <c r="V576" s="3"/>
    </row>
    <row r="577" spans="11:22" x14ac:dyDescent="0.2">
      <c r="K577"/>
      <c r="L577"/>
      <c r="M577"/>
      <c r="N577"/>
      <c r="O577"/>
      <c r="P577"/>
      <c r="Q577"/>
      <c r="R577"/>
      <c r="V577" s="3"/>
    </row>
    <row r="578" spans="11:22" x14ac:dyDescent="0.2">
      <c r="K578"/>
      <c r="L578"/>
      <c r="M578"/>
      <c r="N578"/>
      <c r="O578"/>
      <c r="P578"/>
      <c r="Q578"/>
      <c r="R578"/>
      <c r="V578" s="3"/>
    </row>
    <row r="579" spans="11:22" x14ac:dyDescent="0.2">
      <c r="K579"/>
      <c r="L579"/>
      <c r="M579"/>
      <c r="N579"/>
      <c r="O579"/>
      <c r="P579"/>
      <c r="Q579"/>
      <c r="R579"/>
      <c r="V579" s="3"/>
    </row>
    <row r="580" spans="11:22" x14ac:dyDescent="0.2">
      <c r="K580"/>
      <c r="L580"/>
      <c r="M580"/>
      <c r="N580"/>
      <c r="O580"/>
      <c r="P580"/>
      <c r="Q580"/>
      <c r="R580"/>
      <c r="V580" s="3"/>
    </row>
    <row r="581" spans="11:22" x14ac:dyDescent="0.2">
      <c r="K581"/>
      <c r="L581"/>
      <c r="M581"/>
      <c r="N581"/>
      <c r="O581"/>
      <c r="P581"/>
      <c r="Q581"/>
      <c r="R581"/>
      <c r="V581" s="3"/>
    </row>
    <row r="582" spans="11:22" x14ac:dyDescent="0.2">
      <c r="K582"/>
      <c r="L582"/>
      <c r="M582"/>
      <c r="N582"/>
      <c r="O582"/>
      <c r="P582"/>
      <c r="Q582"/>
      <c r="R582"/>
      <c r="V582" s="3"/>
    </row>
    <row r="583" spans="11:22" x14ac:dyDescent="0.2">
      <c r="K583"/>
      <c r="L583"/>
      <c r="M583"/>
      <c r="N583"/>
      <c r="O583"/>
      <c r="P583"/>
      <c r="Q583"/>
      <c r="R583"/>
      <c r="V583" s="3"/>
    </row>
    <row r="584" spans="11:22" x14ac:dyDescent="0.2">
      <c r="K584"/>
      <c r="L584"/>
      <c r="M584"/>
      <c r="N584"/>
      <c r="O584"/>
      <c r="P584"/>
      <c r="Q584"/>
      <c r="R584"/>
      <c r="V584" s="3"/>
    </row>
    <row r="585" spans="11:22" x14ac:dyDescent="0.2">
      <c r="K585"/>
      <c r="L585"/>
      <c r="M585"/>
      <c r="N585"/>
      <c r="O585"/>
      <c r="P585"/>
      <c r="Q585"/>
      <c r="R585"/>
      <c r="V585" s="3"/>
    </row>
    <row r="586" spans="11:22" x14ac:dyDescent="0.2">
      <c r="K586"/>
      <c r="L586"/>
      <c r="M586"/>
      <c r="N586"/>
      <c r="O586"/>
      <c r="P586"/>
      <c r="Q586"/>
      <c r="R586"/>
      <c r="V586" s="3"/>
    </row>
    <row r="587" spans="11:22" x14ac:dyDescent="0.2">
      <c r="K587"/>
      <c r="L587"/>
      <c r="M587"/>
      <c r="N587"/>
      <c r="O587"/>
      <c r="P587"/>
      <c r="Q587"/>
      <c r="R587"/>
      <c r="V587" s="3"/>
    </row>
    <row r="588" spans="11:22" x14ac:dyDescent="0.2">
      <c r="K588"/>
      <c r="L588"/>
      <c r="M588"/>
      <c r="N588"/>
      <c r="O588"/>
      <c r="P588"/>
      <c r="Q588"/>
      <c r="R588"/>
      <c r="V588" s="3"/>
    </row>
    <row r="589" spans="11:22" x14ac:dyDescent="0.2">
      <c r="K589"/>
      <c r="L589"/>
      <c r="M589"/>
      <c r="N589"/>
      <c r="O589"/>
      <c r="P589"/>
      <c r="Q589"/>
      <c r="R589"/>
      <c r="V589" s="3"/>
    </row>
    <row r="590" spans="11:22" x14ac:dyDescent="0.2">
      <c r="K590"/>
      <c r="L590"/>
      <c r="M590"/>
      <c r="N590"/>
      <c r="O590"/>
      <c r="P590"/>
      <c r="Q590"/>
      <c r="R590"/>
      <c r="V590" s="3"/>
    </row>
    <row r="591" spans="11:22" x14ac:dyDescent="0.2">
      <c r="K591"/>
      <c r="L591"/>
      <c r="M591"/>
      <c r="N591"/>
      <c r="O591"/>
      <c r="P591"/>
      <c r="Q591"/>
      <c r="R591"/>
      <c r="V591" s="3"/>
    </row>
    <row r="592" spans="11:22" x14ac:dyDescent="0.2">
      <c r="K592"/>
      <c r="L592"/>
      <c r="M592"/>
      <c r="N592"/>
      <c r="O592"/>
      <c r="P592"/>
      <c r="Q592"/>
      <c r="R592"/>
      <c r="V592" s="3"/>
    </row>
    <row r="593" spans="11:22" x14ac:dyDescent="0.2">
      <c r="K593"/>
      <c r="L593"/>
      <c r="M593"/>
      <c r="N593"/>
      <c r="O593"/>
      <c r="P593"/>
      <c r="Q593"/>
      <c r="R593"/>
      <c r="V593" s="3"/>
    </row>
    <row r="594" spans="11:22" x14ac:dyDescent="0.2">
      <c r="K594"/>
      <c r="L594"/>
      <c r="M594"/>
      <c r="N594"/>
      <c r="O594"/>
      <c r="P594"/>
      <c r="Q594"/>
      <c r="R594"/>
      <c r="V594" s="3"/>
    </row>
    <row r="595" spans="11:22" x14ac:dyDescent="0.2">
      <c r="K595"/>
      <c r="L595"/>
      <c r="M595"/>
      <c r="N595"/>
      <c r="O595"/>
      <c r="P595"/>
      <c r="Q595"/>
      <c r="R595"/>
      <c r="V595" s="3"/>
    </row>
    <row r="596" spans="11:22" x14ac:dyDescent="0.2">
      <c r="K596"/>
      <c r="L596"/>
      <c r="M596"/>
      <c r="N596"/>
      <c r="O596"/>
      <c r="P596"/>
      <c r="Q596"/>
      <c r="R596"/>
      <c r="V596" s="3"/>
    </row>
    <row r="597" spans="11:22" x14ac:dyDescent="0.2">
      <c r="K597"/>
      <c r="L597"/>
      <c r="M597"/>
      <c r="N597"/>
      <c r="O597"/>
      <c r="P597"/>
      <c r="Q597"/>
      <c r="R597"/>
      <c r="V597" s="3"/>
    </row>
    <row r="598" spans="11:22" x14ac:dyDescent="0.2">
      <c r="K598"/>
      <c r="L598"/>
      <c r="M598"/>
      <c r="N598"/>
      <c r="O598"/>
      <c r="P598"/>
      <c r="Q598"/>
      <c r="R598"/>
      <c r="V598" s="3"/>
    </row>
    <row r="599" spans="11:22" x14ac:dyDescent="0.2">
      <c r="K599"/>
      <c r="L599"/>
      <c r="M599"/>
      <c r="N599"/>
      <c r="O599"/>
      <c r="P599"/>
      <c r="Q599"/>
      <c r="R599"/>
      <c r="V599" s="3"/>
    </row>
    <row r="600" spans="11:22" x14ac:dyDescent="0.2">
      <c r="K600"/>
      <c r="L600"/>
      <c r="M600"/>
      <c r="N600"/>
      <c r="O600"/>
      <c r="P600"/>
      <c r="Q600"/>
      <c r="R600"/>
      <c r="V600" s="3"/>
    </row>
    <row r="601" spans="11:22" x14ac:dyDescent="0.2">
      <c r="K601"/>
      <c r="L601"/>
      <c r="M601"/>
      <c r="N601"/>
      <c r="O601"/>
      <c r="P601"/>
      <c r="Q601"/>
      <c r="R601"/>
      <c r="V601" s="3"/>
    </row>
    <row r="602" spans="11:22" x14ac:dyDescent="0.2">
      <c r="K602"/>
      <c r="L602"/>
      <c r="M602"/>
      <c r="N602"/>
      <c r="O602"/>
      <c r="P602"/>
      <c r="Q602"/>
      <c r="R602"/>
      <c r="V602" s="3"/>
    </row>
    <row r="603" spans="11:22" x14ac:dyDescent="0.2">
      <c r="K603"/>
      <c r="L603"/>
      <c r="M603"/>
      <c r="N603"/>
      <c r="O603"/>
      <c r="P603"/>
      <c r="Q603"/>
      <c r="R603"/>
      <c r="V603" s="3"/>
    </row>
    <row r="604" spans="11:22" x14ac:dyDescent="0.2">
      <c r="K604"/>
      <c r="L604"/>
      <c r="M604"/>
      <c r="N604"/>
      <c r="O604"/>
      <c r="P604"/>
      <c r="Q604"/>
      <c r="R604"/>
      <c r="V604" s="3"/>
    </row>
    <row r="605" spans="11:22" x14ac:dyDescent="0.2">
      <c r="K605"/>
      <c r="L605"/>
      <c r="M605"/>
      <c r="N605"/>
      <c r="O605"/>
      <c r="P605"/>
      <c r="Q605"/>
      <c r="R605"/>
      <c r="V605" s="3"/>
    </row>
    <row r="606" spans="11:22" x14ac:dyDescent="0.2">
      <c r="K606"/>
      <c r="L606"/>
      <c r="M606"/>
      <c r="N606"/>
      <c r="O606"/>
      <c r="P606"/>
      <c r="Q606"/>
      <c r="R606"/>
      <c r="V606" s="3"/>
    </row>
    <row r="607" spans="11:22" x14ac:dyDescent="0.2">
      <c r="K607"/>
      <c r="L607"/>
      <c r="M607"/>
      <c r="N607"/>
      <c r="O607"/>
      <c r="P607"/>
      <c r="Q607"/>
      <c r="R607"/>
      <c r="V607" s="3"/>
    </row>
    <row r="608" spans="11:22" x14ac:dyDescent="0.2">
      <c r="K608"/>
      <c r="L608"/>
      <c r="M608"/>
      <c r="N608"/>
      <c r="O608"/>
      <c r="P608"/>
      <c r="Q608"/>
      <c r="R608"/>
      <c r="V608" s="3"/>
    </row>
    <row r="609" spans="11:22" x14ac:dyDescent="0.2">
      <c r="K609"/>
      <c r="L609"/>
      <c r="M609"/>
      <c r="N609"/>
      <c r="O609"/>
      <c r="P609"/>
      <c r="Q609"/>
      <c r="R609"/>
      <c r="V609" s="3"/>
    </row>
    <row r="610" spans="11:22" x14ac:dyDescent="0.2">
      <c r="K610"/>
      <c r="L610"/>
      <c r="M610"/>
      <c r="N610"/>
      <c r="O610"/>
      <c r="P610"/>
      <c r="Q610"/>
      <c r="R610"/>
      <c r="V610" s="3"/>
    </row>
    <row r="611" spans="11:22" x14ac:dyDescent="0.2">
      <c r="K611"/>
      <c r="L611"/>
      <c r="M611"/>
      <c r="N611"/>
      <c r="O611"/>
      <c r="P611"/>
      <c r="Q611"/>
      <c r="R611"/>
      <c r="V611" s="3"/>
    </row>
    <row r="612" spans="11:22" x14ac:dyDescent="0.2">
      <c r="K612"/>
      <c r="L612"/>
      <c r="M612"/>
      <c r="N612"/>
      <c r="O612"/>
      <c r="P612"/>
      <c r="Q612"/>
      <c r="R612"/>
      <c r="V612" s="3"/>
    </row>
    <row r="613" spans="11:22" x14ac:dyDescent="0.2">
      <c r="K613"/>
      <c r="L613"/>
      <c r="M613"/>
      <c r="N613"/>
      <c r="O613"/>
      <c r="P613"/>
      <c r="Q613"/>
      <c r="R613"/>
      <c r="V613" s="3"/>
    </row>
    <row r="614" spans="11:22" x14ac:dyDescent="0.2">
      <c r="K614"/>
      <c r="L614"/>
      <c r="M614"/>
      <c r="N614"/>
      <c r="O614"/>
      <c r="P614"/>
      <c r="Q614"/>
      <c r="R614"/>
      <c r="V614" s="3"/>
    </row>
    <row r="615" spans="11:22" x14ac:dyDescent="0.2">
      <c r="K615"/>
      <c r="L615"/>
      <c r="M615"/>
      <c r="N615"/>
      <c r="O615"/>
      <c r="P615"/>
      <c r="Q615"/>
      <c r="R615"/>
      <c r="V615" s="3"/>
    </row>
    <row r="616" spans="11:22" x14ac:dyDescent="0.2">
      <c r="K616"/>
      <c r="L616"/>
      <c r="M616"/>
      <c r="N616"/>
      <c r="O616"/>
      <c r="P616"/>
      <c r="Q616"/>
      <c r="R616"/>
      <c r="V616" s="3"/>
    </row>
    <row r="617" spans="11:22" x14ac:dyDescent="0.2">
      <c r="K617"/>
      <c r="L617"/>
      <c r="M617"/>
      <c r="N617"/>
      <c r="O617"/>
      <c r="P617"/>
      <c r="Q617"/>
      <c r="R617"/>
      <c r="V617" s="3"/>
    </row>
    <row r="618" spans="11:22" x14ac:dyDescent="0.2">
      <c r="K618"/>
      <c r="L618"/>
      <c r="M618"/>
      <c r="N618"/>
      <c r="O618"/>
      <c r="P618"/>
      <c r="Q618"/>
      <c r="R618"/>
      <c r="V618" s="3"/>
    </row>
    <row r="619" spans="11:22" x14ac:dyDescent="0.2">
      <c r="K619"/>
      <c r="L619"/>
      <c r="M619"/>
      <c r="N619"/>
      <c r="O619"/>
      <c r="P619"/>
      <c r="Q619"/>
      <c r="R619"/>
      <c r="V619" s="3"/>
    </row>
    <row r="620" spans="11:22" x14ac:dyDescent="0.2">
      <c r="K620"/>
      <c r="L620"/>
      <c r="M620"/>
      <c r="N620"/>
      <c r="O620"/>
      <c r="P620"/>
      <c r="Q620"/>
      <c r="R620"/>
      <c r="V620" s="3"/>
    </row>
    <row r="621" spans="11:22" x14ac:dyDescent="0.2">
      <c r="K621"/>
      <c r="L621"/>
      <c r="M621"/>
      <c r="N621"/>
      <c r="O621"/>
      <c r="P621"/>
      <c r="Q621"/>
      <c r="R621"/>
      <c r="V621" s="3"/>
    </row>
    <row r="622" spans="11:22" x14ac:dyDescent="0.2">
      <c r="K622"/>
      <c r="L622"/>
      <c r="M622"/>
      <c r="N622"/>
      <c r="O622"/>
      <c r="P622"/>
      <c r="Q622"/>
      <c r="R622"/>
      <c r="V622" s="3"/>
    </row>
    <row r="623" spans="11:22" x14ac:dyDescent="0.2">
      <c r="K623"/>
      <c r="L623"/>
      <c r="M623"/>
      <c r="N623"/>
      <c r="O623"/>
      <c r="P623"/>
      <c r="Q623"/>
      <c r="R623"/>
      <c r="V623" s="3"/>
    </row>
    <row r="624" spans="11:22" x14ac:dyDescent="0.2">
      <c r="K624"/>
      <c r="L624"/>
      <c r="M624"/>
      <c r="N624"/>
      <c r="O624"/>
      <c r="P624"/>
      <c r="Q624"/>
      <c r="R624"/>
      <c r="V624" s="3"/>
    </row>
    <row r="625" spans="11:22" x14ac:dyDescent="0.2">
      <c r="K625"/>
      <c r="L625"/>
      <c r="M625"/>
      <c r="N625"/>
      <c r="O625"/>
      <c r="P625"/>
      <c r="Q625"/>
      <c r="R625"/>
      <c r="V625" s="3"/>
    </row>
    <row r="626" spans="11:22" x14ac:dyDescent="0.2">
      <c r="K626"/>
      <c r="L626"/>
      <c r="M626"/>
      <c r="N626"/>
      <c r="O626"/>
      <c r="P626"/>
      <c r="Q626"/>
      <c r="R626"/>
      <c r="V626" s="3"/>
    </row>
    <row r="627" spans="11:22" x14ac:dyDescent="0.2">
      <c r="K627"/>
      <c r="L627"/>
      <c r="M627"/>
      <c r="N627"/>
      <c r="O627"/>
      <c r="P627"/>
      <c r="Q627"/>
      <c r="R627"/>
      <c r="V627" s="3"/>
    </row>
    <row r="628" spans="11:22" x14ac:dyDescent="0.2">
      <c r="K628"/>
      <c r="L628"/>
      <c r="M628"/>
      <c r="N628"/>
      <c r="O628"/>
      <c r="P628"/>
      <c r="Q628"/>
      <c r="R628"/>
      <c r="V628" s="3"/>
    </row>
    <row r="629" spans="11:22" x14ac:dyDescent="0.2">
      <c r="K629"/>
      <c r="L629"/>
      <c r="M629"/>
      <c r="N629"/>
      <c r="O629"/>
      <c r="P629"/>
      <c r="Q629"/>
      <c r="R629"/>
      <c r="V629" s="3"/>
    </row>
    <row r="630" spans="11:22" x14ac:dyDescent="0.2">
      <c r="K630"/>
      <c r="L630"/>
      <c r="M630"/>
      <c r="N630"/>
      <c r="O630"/>
      <c r="P630"/>
      <c r="Q630"/>
      <c r="R630"/>
      <c r="V630" s="3"/>
    </row>
    <row r="631" spans="11:22" x14ac:dyDescent="0.2">
      <c r="K631"/>
      <c r="L631"/>
      <c r="M631"/>
      <c r="N631"/>
      <c r="O631"/>
      <c r="P631"/>
      <c r="Q631"/>
      <c r="R631"/>
      <c r="V631" s="3"/>
    </row>
    <row r="632" spans="11:22" x14ac:dyDescent="0.2">
      <c r="K632"/>
      <c r="L632"/>
      <c r="M632"/>
      <c r="N632"/>
      <c r="O632"/>
      <c r="P632"/>
      <c r="Q632"/>
      <c r="R632"/>
      <c r="V632" s="3"/>
    </row>
    <row r="633" spans="11:22" x14ac:dyDescent="0.2">
      <c r="K633"/>
      <c r="L633"/>
      <c r="M633"/>
      <c r="N633"/>
      <c r="O633"/>
      <c r="P633"/>
      <c r="Q633"/>
      <c r="R633"/>
      <c r="V633" s="3"/>
    </row>
    <row r="634" spans="11:22" x14ac:dyDescent="0.2">
      <c r="K634"/>
      <c r="L634"/>
      <c r="M634"/>
      <c r="N634"/>
      <c r="O634"/>
      <c r="P634"/>
      <c r="Q634"/>
      <c r="R634"/>
      <c r="V634" s="3"/>
    </row>
    <row r="635" spans="11:22" x14ac:dyDescent="0.2">
      <c r="K635"/>
      <c r="L635"/>
      <c r="M635"/>
      <c r="N635"/>
      <c r="O635"/>
      <c r="P635"/>
      <c r="Q635"/>
      <c r="R635"/>
      <c r="V635" s="3"/>
    </row>
    <row r="636" spans="11:22" x14ac:dyDescent="0.2">
      <c r="K636"/>
      <c r="L636"/>
      <c r="M636"/>
      <c r="N636"/>
      <c r="O636"/>
      <c r="P636"/>
      <c r="Q636"/>
      <c r="R636"/>
      <c r="V636" s="3"/>
    </row>
    <row r="637" spans="11:22" x14ac:dyDescent="0.2">
      <c r="K637"/>
      <c r="L637"/>
      <c r="M637"/>
      <c r="N637"/>
      <c r="O637"/>
      <c r="P637"/>
      <c r="Q637"/>
      <c r="R637"/>
      <c r="V637" s="3"/>
    </row>
    <row r="638" spans="11:22" x14ac:dyDescent="0.2">
      <c r="K638"/>
      <c r="L638"/>
      <c r="M638"/>
      <c r="N638"/>
      <c r="O638"/>
      <c r="P638"/>
      <c r="Q638"/>
      <c r="R638"/>
      <c r="V638" s="3"/>
    </row>
    <row r="639" spans="11:22" x14ac:dyDescent="0.2">
      <c r="K639"/>
      <c r="L639"/>
      <c r="M639"/>
      <c r="N639"/>
      <c r="O639"/>
      <c r="P639"/>
      <c r="Q639"/>
      <c r="R639"/>
      <c r="V639" s="3"/>
    </row>
    <row r="640" spans="11:22" x14ac:dyDescent="0.2">
      <c r="K640"/>
      <c r="L640"/>
      <c r="M640"/>
      <c r="N640"/>
      <c r="O640"/>
      <c r="P640"/>
      <c r="Q640"/>
      <c r="R640"/>
      <c r="V640" s="3"/>
    </row>
    <row r="641" spans="11:22" x14ac:dyDescent="0.2">
      <c r="K641"/>
      <c r="L641"/>
      <c r="M641"/>
      <c r="N641"/>
      <c r="O641"/>
      <c r="P641"/>
      <c r="Q641"/>
      <c r="R641"/>
      <c r="V641" s="3"/>
    </row>
    <row r="642" spans="11:22" x14ac:dyDescent="0.2">
      <c r="K642"/>
      <c r="L642"/>
      <c r="M642"/>
      <c r="N642"/>
      <c r="O642"/>
      <c r="P642"/>
      <c r="Q642"/>
      <c r="R642"/>
      <c r="V642" s="3"/>
    </row>
    <row r="643" spans="11:22" x14ac:dyDescent="0.2">
      <c r="K643"/>
      <c r="L643"/>
      <c r="M643"/>
      <c r="N643"/>
      <c r="O643"/>
      <c r="P643"/>
      <c r="Q643"/>
      <c r="R643"/>
      <c r="V643" s="3"/>
    </row>
    <row r="644" spans="11:22" x14ac:dyDescent="0.2">
      <c r="K644"/>
      <c r="L644"/>
      <c r="M644"/>
      <c r="N644"/>
      <c r="O644"/>
      <c r="P644"/>
      <c r="Q644"/>
      <c r="R644"/>
      <c r="V644" s="3"/>
    </row>
    <row r="645" spans="11:22" x14ac:dyDescent="0.2">
      <c r="K645"/>
      <c r="L645"/>
      <c r="M645"/>
      <c r="N645"/>
      <c r="O645"/>
      <c r="P645"/>
      <c r="Q645"/>
      <c r="R645"/>
      <c r="V645" s="3"/>
    </row>
    <row r="646" spans="11:22" x14ac:dyDescent="0.2">
      <c r="K646"/>
      <c r="L646"/>
      <c r="M646"/>
      <c r="N646"/>
      <c r="O646"/>
      <c r="P646"/>
      <c r="Q646"/>
      <c r="R646"/>
      <c r="V646" s="3"/>
    </row>
    <row r="647" spans="11:22" x14ac:dyDescent="0.2">
      <c r="K647"/>
      <c r="L647"/>
      <c r="M647"/>
      <c r="N647"/>
      <c r="O647"/>
      <c r="P647"/>
      <c r="Q647"/>
      <c r="R647"/>
      <c r="V647" s="3"/>
    </row>
    <row r="648" spans="11:22" x14ac:dyDescent="0.2">
      <c r="K648"/>
      <c r="L648"/>
      <c r="M648"/>
      <c r="N648"/>
      <c r="O648"/>
      <c r="P648"/>
      <c r="Q648"/>
      <c r="R648"/>
      <c r="V648" s="3"/>
    </row>
    <row r="649" spans="11:22" x14ac:dyDescent="0.2">
      <c r="K649"/>
      <c r="L649"/>
      <c r="M649"/>
      <c r="N649"/>
      <c r="O649"/>
      <c r="P649"/>
      <c r="Q649"/>
      <c r="R649"/>
      <c r="V649" s="3"/>
    </row>
    <row r="650" spans="11:22" x14ac:dyDescent="0.2">
      <c r="K650"/>
      <c r="L650"/>
      <c r="M650"/>
      <c r="N650"/>
      <c r="O650"/>
      <c r="P650"/>
      <c r="Q650"/>
      <c r="R650"/>
      <c r="V650" s="3"/>
    </row>
    <row r="651" spans="11:22" x14ac:dyDescent="0.2">
      <c r="K651"/>
      <c r="L651"/>
      <c r="M651"/>
      <c r="N651"/>
      <c r="O651"/>
      <c r="P651"/>
      <c r="Q651"/>
      <c r="R651"/>
      <c r="V651" s="3"/>
    </row>
    <row r="652" spans="11:22" x14ac:dyDescent="0.2">
      <c r="K652"/>
      <c r="L652"/>
      <c r="M652"/>
      <c r="N652"/>
      <c r="O652"/>
      <c r="P652"/>
      <c r="Q652"/>
      <c r="R652"/>
      <c r="V652" s="3"/>
    </row>
    <row r="653" spans="11:22" x14ac:dyDescent="0.2">
      <c r="K653"/>
      <c r="L653"/>
      <c r="M653"/>
      <c r="N653"/>
      <c r="O653"/>
      <c r="P653"/>
      <c r="Q653"/>
      <c r="R653"/>
      <c r="V653" s="3"/>
    </row>
    <row r="654" spans="11:22" x14ac:dyDescent="0.2">
      <c r="K654"/>
      <c r="L654"/>
      <c r="M654"/>
      <c r="N654"/>
      <c r="O654"/>
      <c r="P654"/>
      <c r="Q654"/>
      <c r="R654"/>
      <c r="V654" s="3"/>
    </row>
    <row r="655" spans="11:22" x14ac:dyDescent="0.2">
      <c r="K655"/>
      <c r="L655"/>
      <c r="M655"/>
      <c r="N655"/>
      <c r="O655"/>
      <c r="P655"/>
      <c r="Q655"/>
      <c r="R655"/>
      <c r="V655" s="3"/>
    </row>
    <row r="656" spans="11:22" x14ac:dyDescent="0.2">
      <c r="K656"/>
      <c r="L656"/>
      <c r="M656"/>
      <c r="N656"/>
      <c r="O656"/>
      <c r="P656"/>
      <c r="Q656"/>
      <c r="R656"/>
      <c r="V656" s="3"/>
    </row>
    <row r="657" spans="11:22" x14ac:dyDescent="0.2">
      <c r="K657"/>
      <c r="L657"/>
      <c r="M657"/>
      <c r="N657"/>
      <c r="O657"/>
      <c r="P657"/>
      <c r="Q657"/>
      <c r="R657"/>
      <c r="V657" s="3"/>
    </row>
    <row r="658" spans="11:22" x14ac:dyDescent="0.2">
      <c r="K658"/>
      <c r="L658"/>
      <c r="M658"/>
      <c r="N658"/>
      <c r="O658"/>
      <c r="P658"/>
      <c r="Q658"/>
      <c r="R658"/>
      <c r="V658" s="3"/>
    </row>
    <row r="659" spans="11:22" x14ac:dyDescent="0.2">
      <c r="K659"/>
      <c r="L659"/>
      <c r="M659"/>
      <c r="N659"/>
      <c r="O659"/>
      <c r="P659"/>
      <c r="Q659"/>
      <c r="R659"/>
      <c r="V659" s="3"/>
    </row>
    <row r="660" spans="11:22" x14ac:dyDescent="0.2">
      <c r="K660"/>
      <c r="L660"/>
      <c r="M660"/>
      <c r="N660"/>
      <c r="O660"/>
      <c r="P660"/>
      <c r="Q660"/>
      <c r="R660"/>
      <c r="V660" s="3"/>
    </row>
    <row r="661" spans="11:22" x14ac:dyDescent="0.2">
      <c r="K661"/>
      <c r="L661"/>
      <c r="M661"/>
      <c r="N661"/>
      <c r="O661"/>
      <c r="P661"/>
      <c r="Q661"/>
      <c r="R661"/>
      <c r="V661" s="3"/>
    </row>
    <row r="662" spans="11:22" x14ac:dyDescent="0.2">
      <c r="K662"/>
      <c r="L662"/>
      <c r="M662"/>
      <c r="N662"/>
      <c r="O662"/>
      <c r="P662"/>
      <c r="Q662"/>
      <c r="R662"/>
      <c r="V662" s="3"/>
    </row>
    <row r="663" spans="11:22" x14ac:dyDescent="0.2">
      <c r="K663"/>
      <c r="L663"/>
      <c r="M663"/>
      <c r="N663"/>
      <c r="O663"/>
      <c r="P663"/>
      <c r="Q663"/>
      <c r="R663"/>
      <c r="V663" s="3"/>
    </row>
    <row r="664" spans="11:22" x14ac:dyDescent="0.2">
      <c r="K664"/>
      <c r="L664"/>
      <c r="M664"/>
      <c r="N664"/>
      <c r="O664"/>
      <c r="P664"/>
      <c r="Q664"/>
      <c r="R664"/>
      <c r="V664" s="3"/>
    </row>
    <row r="665" spans="11:22" x14ac:dyDescent="0.2">
      <c r="K665"/>
      <c r="L665"/>
      <c r="M665"/>
      <c r="N665"/>
      <c r="O665"/>
      <c r="P665"/>
      <c r="Q665"/>
      <c r="R665"/>
      <c r="V665" s="3"/>
    </row>
    <row r="666" spans="11:22" x14ac:dyDescent="0.2">
      <c r="K666"/>
      <c r="L666"/>
      <c r="M666"/>
      <c r="N666"/>
      <c r="O666"/>
      <c r="P666"/>
      <c r="Q666"/>
      <c r="R666"/>
      <c r="V666" s="3"/>
    </row>
    <row r="667" spans="11:22" x14ac:dyDescent="0.2">
      <c r="K667"/>
      <c r="L667"/>
      <c r="M667"/>
      <c r="N667"/>
      <c r="O667"/>
      <c r="P667"/>
      <c r="Q667"/>
      <c r="R667"/>
      <c r="V667" s="3"/>
    </row>
    <row r="668" spans="11:22" x14ac:dyDescent="0.2">
      <c r="K668"/>
      <c r="L668"/>
      <c r="M668"/>
      <c r="N668"/>
      <c r="O668"/>
      <c r="P668"/>
      <c r="Q668"/>
      <c r="R668"/>
      <c r="V668" s="3"/>
    </row>
    <row r="669" spans="11:22" x14ac:dyDescent="0.2">
      <c r="K669"/>
      <c r="L669"/>
      <c r="M669"/>
      <c r="N669"/>
      <c r="O669"/>
      <c r="P669"/>
      <c r="Q669"/>
      <c r="R669"/>
      <c r="V669" s="3"/>
    </row>
    <row r="670" spans="11:22" x14ac:dyDescent="0.2">
      <c r="K670"/>
      <c r="L670"/>
      <c r="M670"/>
      <c r="N670"/>
      <c r="O670"/>
      <c r="P670"/>
      <c r="Q670"/>
      <c r="R670"/>
      <c r="V670" s="3"/>
    </row>
    <row r="671" spans="11:22" x14ac:dyDescent="0.2">
      <c r="K671"/>
      <c r="L671"/>
      <c r="M671"/>
      <c r="N671"/>
      <c r="O671"/>
      <c r="P671"/>
      <c r="Q671"/>
      <c r="R671"/>
      <c r="V671" s="3"/>
    </row>
    <row r="672" spans="11:22" x14ac:dyDescent="0.2">
      <c r="K672"/>
      <c r="L672"/>
      <c r="M672"/>
      <c r="N672"/>
      <c r="O672"/>
      <c r="P672"/>
      <c r="Q672"/>
      <c r="R672"/>
      <c r="V672" s="3"/>
    </row>
    <row r="673" spans="11:22" x14ac:dyDescent="0.2">
      <c r="K673"/>
      <c r="L673"/>
      <c r="M673"/>
      <c r="N673"/>
      <c r="O673"/>
      <c r="P673"/>
      <c r="Q673"/>
      <c r="R673"/>
      <c r="V673" s="3"/>
    </row>
    <row r="674" spans="11:22" x14ac:dyDescent="0.2">
      <c r="K674"/>
      <c r="L674"/>
      <c r="M674"/>
      <c r="N674"/>
      <c r="O674"/>
      <c r="P674"/>
      <c r="Q674"/>
      <c r="R674"/>
      <c r="V674" s="3"/>
    </row>
    <row r="675" spans="11:22" x14ac:dyDescent="0.2">
      <c r="K675"/>
      <c r="L675"/>
      <c r="M675"/>
      <c r="N675"/>
      <c r="O675"/>
      <c r="P675"/>
      <c r="Q675"/>
      <c r="R675"/>
      <c r="V675" s="3"/>
    </row>
    <row r="676" spans="11:22" x14ac:dyDescent="0.2">
      <c r="K676"/>
      <c r="L676"/>
      <c r="M676"/>
      <c r="N676"/>
      <c r="O676"/>
      <c r="P676"/>
      <c r="Q676"/>
      <c r="R676"/>
      <c r="V676" s="3"/>
    </row>
    <row r="677" spans="11:22" x14ac:dyDescent="0.2">
      <c r="K677"/>
      <c r="L677"/>
      <c r="M677"/>
      <c r="N677"/>
      <c r="O677"/>
      <c r="P677"/>
      <c r="Q677"/>
      <c r="R677"/>
      <c r="V677" s="3"/>
    </row>
    <row r="678" spans="11:22" x14ac:dyDescent="0.2">
      <c r="K678"/>
      <c r="L678"/>
      <c r="M678"/>
      <c r="N678"/>
      <c r="O678"/>
      <c r="P678"/>
      <c r="Q678"/>
      <c r="R678"/>
      <c r="V678" s="3"/>
    </row>
    <row r="679" spans="11:22" x14ac:dyDescent="0.2">
      <c r="K679"/>
      <c r="L679"/>
      <c r="M679"/>
      <c r="N679"/>
      <c r="O679"/>
      <c r="P679"/>
      <c r="Q679"/>
      <c r="R679"/>
      <c r="V679" s="3"/>
    </row>
    <row r="680" spans="11:22" x14ac:dyDescent="0.2">
      <c r="K680"/>
      <c r="L680"/>
      <c r="M680"/>
      <c r="N680"/>
      <c r="O680"/>
      <c r="P680"/>
      <c r="Q680"/>
      <c r="R680"/>
      <c r="V680" s="3"/>
    </row>
    <row r="681" spans="11:22" x14ac:dyDescent="0.2">
      <c r="K681"/>
      <c r="L681"/>
      <c r="M681"/>
      <c r="N681"/>
      <c r="O681"/>
      <c r="P681"/>
      <c r="Q681"/>
      <c r="R681"/>
      <c r="V681" s="3"/>
    </row>
    <row r="682" spans="11:22" x14ac:dyDescent="0.2">
      <c r="K682"/>
      <c r="L682"/>
      <c r="M682"/>
      <c r="N682"/>
      <c r="O682"/>
      <c r="P682"/>
      <c r="Q682"/>
      <c r="R682"/>
      <c r="V682" s="3"/>
    </row>
    <row r="683" spans="11:22" x14ac:dyDescent="0.2">
      <c r="K683"/>
      <c r="L683"/>
      <c r="M683"/>
      <c r="N683"/>
      <c r="O683"/>
      <c r="P683"/>
      <c r="Q683"/>
      <c r="R683"/>
      <c r="V683" s="3"/>
    </row>
    <row r="684" spans="11:22" x14ac:dyDescent="0.2">
      <c r="K684"/>
      <c r="L684"/>
      <c r="M684"/>
      <c r="N684"/>
      <c r="O684"/>
      <c r="P684"/>
      <c r="Q684"/>
      <c r="R684"/>
      <c r="V684" s="3"/>
    </row>
    <row r="685" spans="11:22" x14ac:dyDescent="0.2">
      <c r="K685"/>
      <c r="L685"/>
      <c r="M685"/>
      <c r="N685"/>
      <c r="O685"/>
      <c r="P685"/>
      <c r="Q685"/>
      <c r="R685"/>
      <c r="V685" s="3"/>
    </row>
    <row r="686" spans="11:22" x14ac:dyDescent="0.2">
      <c r="K686"/>
      <c r="L686"/>
      <c r="M686"/>
      <c r="N686"/>
      <c r="O686"/>
      <c r="P686"/>
      <c r="Q686"/>
      <c r="R686"/>
      <c r="V686" s="3"/>
    </row>
    <row r="687" spans="11:22" x14ac:dyDescent="0.2">
      <c r="K687"/>
      <c r="L687"/>
      <c r="M687"/>
      <c r="N687"/>
      <c r="O687"/>
      <c r="P687"/>
      <c r="Q687"/>
      <c r="R687"/>
      <c r="V687" s="3"/>
    </row>
    <row r="688" spans="11:22" x14ac:dyDescent="0.2">
      <c r="K688"/>
      <c r="L688"/>
      <c r="M688"/>
      <c r="N688"/>
      <c r="O688"/>
      <c r="P688"/>
      <c r="Q688"/>
      <c r="R688"/>
      <c r="V688" s="3"/>
    </row>
    <row r="689" spans="11:22" x14ac:dyDescent="0.2">
      <c r="K689"/>
      <c r="L689"/>
      <c r="M689"/>
      <c r="N689"/>
      <c r="O689"/>
      <c r="P689"/>
      <c r="Q689"/>
      <c r="R689"/>
      <c r="V689" s="3"/>
    </row>
    <row r="690" spans="11:22" x14ac:dyDescent="0.2">
      <c r="K690"/>
      <c r="L690"/>
      <c r="M690"/>
      <c r="N690"/>
      <c r="O690"/>
      <c r="P690"/>
      <c r="Q690"/>
      <c r="R690"/>
      <c r="V690" s="3"/>
    </row>
    <row r="691" spans="11:22" x14ac:dyDescent="0.2">
      <c r="K691"/>
      <c r="L691"/>
      <c r="M691"/>
      <c r="N691"/>
      <c r="O691"/>
      <c r="P691"/>
      <c r="Q691"/>
      <c r="R691"/>
      <c r="V691" s="3"/>
    </row>
    <row r="692" spans="11:22" x14ac:dyDescent="0.2">
      <c r="K692"/>
      <c r="L692"/>
      <c r="M692"/>
      <c r="N692"/>
      <c r="O692"/>
      <c r="P692"/>
      <c r="Q692"/>
      <c r="R692"/>
      <c r="V692" s="3"/>
    </row>
    <row r="693" spans="11:22" x14ac:dyDescent="0.2">
      <c r="K693"/>
      <c r="L693"/>
      <c r="M693"/>
      <c r="N693"/>
      <c r="O693"/>
      <c r="P693"/>
      <c r="Q693"/>
      <c r="R693"/>
      <c r="V693" s="3"/>
    </row>
    <row r="694" spans="11:22" x14ac:dyDescent="0.2">
      <c r="K694"/>
      <c r="L694"/>
      <c r="M694"/>
      <c r="N694"/>
      <c r="O694"/>
      <c r="P694"/>
      <c r="Q694"/>
      <c r="R694"/>
      <c r="V694" s="3"/>
    </row>
    <row r="695" spans="11:22" x14ac:dyDescent="0.2">
      <c r="K695"/>
      <c r="L695"/>
      <c r="M695"/>
      <c r="N695"/>
      <c r="O695"/>
      <c r="P695"/>
      <c r="Q695"/>
      <c r="R695"/>
      <c r="V695" s="3"/>
    </row>
    <row r="696" spans="11:22" x14ac:dyDescent="0.2">
      <c r="K696"/>
      <c r="L696"/>
      <c r="M696"/>
      <c r="N696"/>
      <c r="O696"/>
      <c r="P696"/>
      <c r="Q696"/>
      <c r="R696"/>
      <c r="V696" s="3"/>
    </row>
    <row r="697" spans="11:22" x14ac:dyDescent="0.2">
      <c r="K697"/>
      <c r="L697"/>
      <c r="M697"/>
      <c r="N697"/>
      <c r="O697"/>
      <c r="P697"/>
      <c r="Q697"/>
      <c r="R697"/>
      <c r="V697" s="3"/>
    </row>
    <row r="698" spans="11:22" x14ac:dyDescent="0.2">
      <c r="K698"/>
      <c r="L698"/>
      <c r="M698"/>
      <c r="N698"/>
      <c r="O698"/>
      <c r="P698"/>
      <c r="Q698"/>
      <c r="R698"/>
      <c r="V698" s="3"/>
    </row>
    <row r="699" spans="11:22" x14ac:dyDescent="0.2">
      <c r="K699"/>
      <c r="L699"/>
      <c r="M699"/>
      <c r="N699"/>
      <c r="O699"/>
      <c r="P699"/>
      <c r="Q699"/>
      <c r="R699"/>
      <c r="V699" s="3"/>
    </row>
    <row r="700" spans="11:22" x14ac:dyDescent="0.2">
      <c r="K700"/>
      <c r="L700"/>
      <c r="M700"/>
      <c r="N700"/>
      <c r="O700"/>
      <c r="P700"/>
      <c r="Q700"/>
      <c r="R700"/>
      <c r="V700" s="3"/>
    </row>
    <row r="701" spans="11:22" x14ac:dyDescent="0.2">
      <c r="K701"/>
      <c r="L701"/>
      <c r="M701"/>
      <c r="N701"/>
      <c r="O701"/>
      <c r="P701"/>
      <c r="Q701"/>
      <c r="R701"/>
      <c r="V701" s="3"/>
    </row>
  </sheetData>
  <mergeCells count="70">
    <mergeCell ref="R52:R53"/>
    <mergeCell ref="O52:O53"/>
    <mergeCell ref="H52:H53"/>
    <mergeCell ref="I52:I53"/>
    <mergeCell ref="J52:J53"/>
    <mergeCell ref="W55:W61"/>
    <mergeCell ref="S52:S53"/>
    <mergeCell ref="T52:T53"/>
    <mergeCell ref="U52:U53"/>
    <mergeCell ref="V52:V53"/>
    <mergeCell ref="W52:W53"/>
    <mergeCell ref="B55:C55"/>
    <mergeCell ref="B47:B53"/>
    <mergeCell ref="C47:C53"/>
    <mergeCell ref="D52:D53"/>
    <mergeCell ref="K52:K53"/>
    <mergeCell ref="E52:E53"/>
    <mergeCell ref="F52:F53"/>
    <mergeCell ref="G52:G53"/>
    <mergeCell ref="B37:B38"/>
    <mergeCell ref="C37:C38"/>
    <mergeCell ref="B41:B46"/>
    <mergeCell ref="C41:C46"/>
    <mergeCell ref="B39:B40"/>
    <mergeCell ref="C39:C40"/>
    <mergeCell ref="W9:W11"/>
    <mergeCell ref="B12:B18"/>
    <mergeCell ref="C12:C18"/>
    <mergeCell ref="K9:K10"/>
    <mergeCell ref="R9:R10"/>
    <mergeCell ref="S9:U9"/>
    <mergeCell ref="H9:J9"/>
    <mergeCell ref="V9:V10"/>
    <mergeCell ref="Q9:Q10"/>
    <mergeCell ref="M9:M10"/>
    <mergeCell ref="E5:F5"/>
    <mergeCell ref="H6:I6"/>
    <mergeCell ref="K6:V6"/>
    <mergeCell ref="B34:B36"/>
    <mergeCell ref="C34:C36"/>
    <mergeCell ref="F9:F10"/>
    <mergeCell ref="B28:B33"/>
    <mergeCell ref="C28:C33"/>
    <mergeCell ref="B23:B27"/>
    <mergeCell ref="C23:C27"/>
    <mergeCell ref="B19:B22"/>
    <mergeCell ref="C19:C22"/>
    <mergeCell ref="H5:I5"/>
    <mergeCell ref="E9:E10"/>
    <mergeCell ref="K2:S2"/>
    <mergeCell ref="B3:E3"/>
    <mergeCell ref="K3:S3"/>
    <mergeCell ref="K4:S4"/>
    <mergeCell ref="K5:S5"/>
    <mergeCell ref="K7:U7"/>
    <mergeCell ref="E6:F6"/>
    <mergeCell ref="B6:D6"/>
    <mergeCell ref="B9:C9"/>
    <mergeCell ref="B2:E2"/>
    <mergeCell ref="B4:E4"/>
    <mergeCell ref="B7:D7"/>
    <mergeCell ref="D9:D10"/>
    <mergeCell ref="P9:P10"/>
    <mergeCell ref="P52:P53"/>
    <mergeCell ref="N9:N10"/>
    <mergeCell ref="O9:O10"/>
    <mergeCell ref="L9:L10"/>
    <mergeCell ref="L52:L53"/>
    <mergeCell ref="M52:M53"/>
    <mergeCell ref="N52:N53"/>
  </mergeCells>
  <pageMargins left="0.55118110236220474" right="0.19685039370078741" top="0.39370078740157483" bottom="0.39370078740157483" header="0" footer="0"/>
  <pageSetup paperSize="9" scale="3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штатного расписания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simonova.ev</dc:creator>
  <cp:lastModifiedBy>Тришина Ольга Викторовна</cp:lastModifiedBy>
  <cp:lastPrinted>2024-01-11T07:46:11Z</cp:lastPrinted>
  <dcterms:created xsi:type="dcterms:W3CDTF">2024-01-11T07:45:06Z</dcterms:created>
  <dcterms:modified xsi:type="dcterms:W3CDTF">2024-01-23T12:12:04Z</dcterms:modified>
</cp:coreProperties>
</file>