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8190" tabRatio="370"/>
  </bookViews>
  <sheets>
    <sheet name="2019" sheetId="5" r:id="rId1"/>
  </sheets>
  <definedNames>
    <definedName name="_xlnm._FilterDatabase" localSheetId="0" hidden="1">'2019'!$A$3:$O$142</definedName>
  </definedNames>
  <calcPr calcId="144525" fullPrecision="0"/>
</workbook>
</file>

<file path=xl/calcChain.xml><?xml version="1.0" encoding="utf-8"?>
<calcChain xmlns="http://schemas.openxmlformats.org/spreadsheetml/2006/main">
  <c r="J139" i="5"/>
  <c r="J138"/>
  <c r="J112"/>
  <c r="J111" l="1"/>
  <c r="F123" l="1"/>
  <c r="F138"/>
  <c r="J123" l="1"/>
  <c r="J118"/>
  <c r="J117"/>
  <c r="J114"/>
  <c r="J113"/>
  <c r="J109"/>
  <c r="J108"/>
  <c r="I7"/>
  <c r="I8"/>
  <c r="I9"/>
  <c r="I11"/>
  <c r="I12"/>
  <c r="I13"/>
  <c r="I14"/>
  <c r="I17"/>
  <c r="I18"/>
  <c r="I19"/>
  <c r="I20"/>
  <c r="I22"/>
  <c r="I23"/>
  <c r="I24"/>
  <c r="I25"/>
  <c r="I28"/>
  <c r="I29"/>
  <c r="I30"/>
  <c r="I31"/>
  <c r="I33"/>
  <c r="I34"/>
  <c r="I35"/>
  <c r="I36"/>
  <c r="I39"/>
  <c r="I40"/>
  <c r="I41"/>
  <c r="I42"/>
  <c r="I44"/>
  <c r="I45"/>
  <c r="I46"/>
  <c r="I47"/>
  <c r="I49"/>
  <c r="I50"/>
  <c r="I52"/>
  <c r="I53"/>
  <c r="I55"/>
  <c r="I56"/>
  <c r="I59"/>
  <c r="I60"/>
  <c r="I62"/>
  <c r="I63"/>
  <c r="I65"/>
  <c r="I66"/>
  <c r="I68"/>
  <c r="I69"/>
  <c r="I71"/>
  <c r="I72"/>
  <c r="I73"/>
  <c r="I74"/>
  <c r="I76"/>
  <c r="I77"/>
  <c r="I79"/>
  <c r="I80"/>
  <c r="I81"/>
  <c r="I82"/>
  <c r="I83"/>
  <c r="I85"/>
  <c r="I87"/>
  <c r="I89"/>
  <c r="I90"/>
  <c r="I92"/>
  <c r="I94"/>
  <c r="I95"/>
  <c r="I96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3"/>
  <c r="I124"/>
  <c r="I125"/>
  <c r="I127"/>
  <c r="I128"/>
  <c r="I129"/>
  <c r="I130"/>
  <c r="I131"/>
  <c r="I132"/>
  <c r="I133"/>
  <c r="I134"/>
  <c r="I135"/>
  <c r="I136"/>
  <c r="I137"/>
  <c r="I138"/>
  <c r="I139"/>
  <c r="I140"/>
  <c r="I6"/>
  <c r="L140"/>
  <c r="L139"/>
  <c r="L138"/>
  <c r="L137"/>
  <c r="L136"/>
  <c r="L135"/>
  <c r="L134"/>
  <c r="L133"/>
  <c r="L132"/>
  <c r="L131"/>
  <c r="L130"/>
  <c r="L129"/>
  <c r="L128"/>
  <c r="L127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6"/>
  <c r="L95"/>
  <c r="L94"/>
  <c r="L92"/>
  <c r="L90"/>
  <c r="L89"/>
  <c r="L87"/>
  <c r="L85"/>
  <c r="L83"/>
  <c r="L82"/>
  <c r="L81"/>
  <c r="L80"/>
  <c r="L79"/>
  <c r="L77"/>
  <c r="L76"/>
  <c r="L74"/>
  <c r="L73"/>
  <c r="L72"/>
  <c r="L71"/>
  <c r="L69"/>
  <c r="L68"/>
  <c r="L66"/>
  <c r="L65"/>
  <c r="L63"/>
  <c r="L62"/>
  <c r="L60"/>
  <c r="L59"/>
  <c r="L56"/>
  <c r="L55"/>
  <c r="L53"/>
  <c r="L52"/>
  <c r="L50"/>
  <c r="L49"/>
  <c r="L47"/>
  <c r="L46"/>
  <c r="L45"/>
  <c r="L44"/>
  <c r="L42"/>
  <c r="L41"/>
  <c r="L40"/>
  <c r="L39"/>
  <c r="L36"/>
  <c r="L35"/>
  <c r="L34"/>
  <c r="L33"/>
  <c r="L31"/>
  <c r="L30"/>
  <c r="L29"/>
  <c r="L28"/>
  <c r="L25"/>
  <c r="L24"/>
  <c r="L23"/>
  <c r="L22"/>
  <c r="L20"/>
  <c r="L19"/>
  <c r="L18"/>
  <c r="L17"/>
  <c r="L14"/>
  <c r="L13"/>
  <c r="L12"/>
  <c r="L11"/>
  <c r="L9"/>
  <c r="L8"/>
  <c r="L7"/>
  <c r="L6"/>
  <c r="I141" l="1"/>
  <c r="L141"/>
  <c r="F7"/>
  <c r="F8"/>
  <c r="F9"/>
  <c r="F11"/>
  <c r="F12"/>
  <c r="F13"/>
  <c r="F14"/>
  <c r="F17"/>
  <c r="F18"/>
  <c r="F19"/>
  <c r="F20"/>
  <c r="F22"/>
  <c r="F23"/>
  <c r="F24"/>
  <c r="F25"/>
  <c r="F28"/>
  <c r="F29"/>
  <c r="F30"/>
  <c r="F31"/>
  <c r="F33"/>
  <c r="F34"/>
  <c r="F35"/>
  <c r="F36"/>
  <c r="F39"/>
  <c r="F40"/>
  <c r="F41"/>
  <c r="F42"/>
  <c r="F44"/>
  <c r="F45"/>
  <c r="F46"/>
  <c r="F47"/>
  <c r="F49"/>
  <c r="F50"/>
  <c r="F52"/>
  <c r="F53"/>
  <c r="F55"/>
  <c r="F56"/>
  <c r="F59"/>
  <c r="F60"/>
  <c r="F62"/>
  <c r="F63"/>
  <c r="F65"/>
  <c r="F66"/>
  <c r="F68"/>
  <c r="F69"/>
  <c r="F71"/>
  <c r="F72"/>
  <c r="F73"/>
  <c r="F74"/>
  <c r="F76"/>
  <c r="F77"/>
  <c r="F79"/>
  <c r="F80"/>
  <c r="F81"/>
  <c r="F82"/>
  <c r="F83"/>
  <c r="F85"/>
  <c r="F87"/>
  <c r="F89"/>
  <c r="F90"/>
  <c r="F92"/>
  <c r="F94"/>
  <c r="F95"/>
  <c r="F96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4"/>
  <c r="F125"/>
  <c r="F127"/>
  <c r="F128"/>
  <c r="F129"/>
  <c r="F130"/>
  <c r="F131"/>
  <c r="F132"/>
  <c r="F133"/>
  <c r="F134"/>
  <c r="F135"/>
  <c r="F136"/>
  <c r="F137"/>
  <c r="F139"/>
  <c r="F140"/>
  <c r="F6"/>
  <c r="F141" l="1"/>
</calcChain>
</file>

<file path=xl/sharedStrings.xml><?xml version="1.0" encoding="utf-8"?>
<sst xmlns="http://schemas.openxmlformats.org/spreadsheetml/2006/main" count="336" uniqueCount="191">
  <si>
    <t>№ п/п</t>
  </si>
  <si>
    <t>Вид работ</t>
  </si>
  <si>
    <t>Благоприятный период</t>
  </si>
  <si>
    <t>земельный участок до 0,2 га</t>
  </si>
  <si>
    <t>1 участок</t>
  </si>
  <si>
    <t>1 категория сложности</t>
  </si>
  <si>
    <t>1 га</t>
  </si>
  <si>
    <t>2 категория сложности</t>
  </si>
  <si>
    <t>3 категория сложности</t>
  </si>
  <si>
    <t>1 точка</t>
  </si>
  <si>
    <t xml:space="preserve">Координирование </t>
  </si>
  <si>
    <t>-в координатах</t>
  </si>
  <si>
    <t>-в линейных привязках</t>
  </si>
  <si>
    <t>До 0,2 га</t>
  </si>
  <si>
    <t>1 схема</t>
  </si>
  <si>
    <t>От 0,2 га до 1 га</t>
  </si>
  <si>
    <t>От 1 до 5 га</t>
  </si>
  <si>
    <t>От 5 га до 110 га</t>
  </si>
  <si>
    <t>Свыше 110 га</t>
  </si>
  <si>
    <t>Нанесение на планшеты</t>
  </si>
  <si>
    <t>1 планшет</t>
  </si>
  <si>
    <t xml:space="preserve">1 работа </t>
  </si>
  <si>
    <t>Подготовка сведений о местоположении зданий</t>
  </si>
  <si>
    <t>Предоставление материалов по инженерным изысканиям</t>
  </si>
  <si>
    <t>Подготовка специализированных схем</t>
  </si>
  <si>
    <t>Итого:</t>
  </si>
  <si>
    <t>Неблагоприятный период</t>
  </si>
  <si>
    <t>Работы по землеустройству и межеванию территории, площадью:</t>
  </si>
  <si>
    <t>От 5 га до 20 га</t>
  </si>
  <si>
    <t>Свыше 20 га</t>
  </si>
  <si>
    <t xml:space="preserve">Сопровождение работ по получению сведений из 
органов гос.регистрации </t>
  </si>
  <si>
    <t>1 объект</t>
  </si>
  <si>
    <t xml:space="preserve">Подготовка сведений по красным 
линиям (бум.носитель) </t>
  </si>
  <si>
    <t xml:space="preserve">Подготовка сведений по
 красным линиям (эл.вид) </t>
  </si>
  <si>
    <t xml:space="preserve">Сопровождение работ по поставновке 
на кадастровый учет </t>
  </si>
  <si>
    <t xml:space="preserve">Выдача материалов инженерных изысканий во временное пользование </t>
  </si>
  <si>
    <t>Комплексная оценка территории</t>
  </si>
  <si>
    <t>Инженерные решения по подготовке территории</t>
  </si>
  <si>
    <t>Архитектурно-планировочная документация</t>
  </si>
  <si>
    <t>Экономическая документация</t>
  </si>
  <si>
    <t>Юридическая и социологическая документация</t>
  </si>
  <si>
    <t>Охрана и оздоровление окружающей среды</t>
  </si>
  <si>
    <t>Транспорт</t>
  </si>
  <si>
    <t>Инженерное оборудование и благоустройство</t>
  </si>
  <si>
    <t>Безопасность</t>
  </si>
  <si>
    <t>Подготовка проекта межевания территории</t>
  </si>
  <si>
    <t>Подготовка заключения (справки) по использованию земельных участков и объектов недвижимости</t>
  </si>
  <si>
    <t>1 заключение / 1 справка</t>
  </si>
  <si>
    <t>Сканирование и подготовка чертежа (плана) для создания и ведения информационной системы</t>
  </si>
  <si>
    <t>1 чертеж / 1 план</t>
  </si>
  <si>
    <t>Наполнение и обновление сведений баз данных автоматизированной информационной системы</t>
  </si>
  <si>
    <t>1 транзакция (обращение к базе данных)</t>
  </si>
  <si>
    <t>1 земельный участок</t>
  </si>
  <si>
    <t>Создание географической информационной системы на застроенную территорию для одного класса объектов</t>
  </si>
  <si>
    <t>1 кв.км.</t>
  </si>
  <si>
    <t>Создание географической информационной системы на незастроенную территорию для одного класса объектов</t>
  </si>
  <si>
    <t>Обновление данных географической информационной системы на застроенную территорию для одного класса объектов</t>
  </si>
  <si>
    <t>Обновление данных географической информационной системы на незастроенную территорию для одного класса объектов</t>
  </si>
  <si>
    <t>1 кв.км</t>
  </si>
  <si>
    <t>1.1.</t>
  </si>
  <si>
    <t>1.2.</t>
  </si>
  <si>
    <t>1.3.</t>
  </si>
  <si>
    <t>1.4.</t>
  </si>
  <si>
    <t>2.1.</t>
  </si>
  <si>
    <t>2.2.</t>
  </si>
  <si>
    <t>2.3.</t>
  </si>
  <si>
    <t>2.4.</t>
  </si>
  <si>
    <t>3.1.</t>
  </si>
  <si>
    <t>3.3.</t>
  </si>
  <si>
    <t>3.4.</t>
  </si>
  <si>
    <t>Единица 
измерения</t>
  </si>
  <si>
    <t>3.2.</t>
  </si>
  <si>
    <t>4.1.</t>
  </si>
  <si>
    <t>4.2.</t>
  </si>
  <si>
    <t>4.3.</t>
  </si>
  <si>
    <t>4.4.</t>
  </si>
  <si>
    <t>5.1.</t>
  </si>
  <si>
    <t>5.2.</t>
  </si>
  <si>
    <t>5.3.</t>
  </si>
  <si>
    <t>5.4.</t>
  </si>
  <si>
    <t>6.1.</t>
  </si>
  <si>
    <t>6.2.</t>
  </si>
  <si>
    <t>6.3.</t>
  </si>
  <si>
    <t>7.1.</t>
  </si>
  <si>
    <t>7.2.</t>
  </si>
  <si>
    <t>7.3.</t>
  </si>
  <si>
    <t>7.4.</t>
  </si>
  <si>
    <t>6.4.</t>
  </si>
  <si>
    <t>8.1.</t>
  </si>
  <si>
    <t>8.2.</t>
  </si>
  <si>
    <t>8.3.</t>
  </si>
  <si>
    <t>8.4.</t>
  </si>
  <si>
    <t>9.1.</t>
  </si>
  <si>
    <t>9.2.</t>
  </si>
  <si>
    <t>11.1.</t>
  </si>
  <si>
    <t>11.2.</t>
  </si>
  <si>
    <t>10.1.</t>
  </si>
  <si>
    <t>10.2.</t>
  </si>
  <si>
    <t>Вынос в натуру точек</t>
  </si>
  <si>
    <t>12.1.</t>
  </si>
  <si>
    <t>12.2.</t>
  </si>
  <si>
    <t>13.1.</t>
  </si>
  <si>
    <t>13.2.</t>
  </si>
  <si>
    <t>Составление списка координат геодезических пунктов в местных системах координат</t>
  </si>
  <si>
    <t>Подготовка сведений о местоположении 
инженерных сетей</t>
  </si>
  <si>
    <t>Прием, хранение, обработка и систематизация проектно-изыскательской документации в ИСОГД</t>
  </si>
  <si>
    <t>Подготовка проекта планировки территории площадью 1 га, состоящий из следующих разделов:</t>
  </si>
  <si>
    <t>Составление схемы территорий, площадью:</t>
  </si>
  <si>
    <t>1 отчет</t>
  </si>
  <si>
    <t>1 п.км.</t>
  </si>
  <si>
    <t>Нанесение на планшеты графической информации по линейным привязкам</t>
  </si>
  <si>
    <t>Изготовление схемы, отображающей расположение построенного (реконструированного) объекта капитального строительства</t>
  </si>
  <si>
    <t>От 1 га до 5 га</t>
  </si>
  <si>
    <t>От 5 га до 100 га</t>
  </si>
  <si>
    <t>Подготовка схем расположения земельных участков на кадастровом плане территории</t>
  </si>
  <si>
    <t>до 0,5 га</t>
  </si>
  <si>
    <t>свыше 0,5 га</t>
  </si>
  <si>
    <t>16.1</t>
  </si>
  <si>
    <t>16.2</t>
  </si>
  <si>
    <t>16.3</t>
  </si>
  <si>
    <t>16.4</t>
  </si>
  <si>
    <t>Изготовление схемы по архивным материалам</t>
  </si>
  <si>
    <t>17.1</t>
  </si>
  <si>
    <t>18.1</t>
  </si>
  <si>
    <t>19.1</t>
  </si>
  <si>
    <t>благоприятный период</t>
  </si>
  <si>
    <t>неблагоприятный период</t>
  </si>
  <si>
    <t>Вынос репера (техническое нивелирование)</t>
  </si>
  <si>
    <t>20.1</t>
  </si>
  <si>
    <t>21.1</t>
  </si>
  <si>
    <t>21.2</t>
  </si>
  <si>
    <t>22.1</t>
  </si>
  <si>
    <t>1 дм</t>
  </si>
  <si>
    <t>1 лист</t>
  </si>
  <si>
    <t>Изготовление копии архивных материалов формата А0, А1, А2</t>
  </si>
  <si>
    <t>Изготовление копии архивных материалов формата А4 и А3</t>
  </si>
  <si>
    <t>Изготовление копии материалов на лавсане</t>
  </si>
  <si>
    <t>Вынос в натуру осей гаража, хозяйственных построек, киоска, контура жилого дома (в координатах)</t>
  </si>
  <si>
    <t>14.1.</t>
  </si>
  <si>
    <t>14.2.</t>
  </si>
  <si>
    <t>Вынос в натуру осей гаража, хозяйственных построек, киоска, контура жилого дома (в линейных привязках)</t>
  </si>
  <si>
    <t>15.1.</t>
  </si>
  <si>
    <t>15.2.</t>
  </si>
  <si>
    <t>17.2</t>
  </si>
  <si>
    <t>18.2</t>
  </si>
  <si>
    <t>18.3</t>
  </si>
  <si>
    <t>18.4</t>
  </si>
  <si>
    <t>18.5</t>
  </si>
  <si>
    <t>Подготовка технического отчета по результатам инженерно-геодезических изысканий</t>
  </si>
  <si>
    <t>23.1</t>
  </si>
  <si>
    <t>23.2</t>
  </si>
  <si>
    <t>23.3</t>
  </si>
  <si>
    <t>24.1</t>
  </si>
  <si>
    <t>24.2</t>
  </si>
  <si>
    <t>24.3</t>
  </si>
  <si>
    <t>24.4</t>
  </si>
  <si>
    <t>24.5</t>
  </si>
  <si>
    <t>Повторная подготовка сведений о местоположении сетей (при изменении в проектной документации, при истечении сроков первоначального согласования)</t>
  </si>
  <si>
    <t>Согласование инженерно-топографических планов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</si>
  <si>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</si>
  <si>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</si>
  <si>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</si>
  <si>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</si>
  <si>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</si>
  <si>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</si>
  <si>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</si>
  <si>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</si>
  <si>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</si>
  <si>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Т.И. Евсеева</t>
  </si>
  <si>
    <t>Цена за единицу в 2017 г., руб.</t>
  </si>
  <si>
    <t xml:space="preserve">Подготовка информации по земельным 
участкам (бумажный носитель) </t>
  </si>
  <si>
    <t xml:space="preserve">Подготовка информации по 
земельным участкам (эл.вид) </t>
  </si>
  <si>
    <t>Выдача материалов инженерных изысканий в электронном виде</t>
  </si>
  <si>
    <t>Выдача сведений (справки) о выполненных инженерных изысканиях на земельном участке</t>
  </si>
  <si>
    <t xml:space="preserve">Исполнительная съёмка благоустройства </t>
  </si>
  <si>
    <t>Топографическая съёмка узкой полосы, в том числе:</t>
  </si>
  <si>
    <t>Исполнительная съёмка кабельных сетей</t>
  </si>
  <si>
    <t>Исполнительная съёмка трубопроводных сетей</t>
  </si>
  <si>
    <t>Топографическая съёмка земельного участка</t>
  </si>
  <si>
    <t>Корректура топографической съёмки</t>
  </si>
  <si>
    <t>Объём в 2017 г., ед.</t>
  </si>
  <si>
    <t>Объём в 2017 г., руб.</t>
  </si>
  <si>
    <t>Цена за единицу в 2018 г., руб.</t>
  </si>
  <si>
    <t>Прогнози-руемый объём в 2018 г., ед.</t>
  </si>
  <si>
    <t xml:space="preserve">Экономист </t>
  </si>
  <si>
    <t>Цена за единицу в 2019 г., руб.</t>
  </si>
  <si>
    <t>Прогнози-руемый объём в 2019 г., ед.</t>
  </si>
  <si>
    <t>Прогнози-руемый объем в 2019 г., руб.</t>
  </si>
  <si>
    <t xml:space="preserve">Прогнозируемый объём платных работ на 2019 год </t>
  </si>
  <si>
    <t>УТВЕРЖДАЮ
Директор МБУ «АиГ»
____________________ Т.И. Керасирова</t>
  </si>
  <si>
    <t>Объем в 2018 г., руб.</t>
  </si>
</sst>
</file>

<file path=xl/styles.xml><?xml version="1.0" encoding="utf-8"?>
<styleSheet xmlns="http://schemas.openxmlformats.org/spreadsheetml/2006/main">
  <numFmts count="1">
    <numFmt numFmtId="164" formatCode="0.00000"/>
  </numFmts>
  <fonts count="5"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vertical="center"/>
    </xf>
    <xf numFmtId="0" fontId="1" fillId="0" borderId="3" xfId="0" applyFont="1" applyBorder="1" applyAlignment="1"/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2" fontId="4" fillId="0" borderId="0" xfId="0" applyNumberFormat="1" applyFont="1"/>
    <xf numFmtId="0" fontId="1" fillId="2" borderId="7" xfId="0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O144"/>
  <sheetViews>
    <sheetView tabSelected="1" topLeftCell="A136" workbookViewId="0">
      <selection activeCell="K144" sqref="K144"/>
    </sheetView>
  </sheetViews>
  <sheetFormatPr defaultRowHeight="15"/>
  <cols>
    <col min="1" max="1" width="7.140625" style="4" customWidth="1"/>
    <col min="2" max="2" width="31.5703125" style="4" customWidth="1"/>
    <col min="3" max="3" width="13.28515625" style="4" bestFit="1" customWidth="1"/>
    <col min="4" max="4" width="9.7109375" style="4" customWidth="1"/>
    <col min="5" max="5" width="7.5703125" style="20" customWidth="1"/>
    <col min="6" max="6" width="13.5703125" style="4" customWidth="1"/>
    <col min="7" max="7" width="10.85546875" style="4" customWidth="1"/>
    <col min="8" max="8" width="12.42578125" style="4" customWidth="1"/>
    <col min="9" max="9" width="13.5703125" style="4" customWidth="1"/>
    <col min="10" max="10" width="9" style="4" customWidth="1"/>
    <col min="11" max="11" width="9.140625" style="4"/>
    <col min="12" max="12" width="13.5703125" style="4" customWidth="1"/>
    <col min="13" max="13" width="11.85546875" style="4" bestFit="1" customWidth="1"/>
    <col min="14" max="14" width="15.42578125" style="4" bestFit="1" customWidth="1"/>
    <col min="15" max="15" width="13.5703125" style="4" bestFit="1" customWidth="1"/>
    <col min="16" max="16384" width="9.140625" style="4"/>
  </cols>
  <sheetData>
    <row r="1" spans="1:13" ht="66" customHeight="1">
      <c r="A1" s="21"/>
      <c r="B1" s="21"/>
      <c r="C1" s="21"/>
      <c r="D1" s="21"/>
      <c r="E1" s="21"/>
      <c r="F1" s="21"/>
      <c r="G1" s="40"/>
      <c r="H1" s="40"/>
      <c r="I1" s="43" t="s">
        <v>189</v>
      </c>
      <c r="J1" s="43"/>
      <c r="K1" s="43"/>
      <c r="L1" s="43"/>
    </row>
    <row r="2" spans="1:13" ht="15" customHeight="1">
      <c r="A2" s="11" t="s">
        <v>188</v>
      </c>
      <c r="B2" s="11"/>
      <c r="C2" s="11"/>
    </row>
    <row r="3" spans="1:13" ht="90">
      <c r="A3" s="5" t="s">
        <v>0</v>
      </c>
      <c r="B3" s="5" t="s">
        <v>1</v>
      </c>
      <c r="C3" s="22" t="s">
        <v>70</v>
      </c>
      <c r="D3" s="5" t="s">
        <v>169</v>
      </c>
      <c r="E3" s="26" t="s">
        <v>180</v>
      </c>
      <c r="F3" s="26" t="s">
        <v>181</v>
      </c>
      <c r="G3" s="5" t="s">
        <v>182</v>
      </c>
      <c r="H3" s="26" t="s">
        <v>183</v>
      </c>
      <c r="I3" s="5" t="s">
        <v>190</v>
      </c>
      <c r="J3" s="5" t="s">
        <v>185</v>
      </c>
      <c r="K3" s="26" t="s">
        <v>186</v>
      </c>
      <c r="L3" s="5" t="s">
        <v>187</v>
      </c>
    </row>
    <row r="4" spans="1:13">
      <c r="A4" s="14" t="s">
        <v>178</v>
      </c>
      <c r="B4" s="15"/>
      <c r="C4" s="15"/>
      <c r="D4" s="2"/>
      <c r="E4" s="27"/>
      <c r="F4" s="2"/>
      <c r="G4" s="2"/>
      <c r="H4" s="27"/>
      <c r="I4" s="2"/>
      <c r="J4" s="2"/>
      <c r="K4" s="27"/>
      <c r="L4" s="2"/>
    </row>
    <row r="5" spans="1:13">
      <c r="A5" s="14" t="s">
        <v>2</v>
      </c>
      <c r="B5" s="18"/>
      <c r="C5" s="18"/>
      <c r="D5" s="2"/>
      <c r="E5" s="27"/>
      <c r="F5" s="2"/>
      <c r="G5" s="2"/>
      <c r="H5" s="27"/>
      <c r="I5" s="2"/>
      <c r="J5" s="2"/>
      <c r="K5" s="27"/>
      <c r="L5" s="2"/>
    </row>
    <row r="6" spans="1:13">
      <c r="A6" s="5" t="s">
        <v>59</v>
      </c>
      <c r="B6" s="5" t="s">
        <v>3</v>
      </c>
      <c r="C6" s="22" t="s">
        <v>4</v>
      </c>
      <c r="D6" s="2">
        <v>5117.51</v>
      </c>
      <c r="E6" s="27">
        <v>4</v>
      </c>
      <c r="F6" s="31">
        <f>D6*E6</f>
        <v>20470.04</v>
      </c>
      <c r="G6" s="31">
        <v>5117.51</v>
      </c>
      <c r="H6" s="27">
        <v>4</v>
      </c>
      <c r="I6" s="31">
        <f>G6*H6</f>
        <v>20470.04</v>
      </c>
      <c r="J6" s="31">
        <v>5117.51</v>
      </c>
      <c r="K6" s="2">
        <v>3</v>
      </c>
      <c r="L6" s="3">
        <f>J6*K6</f>
        <v>15352.53</v>
      </c>
      <c r="M6" s="33"/>
    </row>
    <row r="7" spans="1:13">
      <c r="A7" s="5" t="s">
        <v>60</v>
      </c>
      <c r="B7" s="5" t="s">
        <v>5</v>
      </c>
      <c r="C7" s="22" t="s">
        <v>6</v>
      </c>
      <c r="D7" s="2">
        <v>25587.22</v>
      </c>
      <c r="E7" s="27">
        <v>2</v>
      </c>
      <c r="F7" s="31">
        <f t="shared" ref="F7:F69" si="0">D7*E7</f>
        <v>51174.44</v>
      </c>
      <c r="G7" s="31">
        <v>25587.22</v>
      </c>
      <c r="H7" s="27">
        <v>2</v>
      </c>
      <c r="I7" s="31">
        <f t="shared" ref="I7:I69" si="1">G7*H7</f>
        <v>51174.44</v>
      </c>
      <c r="J7" s="31">
        <v>25587.22</v>
      </c>
      <c r="K7" s="2">
        <v>1</v>
      </c>
      <c r="L7" s="3">
        <f t="shared" ref="L7:L9" si="2">J7*K7</f>
        <v>25587.22</v>
      </c>
      <c r="M7" s="33"/>
    </row>
    <row r="8" spans="1:13">
      <c r="A8" s="5" t="s">
        <v>61</v>
      </c>
      <c r="B8" s="5" t="s">
        <v>7</v>
      </c>
      <c r="C8" s="22" t="s">
        <v>6</v>
      </c>
      <c r="D8" s="2">
        <v>35822.17</v>
      </c>
      <c r="E8" s="27">
        <v>2</v>
      </c>
      <c r="F8" s="31">
        <f t="shared" si="0"/>
        <v>71644.34</v>
      </c>
      <c r="G8" s="31">
        <v>35822.17</v>
      </c>
      <c r="H8" s="27">
        <v>2</v>
      </c>
      <c r="I8" s="31">
        <f t="shared" si="1"/>
        <v>71644.34</v>
      </c>
      <c r="J8" s="31">
        <v>35822.17</v>
      </c>
      <c r="K8" s="2">
        <v>1</v>
      </c>
      <c r="L8" s="3">
        <f t="shared" si="2"/>
        <v>35822.17</v>
      </c>
      <c r="M8" s="33"/>
    </row>
    <row r="9" spans="1:13">
      <c r="A9" s="5" t="s">
        <v>62</v>
      </c>
      <c r="B9" s="5" t="s">
        <v>8</v>
      </c>
      <c r="C9" s="22" t="s">
        <v>6</v>
      </c>
      <c r="D9" s="2">
        <v>45940.27</v>
      </c>
      <c r="E9" s="27">
        <v>1</v>
      </c>
      <c r="F9" s="31">
        <f t="shared" si="0"/>
        <v>45940.27</v>
      </c>
      <c r="G9" s="31">
        <v>45940.27</v>
      </c>
      <c r="H9" s="27">
        <v>1</v>
      </c>
      <c r="I9" s="31">
        <f t="shared" si="1"/>
        <v>45940.27</v>
      </c>
      <c r="J9" s="31">
        <v>45940.27</v>
      </c>
      <c r="K9" s="2">
        <v>1</v>
      </c>
      <c r="L9" s="3">
        <f t="shared" si="2"/>
        <v>45940.27</v>
      </c>
      <c r="M9" s="33"/>
    </row>
    <row r="10" spans="1:13">
      <c r="A10" s="14" t="s">
        <v>26</v>
      </c>
      <c r="B10" s="19"/>
      <c r="C10" s="22"/>
      <c r="D10" s="2"/>
      <c r="E10" s="27"/>
      <c r="F10" s="31"/>
      <c r="G10" s="31"/>
      <c r="H10" s="27"/>
      <c r="I10" s="31"/>
      <c r="J10" s="31"/>
      <c r="K10" s="2"/>
      <c r="L10" s="3"/>
      <c r="M10" s="33"/>
    </row>
    <row r="11" spans="1:13">
      <c r="A11" s="5" t="s">
        <v>63</v>
      </c>
      <c r="B11" s="5" t="s">
        <v>3</v>
      </c>
      <c r="C11" s="22" t="s">
        <v>4</v>
      </c>
      <c r="D11" s="2">
        <v>6684.48</v>
      </c>
      <c r="E11" s="27">
        <v>4</v>
      </c>
      <c r="F11" s="31">
        <f t="shared" si="0"/>
        <v>26737.919999999998</v>
      </c>
      <c r="G11" s="31">
        <v>6684.48</v>
      </c>
      <c r="H11" s="27">
        <v>4</v>
      </c>
      <c r="I11" s="31">
        <f t="shared" si="1"/>
        <v>26737.919999999998</v>
      </c>
      <c r="J11" s="31">
        <v>6684.48</v>
      </c>
      <c r="K11" s="2">
        <v>3</v>
      </c>
      <c r="L11" s="3">
        <f t="shared" ref="L11:L14" si="3">J11*K11</f>
        <v>20053.439999999999</v>
      </c>
      <c r="M11" s="33"/>
    </row>
    <row r="12" spans="1:13">
      <c r="A12" s="6" t="s">
        <v>64</v>
      </c>
      <c r="B12" s="5" t="s">
        <v>5</v>
      </c>
      <c r="C12" s="22" t="s">
        <v>6</v>
      </c>
      <c r="D12" s="2">
        <v>33295.19</v>
      </c>
      <c r="E12" s="27">
        <v>3</v>
      </c>
      <c r="F12" s="31">
        <f t="shared" si="0"/>
        <v>99885.57</v>
      </c>
      <c r="G12" s="31">
        <v>33295.19</v>
      </c>
      <c r="H12" s="27">
        <v>3</v>
      </c>
      <c r="I12" s="31">
        <f t="shared" si="1"/>
        <v>99885.57</v>
      </c>
      <c r="J12" s="31">
        <v>33295.19</v>
      </c>
      <c r="K12" s="2">
        <v>1</v>
      </c>
      <c r="L12" s="3">
        <f t="shared" si="3"/>
        <v>33295.19</v>
      </c>
      <c r="M12" s="33"/>
    </row>
    <row r="13" spans="1:13">
      <c r="A13" s="7" t="s">
        <v>65</v>
      </c>
      <c r="B13" s="5" t="s">
        <v>7</v>
      </c>
      <c r="C13" s="22" t="s">
        <v>6</v>
      </c>
      <c r="D13" s="2">
        <v>46600.52</v>
      </c>
      <c r="E13" s="27">
        <v>2</v>
      </c>
      <c r="F13" s="31">
        <f t="shared" si="0"/>
        <v>93201.04</v>
      </c>
      <c r="G13" s="31">
        <v>46600.52</v>
      </c>
      <c r="H13" s="27">
        <v>2</v>
      </c>
      <c r="I13" s="31">
        <f t="shared" si="1"/>
        <v>93201.04</v>
      </c>
      <c r="J13" s="31">
        <v>46600.52</v>
      </c>
      <c r="K13" s="2">
        <v>1</v>
      </c>
      <c r="L13" s="3">
        <f t="shared" si="3"/>
        <v>46600.52</v>
      </c>
      <c r="M13" s="33"/>
    </row>
    <row r="14" spans="1:13">
      <c r="A14" s="5" t="s">
        <v>66</v>
      </c>
      <c r="B14" s="5" t="s">
        <v>8</v>
      </c>
      <c r="C14" s="22" t="s">
        <v>6</v>
      </c>
      <c r="D14" s="2">
        <v>59714.9</v>
      </c>
      <c r="E14" s="27">
        <v>1</v>
      </c>
      <c r="F14" s="31">
        <f t="shared" si="0"/>
        <v>59714.9</v>
      </c>
      <c r="G14" s="31">
        <v>59714.9</v>
      </c>
      <c r="H14" s="27">
        <v>1</v>
      </c>
      <c r="I14" s="31">
        <f t="shared" si="1"/>
        <v>59714.9</v>
      </c>
      <c r="J14" s="31">
        <v>59714.9</v>
      </c>
      <c r="K14" s="2">
        <v>1</v>
      </c>
      <c r="L14" s="3">
        <f t="shared" si="3"/>
        <v>59714.9</v>
      </c>
      <c r="M14" s="33"/>
    </row>
    <row r="15" spans="1:13">
      <c r="A15" s="14" t="s">
        <v>179</v>
      </c>
      <c r="B15" s="15"/>
      <c r="C15" s="15"/>
      <c r="D15" s="2"/>
      <c r="E15" s="27"/>
      <c r="F15" s="31"/>
      <c r="G15" s="31"/>
      <c r="H15" s="27"/>
      <c r="I15" s="31"/>
      <c r="J15" s="31"/>
      <c r="K15" s="2"/>
      <c r="L15" s="3"/>
      <c r="M15" s="33"/>
    </row>
    <row r="16" spans="1:13">
      <c r="A16" s="14" t="s">
        <v>2</v>
      </c>
      <c r="B16" s="19"/>
      <c r="C16" s="22"/>
      <c r="D16" s="2"/>
      <c r="E16" s="27"/>
      <c r="F16" s="31"/>
      <c r="G16" s="31"/>
      <c r="H16" s="27"/>
      <c r="I16" s="31"/>
      <c r="J16" s="31"/>
      <c r="K16" s="2"/>
      <c r="L16" s="3"/>
      <c r="M16" s="33"/>
    </row>
    <row r="17" spans="1:13">
      <c r="A17" s="5" t="s">
        <v>67</v>
      </c>
      <c r="B17" s="5" t="s">
        <v>3</v>
      </c>
      <c r="C17" s="22" t="s">
        <v>4</v>
      </c>
      <c r="D17" s="2">
        <v>2590.4699999999998</v>
      </c>
      <c r="E17" s="27">
        <v>4</v>
      </c>
      <c r="F17" s="31">
        <f t="shared" si="0"/>
        <v>10361.879999999999</v>
      </c>
      <c r="G17" s="31">
        <v>2590.4699999999998</v>
      </c>
      <c r="H17" s="27">
        <v>4</v>
      </c>
      <c r="I17" s="31">
        <f t="shared" si="1"/>
        <v>10361.879999999999</v>
      </c>
      <c r="J17" s="31">
        <v>2590.4699999999998</v>
      </c>
      <c r="K17" s="2">
        <v>3</v>
      </c>
      <c r="L17" s="3">
        <f t="shared" ref="L17:L20" si="4">J17*K17</f>
        <v>7771.41</v>
      </c>
      <c r="M17" s="33"/>
    </row>
    <row r="18" spans="1:13">
      <c r="A18" s="5" t="s">
        <v>71</v>
      </c>
      <c r="B18" s="5" t="s">
        <v>5</v>
      </c>
      <c r="C18" s="22" t="s">
        <v>6</v>
      </c>
      <c r="D18" s="2">
        <v>12786.57</v>
      </c>
      <c r="E18" s="27">
        <v>3</v>
      </c>
      <c r="F18" s="31">
        <f t="shared" si="0"/>
        <v>38359.71</v>
      </c>
      <c r="G18" s="31">
        <v>12786.57</v>
      </c>
      <c r="H18" s="27">
        <v>3</v>
      </c>
      <c r="I18" s="31">
        <f t="shared" si="1"/>
        <v>38359.71</v>
      </c>
      <c r="J18" s="31">
        <v>12786.57</v>
      </c>
      <c r="K18" s="2">
        <v>1</v>
      </c>
      <c r="L18" s="3">
        <f t="shared" si="4"/>
        <v>12786.57</v>
      </c>
      <c r="M18" s="33"/>
    </row>
    <row r="19" spans="1:13">
      <c r="A19" s="5" t="s">
        <v>68</v>
      </c>
      <c r="B19" s="5" t="s">
        <v>7</v>
      </c>
      <c r="C19" s="22" t="s">
        <v>6</v>
      </c>
      <c r="D19" s="2">
        <v>17921.79</v>
      </c>
      <c r="E19" s="27">
        <v>2</v>
      </c>
      <c r="F19" s="31">
        <f t="shared" si="0"/>
        <v>35843.58</v>
      </c>
      <c r="G19" s="31">
        <v>17921.79</v>
      </c>
      <c r="H19" s="27">
        <v>2</v>
      </c>
      <c r="I19" s="31">
        <f t="shared" si="1"/>
        <v>35843.58</v>
      </c>
      <c r="J19" s="31">
        <v>17921.79</v>
      </c>
      <c r="K19" s="2">
        <v>1</v>
      </c>
      <c r="L19" s="3">
        <f t="shared" si="4"/>
        <v>17921.79</v>
      </c>
      <c r="M19" s="33"/>
    </row>
    <row r="20" spans="1:13">
      <c r="A20" s="5" t="s">
        <v>69</v>
      </c>
      <c r="B20" s="5" t="s">
        <v>8</v>
      </c>
      <c r="C20" s="22" t="s">
        <v>6</v>
      </c>
      <c r="D20" s="2">
        <v>22993.4</v>
      </c>
      <c r="E20" s="27">
        <v>1</v>
      </c>
      <c r="F20" s="31">
        <f t="shared" si="0"/>
        <v>22993.4</v>
      </c>
      <c r="G20" s="31">
        <v>22993.4</v>
      </c>
      <c r="H20" s="27">
        <v>1</v>
      </c>
      <c r="I20" s="31">
        <f t="shared" si="1"/>
        <v>22993.4</v>
      </c>
      <c r="J20" s="31">
        <v>22993.4</v>
      </c>
      <c r="K20" s="2">
        <v>1</v>
      </c>
      <c r="L20" s="3">
        <f t="shared" si="4"/>
        <v>22993.4</v>
      </c>
      <c r="M20" s="33"/>
    </row>
    <row r="21" spans="1:13">
      <c r="A21" s="13" t="s">
        <v>26</v>
      </c>
      <c r="B21" s="17"/>
      <c r="C21" s="22"/>
      <c r="D21" s="2"/>
      <c r="E21" s="27"/>
      <c r="F21" s="31"/>
      <c r="G21" s="31"/>
      <c r="H21" s="27"/>
      <c r="I21" s="31"/>
      <c r="J21" s="31"/>
      <c r="K21" s="2"/>
      <c r="L21" s="3"/>
      <c r="M21" s="33"/>
    </row>
    <row r="22" spans="1:13">
      <c r="A22" s="5" t="s">
        <v>72</v>
      </c>
      <c r="B22" s="5" t="s">
        <v>3</v>
      </c>
      <c r="C22" s="22" t="s">
        <v>4</v>
      </c>
      <c r="D22" s="2">
        <v>3401.9</v>
      </c>
      <c r="E22" s="27">
        <v>4</v>
      </c>
      <c r="F22" s="31">
        <f t="shared" si="0"/>
        <v>13607.6</v>
      </c>
      <c r="G22" s="31">
        <v>3401.9</v>
      </c>
      <c r="H22" s="27">
        <v>4</v>
      </c>
      <c r="I22" s="31">
        <f t="shared" si="1"/>
        <v>13607.6</v>
      </c>
      <c r="J22" s="31">
        <v>3401.9</v>
      </c>
      <c r="K22" s="2">
        <v>3</v>
      </c>
      <c r="L22" s="3">
        <f t="shared" ref="L22:L25" si="5">J22*K22</f>
        <v>10205.700000000001</v>
      </c>
      <c r="M22" s="33"/>
    </row>
    <row r="23" spans="1:13">
      <c r="A23" s="5" t="s">
        <v>73</v>
      </c>
      <c r="B23" s="5" t="s">
        <v>5</v>
      </c>
      <c r="C23" s="22" t="s">
        <v>6</v>
      </c>
      <c r="D23" s="2">
        <v>16651.11</v>
      </c>
      <c r="E23" s="27">
        <v>3</v>
      </c>
      <c r="F23" s="31">
        <f t="shared" si="0"/>
        <v>49953.33</v>
      </c>
      <c r="G23" s="31">
        <v>16651.11</v>
      </c>
      <c r="H23" s="27">
        <v>3</v>
      </c>
      <c r="I23" s="31">
        <f t="shared" si="1"/>
        <v>49953.33</v>
      </c>
      <c r="J23" s="31">
        <v>16651.11</v>
      </c>
      <c r="K23" s="2">
        <v>1</v>
      </c>
      <c r="L23" s="3">
        <f t="shared" si="5"/>
        <v>16651.11</v>
      </c>
      <c r="M23" s="33"/>
    </row>
    <row r="24" spans="1:13">
      <c r="A24" s="5" t="s">
        <v>74</v>
      </c>
      <c r="B24" s="5" t="s">
        <v>7</v>
      </c>
      <c r="C24" s="22" t="s">
        <v>6</v>
      </c>
      <c r="D24" s="2">
        <v>23268.69</v>
      </c>
      <c r="E24" s="27">
        <v>2</v>
      </c>
      <c r="F24" s="31">
        <f t="shared" si="0"/>
        <v>46537.38</v>
      </c>
      <c r="G24" s="31">
        <v>23268.69</v>
      </c>
      <c r="H24" s="27">
        <v>2</v>
      </c>
      <c r="I24" s="31">
        <f t="shared" si="1"/>
        <v>46537.38</v>
      </c>
      <c r="J24" s="31">
        <v>23268.69</v>
      </c>
      <c r="K24" s="2">
        <v>1</v>
      </c>
      <c r="L24" s="3">
        <f t="shared" si="5"/>
        <v>23268.69</v>
      </c>
      <c r="M24" s="33"/>
    </row>
    <row r="25" spans="1:13">
      <c r="A25" s="5" t="s">
        <v>75</v>
      </c>
      <c r="B25" s="5" t="s">
        <v>8</v>
      </c>
      <c r="C25" s="22" t="s">
        <v>6</v>
      </c>
      <c r="D25" s="2">
        <v>29914.33</v>
      </c>
      <c r="E25" s="27">
        <v>1</v>
      </c>
      <c r="F25" s="31">
        <f t="shared" si="0"/>
        <v>29914.33</v>
      </c>
      <c r="G25" s="31">
        <v>29914.33</v>
      </c>
      <c r="H25" s="27">
        <v>1</v>
      </c>
      <c r="I25" s="31">
        <f t="shared" si="1"/>
        <v>29914.33</v>
      </c>
      <c r="J25" s="31">
        <v>29914.33</v>
      </c>
      <c r="K25" s="2">
        <v>1</v>
      </c>
      <c r="L25" s="3">
        <f t="shared" si="5"/>
        <v>29914.33</v>
      </c>
      <c r="M25" s="33"/>
    </row>
    <row r="26" spans="1:13">
      <c r="A26" s="14" t="s">
        <v>174</v>
      </c>
      <c r="B26" s="15"/>
      <c r="C26" s="15"/>
      <c r="D26" s="2"/>
      <c r="E26" s="27"/>
      <c r="F26" s="31"/>
      <c r="G26" s="31"/>
      <c r="H26" s="27"/>
      <c r="I26" s="31"/>
      <c r="J26" s="31"/>
      <c r="K26" s="2"/>
      <c r="L26" s="3"/>
      <c r="M26" s="33"/>
    </row>
    <row r="27" spans="1:13">
      <c r="A27" s="14" t="s">
        <v>2</v>
      </c>
      <c r="B27" s="19"/>
      <c r="C27" s="22"/>
      <c r="D27" s="2"/>
      <c r="E27" s="27"/>
      <c r="F27" s="31"/>
      <c r="G27" s="31"/>
      <c r="H27" s="27"/>
      <c r="I27" s="31"/>
      <c r="J27" s="31"/>
      <c r="K27" s="2"/>
      <c r="L27" s="3"/>
      <c r="M27" s="33"/>
    </row>
    <row r="28" spans="1:13">
      <c r="A28" s="5" t="s">
        <v>76</v>
      </c>
      <c r="B28" s="5" t="s">
        <v>3</v>
      </c>
      <c r="C28" s="22" t="s">
        <v>4</v>
      </c>
      <c r="D28" s="2">
        <v>6416.21</v>
      </c>
      <c r="E28" s="27">
        <v>4</v>
      </c>
      <c r="F28" s="31">
        <f t="shared" si="0"/>
        <v>25664.84</v>
      </c>
      <c r="G28" s="31">
        <v>6416.21</v>
      </c>
      <c r="H28" s="27">
        <v>4</v>
      </c>
      <c r="I28" s="31">
        <f t="shared" si="1"/>
        <v>25664.84</v>
      </c>
      <c r="J28" s="31">
        <v>6416.21</v>
      </c>
      <c r="K28" s="2">
        <v>3</v>
      </c>
      <c r="L28" s="3">
        <f t="shared" ref="L28:L31" si="6">J28*K28</f>
        <v>19248.63</v>
      </c>
      <c r="M28" s="33"/>
    </row>
    <row r="29" spans="1:13">
      <c r="A29" s="5" t="s">
        <v>77</v>
      </c>
      <c r="B29" s="5" t="s">
        <v>5</v>
      </c>
      <c r="C29" s="22" t="s">
        <v>6</v>
      </c>
      <c r="D29" s="2">
        <v>12786.57</v>
      </c>
      <c r="E29" s="27">
        <v>3</v>
      </c>
      <c r="F29" s="31">
        <f t="shared" si="0"/>
        <v>38359.71</v>
      </c>
      <c r="G29" s="31">
        <v>12786.57</v>
      </c>
      <c r="H29" s="27">
        <v>3</v>
      </c>
      <c r="I29" s="31">
        <f t="shared" si="1"/>
        <v>38359.71</v>
      </c>
      <c r="J29" s="31">
        <v>12786.57</v>
      </c>
      <c r="K29" s="2">
        <v>1</v>
      </c>
      <c r="L29" s="3">
        <f t="shared" si="6"/>
        <v>12786.57</v>
      </c>
      <c r="M29" s="33"/>
    </row>
    <row r="30" spans="1:13">
      <c r="A30" s="5" t="s">
        <v>78</v>
      </c>
      <c r="B30" s="5" t="s">
        <v>7</v>
      </c>
      <c r="C30" s="22" t="s">
        <v>6</v>
      </c>
      <c r="D30" s="2">
        <v>17921.79</v>
      </c>
      <c r="E30" s="27">
        <v>2</v>
      </c>
      <c r="F30" s="31">
        <f t="shared" si="0"/>
        <v>35843.58</v>
      </c>
      <c r="G30" s="31">
        <v>17921.79</v>
      </c>
      <c r="H30" s="27">
        <v>2</v>
      </c>
      <c r="I30" s="31">
        <f t="shared" si="1"/>
        <v>35843.58</v>
      </c>
      <c r="J30" s="31">
        <v>17921.79</v>
      </c>
      <c r="K30" s="2">
        <v>1</v>
      </c>
      <c r="L30" s="3">
        <f t="shared" si="6"/>
        <v>17921.79</v>
      </c>
      <c r="M30" s="33"/>
    </row>
    <row r="31" spans="1:13">
      <c r="A31" s="5" t="s">
        <v>79</v>
      </c>
      <c r="B31" s="5" t="s">
        <v>8</v>
      </c>
      <c r="C31" s="22" t="s">
        <v>6</v>
      </c>
      <c r="D31" s="2">
        <v>22993.4</v>
      </c>
      <c r="E31" s="27">
        <v>1</v>
      </c>
      <c r="F31" s="31">
        <f t="shared" si="0"/>
        <v>22993.4</v>
      </c>
      <c r="G31" s="31">
        <v>22993.4</v>
      </c>
      <c r="H31" s="27">
        <v>1</v>
      </c>
      <c r="I31" s="31">
        <f t="shared" si="1"/>
        <v>22993.4</v>
      </c>
      <c r="J31" s="31">
        <v>22993.4</v>
      </c>
      <c r="K31" s="2">
        <v>1</v>
      </c>
      <c r="L31" s="3">
        <f t="shared" si="6"/>
        <v>22993.4</v>
      </c>
      <c r="M31" s="33"/>
    </row>
    <row r="32" spans="1:13">
      <c r="A32" s="14" t="s">
        <v>26</v>
      </c>
      <c r="B32" s="19"/>
      <c r="C32" s="22"/>
      <c r="D32" s="2"/>
      <c r="E32" s="27"/>
      <c r="F32" s="31"/>
      <c r="G32" s="31"/>
      <c r="H32" s="27"/>
      <c r="I32" s="31"/>
      <c r="J32" s="31"/>
      <c r="K32" s="2"/>
      <c r="L32" s="3"/>
      <c r="M32" s="33"/>
    </row>
    <row r="33" spans="1:13">
      <c r="A33" s="5" t="s">
        <v>80</v>
      </c>
      <c r="B33" s="5" t="s">
        <v>3</v>
      </c>
      <c r="C33" s="22" t="s">
        <v>4</v>
      </c>
      <c r="D33" s="2">
        <v>8384.4599999999991</v>
      </c>
      <c r="E33" s="27">
        <v>4</v>
      </c>
      <c r="F33" s="31">
        <f t="shared" si="0"/>
        <v>33537.839999999997</v>
      </c>
      <c r="G33" s="31">
        <v>8384.4599999999991</v>
      </c>
      <c r="H33" s="27">
        <v>4</v>
      </c>
      <c r="I33" s="31">
        <f t="shared" si="1"/>
        <v>33537.839999999997</v>
      </c>
      <c r="J33" s="31">
        <v>8384.4599999999991</v>
      </c>
      <c r="K33" s="2">
        <v>3</v>
      </c>
      <c r="L33" s="3">
        <f t="shared" ref="L33:L36" si="7">J33*K33</f>
        <v>25153.38</v>
      </c>
      <c r="M33" s="33"/>
    </row>
    <row r="34" spans="1:13">
      <c r="A34" s="5" t="s">
        <v>81</v>
      </c>
      <c r="B34" s="5" t="s">
        <v>5</v>
      </c>
      <c r="C34" s="22" t="s">
        <v>6</v>
      </c>
      <c r="D34" s="2">
        <v>16651.11</v>
      </c>
      <c r="E34" s="27">
        <v>3</v>
      </c>
      <c r="F34" s="31">
        <f t="shared" si="0"/>
        <v>49953.33</v>
      </c>
      <c r="G34" s="31">
        <v>16651.11</v>
      </c>
      <c r="H34" s="27">
        <v>3</v>
      </c>
      <c r="I34" s="31">
        <f t="shared" si="1"/>
        <v>49953.33</v>
      </c>
      <c r="J34" s="31">
        <v>16651.11</v>
      </c>
      <c r="K34" s="2">
        <v>1</v>
      </c>
      <c r="L34" s="3">
        <f t="shared" si="7"/>
        <v>16651.11</v>
      </c>
      <c r="M34" s="33"/>
    </row>
    <row r="35" spans="1:13">
      <c r="A35" s="5" t="s">
        <v>82</v>
      </c>
      <c r="B35" s="5" t="s">
        <v>7</v>
      </c>
      <c r="C35" s="22" t="s">
        <v>6</v>
      </c>
      <c r="D35" s="2">
        <v>23268.69</v>
      </c>
      <c r="E35" s="27">
        <v>2</v>
      </c>
      <c r="F35" s="31">
        <f t="shared" si="0"/>
        <v>46537.38</v>
      </c>
      <c r="G35" s="31">
        <v>23268.69</v>
      </c>
      <c r="H35" s="27">
        <v>2</v>
      </c>
      <c r="I35" s="31">
        <f t="shared" si="1"/>
        <v>46537.38</v>
      </c>
      <c r="J35" s="31">
        <v>23268.69</v>
      </c>
      <c r="K35" s="2">
        <v>1</v>
      </c>
      <c r="L35" s="3">
        <f t="shared" si="7"/>
        <v>23268.69</v>
      </c>
      <c r="M35" s="33"/>
    </row>
    <row r="36" spans="1:13">
      <c r="A36" s="5" t="s">
        <v>87</v>
      </c>
      <c r="B36" s="5" t="s">
        <v>8</v>
      </c>
      <c r="C36" s="22" t="s">
        <v>6</v>
      </c>
      <c r="D36" s="2">
        <v>29914.33</v>
      </c>
      <c r="E36" s="27">
        <v>1</v>
      </c>
      <c r="F36" s="31">
        <f t="shared" si="0"/>
        <v>29914.33</v>
      </c>
      <c r="G36" s="31">
        <v>29914.33</v>
      </c>
      <c r="H36" s="27">
        <v>1</v>
      </c>
      <c r="I36" s="31">
        <f t="shared" si="1"/>
        <v>29914.33</v>
      </c>
      <c r="J36" s="31">
        <v>29914.33</v>
      </c>
      <c r="K36" s="2">
        <v>1</v>
      </c>
      <c r="L36" s="3">
        <f t="shared" si="7"/>
        <v>29914.33</v>
      </c>
      <c r="M36" s="33"/>
    </row>
    <row r="37" spans="1:13">
      <c r="A37" s="14" t="s">
        <v>175</v>
      </c>
      <c r="B37" s="15"/>
      <c r="C37" s="15"/>
      <c r="D37" s="2"/>
      <c r="E37" s="27"/>
      <c r="F37" s="31"/>
      <c r="G37" s="31"/>
      <c r="H37" s="27"/>
      <c r="I37" s="31"/>
      <c r="J37" s="31"/>
      <c r="K37" s="2"/>
      <c r="L37" s="3"/>
      <c r="M37" s="33"/>
    </row>
    <row r="38" spans="1:13">
      <c r="A38" s="13" t="s">
        <v>2</v>
      </c>
      <c r="B38" s="17"/>
      <c r="C38" s="22"/>
      <c r="D38" s="2"/>
      <c r="E38" s="27"/>
      <c r="F38" s="31"/>
      <c r="G38" s="31"/>
      <c r="H38" s="27"/>
      <c r="I38" s="31"/>
      <c r="J38" s="31"/>
      <c r="K38" s="2"/>
      <c r="L38" s="3"/>
      <c r="M38" s="33"/>
    </row>
    <row r="39" spans="1:13">
      <c r="A39" s="5" t="s">
        <v>83</v>
      </c>
      <c r="B39" s="5" t="s">
        <v>3</v>
      </c>
      <c r="C39" s="22" t="s">
        <v>4</v>
      </c>
      <c r="D39" s="2">
        <v>6140.93</v>
      </c>
      <c r="E39" s="27">
        <v>4</v>
      </c>
      <c r="F39" s="31">
        <f t="shared" si="0"/>
        <v>24563.72</v>
      </c>
      <c r="G39" s="31">
        <v>6140.93</v>
      </c>
      <c r="H39" s="27">
        <v>4</v>
      </c>
      <c r="I39" s="31">
        <f t="shared" si="1"/>
        <v>24563.72</v>
      </c>
      <c r="J39" s="31">
        <v>6140.93</v>
      </c>
      <c r="K39" s="2">
        <v>3</v>
      </c>
      <c r="L39" s="3">
        <f t="shared" ref="L39:L42" si="8">J39*K39</f>
        <v>18422.79</v>
      </c>
      <c r="M39" s="33"/>
    </row>
    <row r="40" spans="1:13">
      <c r="A40" s="5" t="s">
        <v>84</v>
      </c>
      <c r="B40" s="5" t="s">
        <v>5</v>
      </c>
      <c r="C40" s="22" t="s">
        <v>6</v>
      </c>
      <c r="D40" s="2">
        <v>30704.68</v>
      </c>
      <c r="E40" s="27">
        <v>3</v>
      </c>
      <c r="F40" s="31">
        <f t="shared" si="0"/>
        <v>92114.04</v>
      </c>
      <c r="G40" s="31">
        <v>30704.68</v>
      </c>
      <c r="H40" s="27">
        <v>3</v>
      </c>
      <c r="I40" s="31">
        <f t="shared" si="1"/>
        <v>92114.04</v>
      </c>
      <c r="J40" s="31">
        <v>30704.68</v>
      </c>
      <c r="K40" s="2">
        <v>1</v>
      </c>
      <c r="L40" s="3">
        <f t="shared" si="8"/>
        <v>30704.68</v>
      </c>
      <c r="M40" s="33"/>
    </row>
    <row r="41" spans="1:13">
      <c r="A41" s="5" t="s">
        <v>85</v>
      </c>
      <c r="B41" s="5" t="s">
        <v>7</v>
      </c>
      <c r="C41" s="22" t="s">
        <v>6</v>
      </c>
      <c r="D41" s="2">
        <v>43444.74</v>
      </c>
      <c r="E41" s="27">
        <v>2</v>
      </c>
      <c r="F41" s="31">
        <f t="shared" si="0"/>
        <v>86889.48</v>
      </c>
      <c r="G41" s="31">
        <v>43444.74</v>
      </c>
      <c r="H41" s="27">
        <v>2</v>
      </c>
      <c r="I41" s="31">
        <f t="shared" si="1"/>
        <v>86889.48</v>
      </c>
      <c r="J41" s="31">
        <v>43444.74</v>
      </c>
      <c r="K41" s="2">
        <v>1</v>
      </c>
      <c r="L41" s="3">
        <f t="shared" si="8"/>
        <v>43444.74</v>
      </c>
      <c r="M41" s="33"/>
    </row>
    <row r="42" spans="1:13">
      <c r="A42" s="5" t="s">
        <v>86</v>
      </c>
      <c r="B42" s="5" t="s">
        <v>8</v>
      </c>
      <c r="C42" s="22" t="s">
        <v>6</v>
      </c>
      <c r="D42" s="2">
        <v>53745.4</v>
      </c>
      <c r="E42" s="27">
        <v>1</v>
      </c>
      <c r="F42" s="31">
        <f t="shared" si="0"/>
        <v>53745.4</v>
      </c>
      <c r="G42" s="31">
        <v>53745.4</v>
      </c>
      <c r="H42" s="27">
        <v>1</v>
      </c>
      <c r="I42" s="31">
        <f t="shared" si="1"/>
        <v>53745.4</v>
      </c>
      <c r="J42" s="31">
        <v>53745.4</v>
      </c>
      <c r="K42" s="2">
        <v>1</v>
      </c>
      <c r="L42" s="3">
        <f t="shared" si="8"/>
        <v>53745.4</v>
      </c>
      <c r="M42" s="33"/>
    </row>
    <row r="43" spans="1:13">
      <c r="A43" s="13" t="s">
        <v>26</v>
      </c>
      <c r="B43" s="17"/>
      <c r="C43" s="22"/>
      <c r="D43" s="2"/>
      <c r="E43" s="27"/>
      <c r="F43" s="31"/>
      <c r="G43" s="31"/>
      <c r="H43" s="27"/>
      <c r="I43" s="31"/>
      <c r="J43" s="31"/>
      <c r="K43" s="2"/>
      <c r="L43" s="3"/>
      <c r="M43" s="33"/>
    </row>
    <row r="44" spans="1:13">
      <c r="A44" s="5" t="s">
        <v>88</v>
      </c>
      <c r="B44" s="5" t="s">
        <v>3</v>
      </c>
      <c r="C44" s="22" t="s">
        <v>4</v>
      </c>
      <c r="D44" s="2">
        <v>7983.18</v>
      </c>
      <c r="E44" s="27">
        <v>4</v>
      </c>
      <c r="F44" s="31">
        <f t="shared" si="0"/>
        <v>31932.720000000001</v>
      </c>
      <c r="G44" s="31">
        <v>7983.18</v>
      </c>
      <c r="H44" s="27">
        <v>4</v>
      </c>
      <c r="I44" s="31">
        <f t="shared" si="1"/>
        <v>31932.720000000001</v>
      </c>
      <c r="J44" s="31">
        <v>7983.18</v>
      </c>
      <c r="K44" s="2">
        <v>3</v>
      </c>
      <c r="L44" s="3">
        <f t="shared" ref="L44:L47" si="9">J44*K44</f>
        <v>23949.54</v>
      </c>
      <c r="M44" s="33"/>
    </row>
    <row r="45" spans="1:13">
      <c r="A45" s="5" t="s">
        <v>89</v>
      </c>
      <c r="B45" s="5" t="s">
        <v>5</v>
      </c>
      <c r="C45" s="22" t="s">
        <v>6</v>
      </c>
      <c r="D45" s="2">
        <v>39916.11</v>
      </c>
      <c r="E45" s="27">
        <v>3</v>
      </c>
      <c r="F45" s="31">
        <f t="shared" si="0"/>
        <v>119748.33</v>
      </c>
      <c r="G45" s="31">
        <v>39916.11</v>
      </c>
      <c r="H45" s="27">
        <v>3</v>
      </c>
      <c r="I45" s="31">
        <f t="shared" si="1"/>
        <v>119748.33</v>
      </c>
      <c r="J45" s="31">
        <v>39916.11</v>
      </c>
      <c r="K45" s="2">
        <v>1</v>
      </c>
      <c r="L45" s="3">
        <f t="shared" si="9"/>
        <v>39916.11</v>
      </c>
      <c r="M45" s="33"/>
    </row>
    <row r="46" spans="1:13">
      <c r="A46" s="5" t="s">
        <v>90</v>
      </c>
      <c r="B46" s="5" t="s">
        <v>7</v>
      </c>
      <c r="C46" s="22" t="s">
        <v>6</v>
      </c>
      <c r="D46" s="2">
        <v>56478.14</v>
      </c>
      <c r="E46" s="27">
        <v>2</v>
      </c>
      <c r="F46" s="31">
        <f t="shared" si="0"/>
        <v>112956.28</v>
      </c>
      <c r="G46" s="31">
        <v>56478.14</v>
      </c>
      <c r="H46" s="27">
        <v>2</v>
      </c>
      <c r="I46" s="31">
        <f t="shared" si="1"/>
        <v>112956.28</v>
      </c>
      <c r="J46" s="31">
        <v>56478.14</v>
      </c>
      <c r="K46" s="2">
        <v>1</v>
      </c>
      <c r="L46" s="3">
        <f t="shared" si="9"/>
        <v>56478.14</v>
      </c>
      <c r="M46" s="33"/>
    </row>
    <row r="47" spans="1:13">
      <c r="A47" s="5" t="s">
        <v>91</v>
      </c>
      <c r="B47" s="5" t="s">
        <v>8</v>
      </c>
      <c r="C47" s="22" t="s">
        <v>6</v>
      </c>
      <c r="D47" s="2">
        <v>69864.070000000007</v>
      </c>
      <c r="E47" s="27">
        <v>1</v>
      </c>
      <c r="F47" s="31">
        <f t="shared" si="0"/>
        <v>69864.070000000007</v>
      </c>
      <c r="G47" s="31">
        <v>69864.070000000007</v>
      </c>
      <c r="H47" s="27">
        <v>1</v>
      </c>
      <c r="I47" s="31">
        <f t="shared" si="1"/>
        <v>69864.070000000007</v>
      </c>
      <c r="J47" s="31">
        <v>69864.070000000007</v>
      </c>
      <c r="K47" s="2">
        <v>1</v>
      </c>
      <c r="L47" s="3">
        <f t="shared" si="9"/>
        <v>69864.070000000007</v>
      </c>
      <c r="M47" s="33"/>
    </row>
    <row r="48" spans="1:13">
      <c r="A48" s="14" t="s">
        <v>176</v>
      </c>
      <c r="B48" s="15"/>
      <c r="C48" s="15"/>
      <c r="D48" s="2"/>
      <c r="E48" s="27"/>
      <c r="F48" s="31"/>
      <c r="G48" s="31"/>
      <c r="H48" s="27"/>
      <c r="I48" s="31"/>
      <c r="J48" s="31"/>
      <c r="K48" s="2"/>
      <c r="L48" s="3"/>
      <c r="M48" s="33"/>
    </row>
    <row r="49" spans="1:13">
      <c r="A49" s="5" t="s">
        <v>92</v>
      </c>
      <c r="B49" s="5" t="s">
        <v>2</v>
      </c>
      <c r="C49" s="22" t="s">
        <v>9</v>
      </c>
      <c r="D49" s="2">
        <v>964.36</v>
      </c>
      <c r="E49" s="27">
        <v>2</v>
      </c>
      <c r="F49" s="31">
        <f t="shared" si="0"/>
        <v>1928.72</v>
      </c>
      <c r="G49" s="31">
        <v>964.36</v>
      </c>
      <c r="H49" s="27">
        <v>2</v>
      </c>
      <c r="I49" s="31">
        <f t="shared" si="1"/>
        <v>1928.72</v>
      </c>
      <c r="J49" s="31">
        <v>964.36</v>
      </c>
      <c r="K49" s="2">
        <v>1</v>
      </c>
      <c r="L49" s="3">
        <f t="shared" ref="L49:L50" si="10">J49*K49</f>
        <v>964.36</v>
      </c>
      <c r="M49" s="33"/>
    </row>
    <row r="50" spans="1:13">
      <c r="A50" s="5" t="s">
        <v>93</v>
      </c>
      <c r="B50" s="5" t="s">
        <v>26</v>
      </c>
      <c r="C50" s="22" t="s">
        <v>9</v>
      </c>
      <c r="D50" s="2">
        <v>1261.07</v>
      </c>
      <c r="E50" s="27">
        <v>1</v>
      </c>
      <c r="F50" s="31">
        <f t="shared" si="0"/>
        <v>1261.07</v>
      </c>
      <c r="G50" s="31">
        <v>1261.07</v>
      </c>
      <c r="H50" s="27">
        <v>1</v>
      </c>
      <c r="I50" s="31">
        <f t="shared" si="1"/>
        <v>1261.07</v>
      </c>
      <c r="J50" s="31">
        <v>1261.07</v>
      </c>
      <c r="K50" s="2">
        <v>1</v>
      </c>
      <c r="L50" s="3">
        <f t="shared" si="10"/>
        <v>1261.07</v>
      </c>
      <c r="M50" s="33"/>
    </row>
    <row r="51" spans="1:13">
      <c r="A51" s="14" t="s">
        <v>177</v>
      </c>
      <c r="B51" s="15"/>
      <c r="C51" s="15"/>
      <c r="D51" s="2"/>
      <c r="E51" s="27"/>
      <c r="F51" s="31"/>
      <c r="G51" s="31"/>
      <c r="H51" s="27"/>
      <c r="I51" s="31"/>
      <c r="J51" s="31"/>
      <c r="K51" s="2"/>
      <c r="L51" s="3"/>
      <c r="M51" s="33"/>
    </row>
    <row r="52" spans="1:13">
      <c r="A52" s="8" t="s">
        <v>96</v>
      </c>
      <c r="B52" s="5" t="s">
        <v>2</v>
      </c>
      <c r="C52" s="22" t="s">
        <v>9</v>
      </c>
      <c r="D52" s="2">
        <v>1105.52</v>
      </c>
      <c r="E52" s="27">
        <v>2</v>
      </c>
      <c r="F52" s="31">
        <f t="shared" si="0"/>
        <v>2211.04</v>
      </c>
      <c r="G52" s="31">
        <v>1105.52</v>
      </c>
      <c r="H52" s="27">
        <v>2</v>
      </c>
      <c r="I52" s="31">
        <f t="shared" si="1"/>
        <v>2211.04</v>
      </c>
      <c r="J52" s="31">
        <v>1105.52</v>
      </c>
      <c r="K52" s="2">
        <v>1</v>
      </c>
      <c r="L52" s="3">
        <f t="shared" ref="L52:L53" si="11">J52*K52</f>
        <v>1105.52</v>
      </c>
      <c r="M52" s="33"/>
    </row>
    <row r="53" spans="1:13">
      <c r="A53" s="8" t="s">
        <v>97</v>
      </c>
      <c r="B53" s="5" t="s">
        <v>26</v>
      </c>
      <c r="C53" s="22" t="s">
        <v>9</v>
      </c>
      <c r="D53" s="2">
        <v>1472.81</v>
      </c>
      <c r="E53" s="27">
        <v>1</v>
      </c>
      <c r="F53" s="31">
        <f t="shared" si="0"/>
        <v>1472.81</v>
      </c>
      <c r="G53" s="31">
        <v>1472.81</v>
      </c>
      <c r="H53" s="27">
        <v>1</v>
      </c>
      <c r="I53" s="31">
        <f t="shared" si="1"/>
        <v>1472.81</v>
      </c>
      <c r="J53" s="31">
        <v>1472.81</v>
      </c>
      <c r="K53" s="2">
        <v>1</v>
      </c>
      <c r="L53" s="3">
        <f t="shared" si="11"/>
        <v>1472.81</v>
      </c>
      <c r="M53" s="33"/>
    </row>
    <row r="54" spans="1:13" ht="15" customHeight="1">
      <c r="A54" s="13" t="s">
        <v>10</v>
      </c>
      <c r="B54" s="12"/>
      <c r="C54" s="12"/>
      <c r="D54" s="2"/>
      <c r="E54" s="27"/>
      <c r="F54" s="31"/>
      <c r="G54" s="31"/>
      <c r="H54" s="27"/>
      <c r="I54" s="31"/>
      <c r="J54" s="31"/>
      <c r="K54" s="2"/>
      <c r="L54" s="3"/>
      <c r="M54" s="33"/>
    </row>
    <row r="55" spans="1:13">
      <c r="A55" s="8" t="s">
        <v>94</v>
      </c>
      <c r="B55" s="5" t="s">
        <v>2</v>
      </c>
      <c r="C55" s="22" t="s">
        <v>9</v>
      </c>
      <c r="D55" s="2">
        <v>1875.56</v>
      </c>
      <c r="E55" s="27">
        <v>10</v>
      </c>
      <c r="F55" s="31">
        <f t="shared" si="0"/>
        <v>18755.599999999999</v>
      </c>
      <c r="G55" s="31">
        <v>1875.56</v>
      </c>
      <c r="H55" s="27">
        <v>10</v>
      </c>
      <c r="I55" s="31">
        <f t="shared" si="1"/>
        <v>18755.599999999999</v>
      </c>
      <c r="J55" s="31">
        <v>1875.56</v>
      </c>
      <c r="K55" s="2">
        <v>7</v>
      </c>
      <c r="L55" s="3">
        <f t="shared" ref="L55:L56" si="12">J55*K55</f>
        <v>13128.92</v>
      </c>
      <c r="M55" s="33"/>
    </row>
    <row r="56" spans="1:13">
      <c r="A56" s="8" t="s">
        <v>95</v>
      </c>
      <c r="B56" s="5" t="s">
        <v>26</v>
      </c>
      <c r="C56" s="22" t="s">
        <v>9</v>
      </c>
      <c r="D56" s="2">
        <v>2468.91</v>
      </c>
      <c r="E56" s="27">
        <v>10</v>
      </c>
      <c r="F56" s="31">
        <f t="shared" si="0"/>
        <v>24689.1</v>
      </c>
      <c r="G56" s="31">
        <v>2468.91</v>
      </c>
      <c r="H56" s="27">
        <v>10</v>
      </c>
      <c r="I56" s="31">
        <f t="shared" si="1"/>
        <v>24689.1</v>
      </c>
      <c r="J56" s="31">
        <v>2468.91</v>
      </c>
      <c r="K56" s="2">
        <v>7</v>
      </c>
      <c r="L56" s="3">
        <f t="shared" si="12"/>
        <v>17282.37</v>
      </c>
      <c r="M56" s="33"/>
    </row>
    <row r="57" spans="1:13" ht="15" customHeight="1">
      <c r="A57" s="14" t="s">
        <v>98</v>
      </c>
      <c r="B57" s="15"/>
      <c r="C57" s="15"/>
      <c r="D57" s="2"/>
      <c r="E57" s="27"/>
      <c r="F57" s="31"/>
      <c r="G57" s="31"/>
      <c r="H57" s="27"/>
      <c r="I57" s="31"/>
      <c r="J57" s="31"/>
      <c r="K57" s="2"/>
      <c r="L57" s="3"/>
      <c r="M57" s="33"/>
    </row>
    <row r="58" spans="1:13">
      <c r="A58" s="13" t="s">
        <v>11</v>
      </c>
      <c r="B58" s="17"/>
      <c r="C58" s="22"/>
      <c r="D58" s="2"/>
      <c r="E58" s="27"/>
      <c r="F58" s="31"/>
      <c r="G58" s="31"/>
      <c r="H58" s="27"/>
      <c r="I58" s="31"/>
      <c r="J58" s="31"/>
      <c r="K58" s="2"/>
      <c r="L58" s="3"/>
      <c r="M58" s="33"/>
    </row>
    <row r="59" spans="1:13">
      <c r="A59" s="5" t="s">
        <v>99</v>
      </c>
      <c r="B59" s="5" t="s">
        <v>2</v>
      </c>
      <c r="C59" s="22" t="s">
        <v>9</v>
      </c>
      <c r="D59" s="2">
        <v>1875.56</v>
      </c>
      <c r="E59" s="27">
        <v>10</v>
      </c>
      <c r="F59" s="31">
        <f t="shared" si="0"/>
        <v>18755.599999999999</v>
      </c>
      <c r="G59" s="31">
        <v>1875.56</v>
      </c>
      <c r="H59" s="27">
        <v>10</v>
      </c>
      <c r="I59" s="31">
        <f t="shared" si="1"/>
        <v>18755.599999999999</v>
      </c>
      <c r="J59" s="31">
        <v>1875.56</v>
      </c>
      <c r="K59" s="2">
        <v>6</v>
      </c>
      <c r="L59" s="3">
        <f t="shared" ref="L59:L60" si="13">J59*K59</f>
        <v>11253.36</v>
      </c>
      <c r="M59" s="33"/>
    </row>
    <row r="60" spans="1:13">
      <c r="A60" s="5" t="s">
        <v>100</v>
      </c>
      <c r="B60" s="5" t="s">
        <v>26</v>
      </c>
      <c r="C60" s="22" t="s">
        <v>9</v>
      </c>
      <c r="D60" s="2">
        <v>2468.91</v>
      </c>
      <c r="E60" s="27">
        <v>10</v>
      </c>
      <c r="F60" s="31">
        <f t="shared" si="0"/>
        <v>24689.1</v>
      </c>
      <c r="G60" s="31">
        <v>2468.91</v>
      </c>
      <c r="H60" s="27">
        <v>10</v>
      </c>
      <c r="I60" s="31">
        <f t="shared" si="1"/>
        <v>24689.1</v>
      </c>
      <c r="J60" s="31">
        <v>2468.91</v>
      </c>
      <c r="K60" s="2">
        <v>6</v>
      </c>
      <c r="L60" s="3">
        <f t="shared" si="13"/>
        <v>14813.46</v>
      </c>
      <c r="M60" s="33"/>
    </row>
    <row r="61" spans="1:13">
      <c r="A61" s="14" t="s">
        <v>12</v>
      </c>
      <c r="B61" s="19"/>
      <c r="C61" s="23"/>
      <c r="D61" s="2"/>
      <c r="E61" s="27"/>
      <c r="F61" s="31"/>
      <c r="G61" s="31"/>
      <c r="H61" s="27"/>
      <c r="I61" s="31"/>
      <c r="J61" s="31"/>
      <c r="K61" s="2"/>
      <c r="L61" s="3"/>
      <c r="M61" s="33"/>
    </row>
    <row r="62" spans="1:13">
      <c r="A62" s="5" t="s">
        <v>101</v>
      </c>
      <c r="B62" s="5" t="s">
        <v>2</v>
      </c>
      <c r="C62" s="22" t="s">
        <v>9</v>
      </c>
      <c r="D62" s="2">
        <v>1275.1099999999999</v>
      </c>
      <c r="E62" s="27">
        <v>10</v>
      </c>
      <c r="F62" s="31">
        <f t="shared" si="0"/>
        <v>12751.1</v>
      </c>
      <c r="G62" s="31">
        <v>1275.1099999999999</v>
      </c>
      <c r="H62" s="27">
        <v>10</v>
      </c>
      <c r="I62" s="31">
        <f t="shared" si="1"/>
        <v>12751.1</v>
      </c>
      <c r="J62" s="31">
        <v>1275.1099999999999</v>
      </c>
      <c r="K62" s="2">
        <v>6</v>
      </c>
      <c r="L62" s="3">
        <f t="shared" ref="L62:L63" si="14">J62*K62</f>
        <v>7650.66</v>
      </c>
      <c r="M62" s="33"/>
    </row>
    <row r="63" spans="1:13">
      <c r="A63" s="5" t="s">
        <v>102</v>
      </c>
      <c r="B63" s="5" t="s">
        <v>26</v>
      </c>
      <c r="C63" s="22" t="s">
        <v>9</v>
      </c>
      <c r="D63" s="2">
        <v>1684.9</v>
      </c>
      <c r="E63" s="27">
        <v>10</v>
      </c>
      <c r="F63" s="31">
        <f t="shared" si="0"/>
        <v>16849</v>
      </c>
      <c r="G63" s="31">
        <v>1684.9</v>
      </c>
      <c r="H63" s="27">
        <v>10</v>
      </c>
      <c r="I63" s="31">
        <f t="shared" si="1"/>
        <v>16849</v>
      </c>
      <c r="J63" s="31">
        <v>1684.9</v>
      </c>
      <c r="K63" s="2">
        <v>6</v>
      </c>
      <c r="L63" s="3">
        <f t="shared" si="14"/>
        <v>10109.4</v>
      </c>
      <c r="M63" s="33"/>
    </row>
    <row r="64" spans="1:13" ht="15" customHeight="1">
      <c r="A64" s="14" t="s">
        <v>137</v>
      </c>
      <c r="B64" s="15"/>
      <c r="C64" s="15"/>
      <c r="D64" s="2"/>
      <c r="E64" s="27"/>
      <c r="F64" s="31"/>
      <c r="G64" s="31"/>
      <c r="H64" s="27"/>
      <c r="I64" s="31"/>
      <c r="J64" s="31"/>
      <c r="K64" s="2"/>
      <c r="L64" s="3"/>
      <c r="M64" s="33"/>
    </row>
    <row r="65" spans="1:13">
      <c r="A65" s="7" t="s">
        <v>138</v>
      </c>
      <c r="B65" s="5" t="s">
        <v>2</v>
      </c>
      <c r="C65" s="22" t="s">
        <v>9</v>
      </c>
      <c r="D65" s="2">
        <v>937.45</v>
      </c>
      <c r="E65" s="27">
        <v>10</v>
      </c>
      <c r="F65" s="31">
        <f t="shared" si="0"/>
        <v>9374.5</v>
      </c>
      <c r="G65" s="31">
        <v>937.45</v>
      </c>
      <c r="H65" s="27">
        <v>10</v>
      </c>
      <c r="I65" s="31">
        <f t="shared" si="1"/>
        <v>9374.5</v>
      </c>
      <c r="J65" s="31">
        <v>937.45</v>
      </c>
      <c r="K65" s="2">
        <v>5</v>
      </c>
      <c r="L65" s="3">
        <f t="shared" ref="L65:L66" si="15">J65*K65</f>
        <v>4687.25</v>
      </c>
      <c r="M65" s="33"/>
    </row>
    <row r="66" spans="1:13">
      <c r="A66" s="5" t="s">
        <v>139</v>
      </c>
      <c r="B66" s="5" t="s">
        <v>26</v>
      </c>
      <c r="C66" s="22" t="s">
        <v>9</v>
      </c>
      <c r="D66" s="2">
        <v>1223.3399999999999</v>
      </c>
      <c r="E66" s="27">
        <v>10</v>
      </c>
      <c r="F66" s="31">
        <f t="shared" si="0"/>
        <v>12233.4</v>
      </c>
      <c r="G66" s="31">
        <v>1223.3399999999999</v>
      </c>
      <c r="H66" s="27">
        <v>10</v>
      </c>
      <c r="I66" s="31">
        <f t="shared" si="1"/>
        <v>12233.4</v>
      </c>
      <c r="J66" s="31">
        <v>1223.3399999999999</v>
      </c>
      <c r="K66" s="2">
        <v>6</v>
      </c>
      <c r="L66" s="3">
        <f t="shared" si="15"/>
        <v>7340.04</v>
      </c>
      <c r="M66" s="33"/>
    </row>
    <row r="67" spans="1:13" ht="15" customHeight="1">
      <c r="A67" s="13" t="s">
        <v>140</v>
      </c>
      <c r="B67" s="12"/>
      <c r="C67" s="12"/>
      <c r="D67" s="2"/>
      <c r="E67" s="27"/>
      <c r="F67" s="31"/>
      <c r="G67" s="31"/>
      <c r="H67" s="27"/>
      <c r="I67" s="31"/>
      <c r="J67" s="31"/>
      <c r="K67" s="2"/>
      <c r="L67" s="3"/>
      <c r="M67" s="33"/>
    </row>
    <row r="68" spans="1:13">
      <c r="A68" s="5" t="s">
        <v>141</v>
      </c>
      <c r="B68" s="5" t="s">
        <v>2</v>
      </c>
      <c r="C68" s="22" t="s">
        <v>9</v>
      </c>
      <c r="D68" s="2">
        <v>606.89</v>
      </c>
      <c r="E68" s="27">
        <v>10</v>
      </c>
      <c r="F68" s="31">
        <f t="shared" si="0"/>
        <v>6068.9</v>
      </c>
      <c r="G68" s="31">
        <v>606.89</v>
      </c>
      <c r="H68" s="27">
        <v>10</v>
      </c>
      <c r="I68" s="31">
        <f t="shared" si="1"/>
        <v>6068.9</v>
      </c>
      <c r="J68" s="31">
        <v>606.89</v>
      </c>
      <c r="K68" s="2">
        <v>6</v>
      </c>
      <c r="L68" s="3">
        <f t="shared" ref="L68:L69" si="16">J68*K68</f>
        <v>3641.34</v>
      </c>
      <c r="M68" s="33"/>
    </row>
    <row r="69" spans="1:13">
      <c r="A69" s="5" t="s">
        <v>142</v>
      </c>
      <c r="B69" s="5" t="s">
        <v>26</v>
      </c>
      <c r="C69" s="22" t="s">
        <v>9</v>
      </c>
      <c r="D69" s="2">
        <v>827.05</v>
      </c>
      <c r="E69" s="27">
        <v>10</v>
      </c>
      <c r="F69" s="31">
        <f t="shared" si="0"/>
        <v>8270.5</v>
      </c>
      <c r="G69" s="31">
        <v>827.05</v>
      </c>
      <c r="H69" s="27">
        <v>10</v>
      </c>
      <c r="I69" s="31">
        <f t="shared" si="1"/>
        <v>8270.5</v>
      </c>
      <c r="J69" s="31">
        <v>827.05</v>
      </c>
      <c r="K69" s="2">
        <v>6</v>
      </c>
      <c r="L69" s="3">
        <f t="shared" si="16"/>
        <v>4962.3</v>
      </c>
      <c r="M69" s="33"/>
    </row>
    <row r="70" spans="1:13" ht="15" customHeight="1">
      <c r="A70" s="14" t="s">
        <v>111</v>
      </c>
      <c r="B70" s="18"/>
      <c r="C70" s="18"/>
      <c r="D70" s="2"/>
      <c r="E70" s="27"/>
      <c r="F70" s="31"/>
      <c r="G70" s="31"/>
      <c r="H70" s="27"/>
      <c r="I70" s="31"/>
      <c r="J70" s="31"/>
      <c r="K70" s="2"/>
      <c r="L70" s="3"/>
      <c r="M70" s="33"/>
    </row>
    <row r="71" spans="1:13">
      <c r="A71" s="8" t="s">
        <v>117</v>
      </c>
      <c r="B71" s="5" t="s">
        <v>13</v>
      </c>
      <c r="C71" s="22" t="s">
        <v>14</v>
      </c>
      <c r="D71" s="2">
        <v>3786.48</v>
      </c>
      <c r="E71" s="27">
        <v>4</v>
      </c>
      <c r="F71" s="31">
        <f t="shared" ref="F71:F134" si="17">D71*E71</f>
        <v>15145.92</v>
      </c>
      <c r="G71" s="31">
        <v>3786.48</v>
      </c>
      <c r="H71" s="27">
        <v>4</v>
      </c>
      <c r="I71" s="31">
        <f t="shared" ref="I71:I134" si="18">G71*H71</f>
        <v>15145.92</v>
      </c>
      <c r="J71" s="31">
        <v>3786.48</v>
      </c>
      <c r="K71" s="2">
        <v>2</v>
      </c>
      <c r="L71" s="3">
        <f t="shared" ref="L71:L74" si="19">J71*K71</f>
        <v>7572.96</v>
      </c>
      <c r="M71" s="33"/>
    </row>
    <row r="72" spans="1:13">
      <c r="A72" s="8" t="s">
        <v>118</v>
      </c>
      <c r="B72" s="5" t="s">
        <v>15</v>
      </c>
      <c r="C72" s="22" t="s">
        <v>14</v>
      </c>
      <c r="D72" s="2">
        <v>10259.200000000001</v>
      </c>
      <c r="E72" s="27">
        <v>3</v>
      </c>
      <c r="F72" s="31">
        <f t="shared" si="17"/>
        <v>30777.599999999999</v>
      </c>
      <c r="G72" s="31">
        <v>10259.200000000001</v>
      </c>
      <c r="H72" s="27">
        <v>3</v>
      </c>
      <c r="I72" s="31">
        <f t="shared" si="18"/>
        <v>30777.599999999999</v>
      </c>
      <c r="J72" s="31">
        <v>10259.200000000001</v>
      </c>
      <c r="K72" s="2">
        <v>2</v>
      </c>
      <c r="L72" s="3">
        <f t="shared" si="19"/>
        <v>20518.400000000001</v>
      </c>
      <c r="M72" s="33"/>
    </row>
    <row r="73" spans="1:13">
      <c r="A73" s="8" t="s">
        <v>119</v>
      </c>
      <c r="B73" s="5" t="s">
        <v>112</v>
      </c>
      <c r="C73" s="22" t="s">
        <v>14</v>
      </c>
      <c r="D73" s="2">
        <v>18633.98</v>
      </c>
      <c r="E73" s="27">
        <v>2</v>
      </c>
      <c r="F73" s="31">
        <f t="shared" si="17"/>
        <v>37267.96</v>
      </c>
      <c r="G73" s="31">
        <v>18633.98</v>
      </c>
      <c r="H73" s="27">
        <v>2</v>
      </c>
      <c r="I73" s="31">
        <f t="shared" si="18"/>
        <v>37267.96</v>
      </c>
      <c r="J73" s="31">
        <v>18633.98</v>
      </c>
      <c r="K73" s="2">
        <v>1</v>
      </c>
      <c r="L73" s="3">
        <f t="shared" si="19"/>
        <v>18633.98</v>
      </c>
      <c r="M73" s="33"/>
    </row>
    <row r="74" spans="1:13">
      <c r="A74" s="8" t="s">
        <v>120</v>
      </c>
      <c r="B74" s="5" t="s">
        <v>113</v>
      </c>
      <c r="C74" s="22" t="s">
        <v>6</v>
      </c>
      <c r="D74" s="2">
        <v>2489.33</v>
      </c>
      <c r="E74" s="27">
        <v>1</v>
      </c>
      <c r="F74" s="31">
        <f t="shared" si="17"/>
        <v>2489.33</v>
      </c>
      <c r="G74" s="31">
        <v>2489.33</v>
      </c>
      <c r="H74" s="27">
        <v>1</v>
      </c>
      <c r="I74" s="31">
        <f t="shared" si="18"/>
        <v>2489.33</v>
      </c>
      <c r="J74" s="31">
        <v>2489.33</v>
      </c>
      <c r="K74" s="2">
        <v>1</v>
      </c>
      <c r="L74" s="3">
        <f t="shared" si="19"/>
        <v>2489.33</v>
      </c>
      <c r="M74" s="33"/>
    </row>
    <row r="75" spans="1:13" ht="15" customHeight="1">
      <c r="A75" s="13" t="s">
        <v>114</v>
      </c>
      <c r="B75" s="16"/>
      <c r="C75" s="16"/>
      <c r="D75" s="2"/>
      <c r="E75" s="28"/>
      <c r="F75" s="31"/>
      <c r="G75" s="31"/>
      <c r="H75" s="28"/>
      <c r="I75" s="31"/>
      <c r="J75" s="31"/>
      <c r="K75" s="2"/>
      <c r="L75" s="3"/>
      <c r="M75" s="33"/>
    </row>
    <row r="76" spans="1:13">
      <c r="A76" s="8" t="s">
        <v>122</v>
      </c>
      <c r="B76" s="5" t="s">
        <v>115</v>
      </c>
      <c r="C76" s="22" t="s">
        <v>14</v>
      </c>
      <c r="D76" s="2">
        <v>17812.86</v>
      </c>
      <c r="E76" s="27">
        <v>2</v>
      </c>
      <c r="F76" s="31">
        <f t="shared" si="17"/>
        <v>35625.72</v>
      </c>
      <c r="G76" s="31">
        <v>17812.86</v>
      </c>
      <c r="H76" s="27">
        <v>2</v>
      </c>
      <c r="I76" s="31">
        <f t="shared" si="18"/>
        <v>35625.72</v>
      </c>
      <c r="J76" s="31">
        <v>17812.86</v>
      </c>
      <c r="K76" s="2">
        <v>1</v>
      </c>
      <c r="L76" s="3">
        <f t="shared" ref="L76:L77" si="20">J76*K76</f>
        <v>17812.86</v>
      </c>
      <c r="M76" s="33"/>
    </row>
    <row r="77" spans="1:13">
      <c r="A77" s="8" t="s">
        <v>143</v>
      </c>
      <c r="B77" s="5" t="s">
        <v>116</v>
      </c>
      <c r="C77" s="22" t="s">
        <v>14</v>
      </c>
      <c r="D77" s="2">
        <v>30422.03</v>
      </c>
      <c r="E77" s="27">
        <v>1</v>
      </c>
      <c r="F77" s="31">
        <f t="shared" si="17"/>
        <v>30422.03</v>
      </c>
      <c r="G77" s="31">
        <v>30422.03</v>
      </c>
      <c r="H77" s="27">
        <v>1</v>
      </c>
      <c r="I77" s="31">
        <f t="shared" si="18"/>
        <v>30422.03</v>
      </c>
      <c r="J77" s="31">
        <v>30422.03</v>
      </c>
      <c r="K77" s="2">
        <v>1</v>
      </c>
      <c r="L77" s="3">
        <f t="shared" si="20"/>
        <v>30422.03</v>
      </c>
      <c r="M77" s="33"/>
    </row>
    <row r="78" spans="1:13" ht="15" customHeight="1">
      <c r="A78" s="14" t="s">
        <v>107</v>
      </c>
      <c r="B78" s="18"/>
      <c r="C78" s="18"/>
      <c r="D78" s="2"/>
      <c r="E78" s="28"/>
      <c r="F78" s="31"/>
      <c r="G78" s="31"/>
      <c r="H78" s="28"/>
      <c r="I78" s="31"/>
      <c r="J78" s="31"/>
      <c r="K78" s="2"/>
      <c r="L78" s="3"/>
      <c r="M78" s="33"/>
    </row>
    <row r="79" spans="1:13">
      <c r="A79" s="8" t="s">
        <v>123</v>
      </c>
      <c r="B79" s="5" t="s">
        <v>13</v>
      </c>
      <c r="C79" s="22" t="s">
        <v>14</v>
      </c>
      <c r="D79" s="2">
        <v>5008.43</v>
      </c>
      <c r="E79" s="27">
        <v>67</v>
      </c>
      <c r="F79" s="31">
        <f t="shared" si="17"/>
        <v>335564.81</v>
      </c>
      <c r="G79" s="31">
        <v>5008.43</v>
      </c>
      <c r="H79" s="27">
        <v>66</v>
      </c>
      <c r="I79" s="31">
        <f t="shared" si="18"/>
        <v>330556.38</v>
      </c>
      <c r="J79" s="31">
        <v>5008.43</v>
      </c>
      <c r="K79" s="2">
        <v>52</v>
      </c>
      <c r="L79" s="3">
        <f t="shared" ref="L79:L83" si="21">J79*K79</f>
        <v>260438.36</v>
      </c>
      <c r="M79" s="33"/>
    </row>
    <row r="80" spans="1:13">
      <c r="A80" s="8" t="s">
        <v>144</v>
      </c>
      <c r="B80" s="5" t="s">
        <v>15</v>
      </c>
      <c r="C80" s="22" t="s">
        <v>14</v>
      </c>
      <c r="D80" s="2">
        <v>13599.89</v>
      </c>
      <c r="E80" s="27">
        <v>5</v>
      </c>
      <c r="F80" s="31">
        <f t="shared" si="17"/>
        <v>67999.45</v>
      </c>
      <c r="G80" s="31">
        <v>13599.89</v>
      </c>
      <c r="H80" s="27">
        <v>5</v>
      </c>
      <c r="I80" s="31">
        <f t="shared" si="18"/>
        <v>67999.45</v>
      </c>
      <c r="J80" s="31">
        <v>13599.89</v>
      </c>
      <c r="K80" s="2">
        <v>4</v>
      </c>
      <c r="L80" s="3">
        <f t="shared" si="21"/>
        <v>54399.56</v>
      </c>
      <c r="M80" s="33"/>
    </row>
    <row r="81" spans="1:13">
      <c r="A81" s="8" t="s">
        <v>145</v>
      </c>
      <c r="B81" s="5" t="s">
        <v>16</v>
      </c>
      <c r="C81" s="22" t="s">
        <v>14</v>
      </c>
      <c r="D81" s="2">
        <v>24716.720000000001</v>
      </c>
      <c r="E81" s="27">
        <v>3</v>
      </c>
      <c r="F81" s="31">
        <f t="shared" si="17"/>
        <v>74150.16</v>
      </c>
      <c r="G81" s="31">
        <v>24716.720000000001</v>
      </c>
      <c r="H81" s="27">
        <v>3</v>
      </c>
      <c r="I81" s="31">
        <f t="shared" si="18"/>
        <v>74150.16</v>
      </c>
      <c r="J81" s="31">
        <v>24716.720000000001</v>
      </c>
      <c r="K81" s="2">
        <v>1</v>
      </c>
      <c r="L81" s="3">
        <f t="shared" si="21"/>
        <v>24716.720000000001</v>
      </c>
      <c r="M81" s="33"/>
    </row>
    <row r="82" spans="1:13">
      <c r="A82" s="8" t="s">
        <v>146</v>
      </c>
      <c r="B82" s="5" t="s">
        <v>17</v>
      </c>
      <c r="C82" s="22" t="s">
        <v>6</v>
      </c>
      <c r="D82" s="2">
        <v>3323.22</v>
      </c>
      <c r="E82" s="27">
        <v>2</v>
      </c>
      <c r="F82" s="31">
        <f t="shared" si="17"/>
        <v>6646.44</v>
      </c>
      <c r="G82" s="31">
        <v>3323.22</v>
      </c>
      <c r="H82" s="27">
        <v>2</v>
      </c>
      <c r="I82" s="31">
        <f t="shared" si="18"/>
        <v>6646.44</v>
      </c>
      <c r="J82" s="31">
        <v>3323.22</v>
      </c>
      <c r="K82" s="2">
        <v>1</v>
      </c>
      <c r="L82" s="3">
        <f t="shared" si="21"/>
        <v>3323.22</v>
      </c>
      <c r="M82" s="33"/>
    </row>
    <row r="83" spans="1:13">
      <c r="A83" s="8" t="s">
        <v>147</v>
      </c>
      <c r="B83" s="5" t="s">
        <v>18</v>
      </c>
      <c r="C83" s="22" t="s">
        <v>6</v>
      </c>
      <c r="D83" s="2">
        <v>2831.99</v>
      </c>
      <c r="E83" s="27">
        <v>1</v>
      </c>
      <c r="F83" s="31">
        <f t="shared" si="17"/>
        <v>2831.99</v>
      </c>
      <c r="G83" s="31">
        <v>2831.99</v>
      </c>
      <c r="H83" s="27">
        <v>1</v>
      </c>
      <c r="I83" s="31">
        <f t="shared" si="18"/>
        <v>2831.99</v>
      </c>
      <c r="J83" s="31">
        <v>2831.99</v>
      </c>
      <c r="K83" s="2">
        <v>1</v>
      </c>
      <c r="L83" s="3">
        <f t="shared" si="21"/>
        <v>2831.99</v>
      </c>
      <c r="M83" s="33"/>
    </row>
    <row r="84" spans="1:13" ht="15" customHeight="1">
      <c r="A84" s="14" t="s">
        <v>121</v>
      </c>
      <c r="B84" s="18"/>
      <c r="C84" s="18"/>
      <c r="D84" s="2"/>
      <c r="E84" s="28"/>
      <c r="F84" s="31"/>
      <c r="G84" s="31"/>
      <c r="H84" s="28"/>
      <c r="I84" s="31"/>
      <c r="J84" s="31"/>
      <c r="K84" s="2"/>
      <c r="L84" s="3"/>
      <c r="M84" s="33"/>
    </row>
    <row r="85" spans="1:13">
      <c r="A85" s="8" t="s">
        <v>124</v>
      </c>
      <c r="B85" s="5"/>
      <c r="C85" s="22" t="s">
        <v>14</v>
      </c>
      <c r="D85" s="2">
        <v>2624.13</v>
      </c>
      <c r="E85" s="27">
        <v>3</v>
      </c>
      <c r="F85" s="31">
        <f t="shared" si="17"/>
        <v>7872.39</v>
      </c>
      <c r="G85" s="31">
        <v>2624.13</v>
      </c>
      <c r="H85" s="27">
        <v>3</v>
      </c>
      <c r="I85" s="31">
        <f t="shared" si="18"/>
        <v>7872.39</v>
      </c>
      <c r="J85" s="31">
        <v>2624.13</v>
      </c>
      <c r="K85" s="2">
        <v>1</v>
      </c>
      <c r="L85" s="3">
        <f t="shared" ref="L85" si="22">J85*K85</f>
        <v>2624.13</v>
      </c>
      <c r="M85" s="33"/>
    </row>
    <row r="86" spans="1:13" ht="15" customHeight="1">
      <c r="A86" s="14" t="s">
        <v>148</v>
      </c>
      <c r="B86" s="18"/>
      <c r="C86" s="18"/>
      <c r="D86" s="2"/>
      <c r="E86" s="28"/>
      <c r="F86" s="31"/>
      <c r="G86" s="31"/>
      <c r="H86" s="28"/>
      <c r="I86" s="31"/>
      <c r="J86" s="31"/>
      <c r="K86" s="2"/>
      <c r="L86" s="3"/>
      <c r="M86" s="33"/>
    </row>
    <row r="87" spans="1:13">
      <c r="A87" s="8" t="s">
        <v>128</v>
      </c>
      <c r="B87" s="5"/>
      <c r="C87" s="22" t="s">
        <v>108</v>
      </c>
      <c r="D87" s="2">
        <v>8259.1299999999992</v>
      </c>
      <c r="E87" s="27">
        <v>7</v>
      </c>
      <c r="F87" s="31">
        <f t="shared" si="17"/>
        <v>57813.91</v>
      </c>
      <c r="G87" s="31">
        <v>8259.1299999999992</v>
      </c>
      <c r="H87" s="27">
        <v>7</v>
      </c>
      <c r="I87" s="31">
        <f t="shared" si="18"/>
        <v>57813.91</v>
      </c>
      <c r="J87" s="31">
        <v>8259.1299999999992</v>
      </c>
      <c r="K87" s="2">
        <v>1</v>
      </c>
      <c r="L87" s="3">
        <f t="shared" ref="L87" si="23">J87*K87</f>
        <v>8259.1299999999992</v>
      </c>
      <c r="M87" s="33"/>
    </row>
    <row r="88" spans="1:13" ht="15" customHeight="1">
      <c r="A88" s="14" t="s">
        <v>127</v>
      </c>
      <c r="B88" s="18"/>
      <c r="C88" s="18"/>
      <c r="D88" s="2"/>
      <c r="E88" s="28"/>
      <c r="F88" s="31"/>
      <c r="G88" s="31"/>
      <c r="H88" s="28"/>
      <c r="I88" s="31"/>
      <c r="J88" s="31"/>
      <c r="K88" s="2"/>
      <c r="L88" s="3"/>
      <c r="M88" s="33"/>
    </row>
    <row r="89" spans="1:13">
      <c r="A89" s="8" t="s">
        <v>129</v>
      </c>
      <c r="B89" s="5" t="s">
        <v>125</v>
      </c>
      <c r="C89" s="22" t="s">
        <v>109</v>
      </c>
      <c r="D89" s="2">
        <v>2293.79</v>
      </c>
      <c r="E89" s="27">
        <v>2</v>
      </c>
      <c r="F89" s="31">
        <f t="shared" si="17"/>
        <v>4587.58</v>
      </c>
      <c r="G89" s="31">
        <v>2293.79</v>
      </c>
      <c r="H89" s="27">
        <v>2</v>
      </c>
      <c r="I89" s="31">
        <f t="shared" si="18"/>
        <v>4587.58</v>
      </c>
      <c r="J89" s="31">
        <v>2293.79</v>
      </c>
      <c r="K89" s="2">
        <v>1</v>
      </c>
      <c r="L89" s="3">
        <f t="shared" ref="L89:L90" si="24">J89*K89</f>
        <v>2293.79</v>
      </c>
      <c r="M89" s="33"/>
    </row>
    <row r="90" spans="1:13">
      <c r="A90" s="8" t="s">
        <v>130</v>
      </c>
      <c r="B90" s="5" t="s">
        <v>126</v>
      </c>
      <c r="C90" s="22" t="s">
        <v>109</v>
      </c>
      <c r="D90" s="2">
        <v>2981.94</v>
      </c>
      <c r="E90" s="27">
        <v>2</v>
      </c>
      <c r="F90" s="31">
        <f t="shared" si="17"/>
        <v>5963.88</v>
      </c>
      <c r="G90" s="31">
        <v>2981.94</v>
      </c>
      <c r="H90" s="27">
        <v>2</v>
      </c>
      <c r="I90" s="31">
        <f t="shared" si="18"/>
        <v>5963.88</v>
      </c>
      <c r="J90" s="31">
        <v>2981.94</v>
      </c>
      <c r="K90" s="2">
        <v>1</v>
      </c>
      <c r="L90" s="3">
        <f t="shared" si="24"/>
        <v>2981.94</v>
      </c>
      <c r="M90" s="33"/>
    </row>
    <row r="91" spans="1:13" ht="15" customHeight="1">
      <c r="A91" s="14" t="s">
        <v>110</v>
      </c>
      <c r="B91" s="18"/>
      <c r="C91" s="18"/>
      <c r="D91" s="2"/>
      <c r="E91" s="28"/>
      <c r="F91" s="31"/>
      <c r="G91" s="31"/>
      <c r="H91" s="28"/>
      <c r="I91" s="31"/>
      <c r="J91" s="31"/>
      <c r="K91" s="2"/>
      <c r="L91" s="3"/>
      <c r="M91" s="33"/>
    </row>
    <row r="92" spans="1:13">
      <c r="A92" s="8" t="s">
        <v>131</v>
      </c>
      <c r="B92" s="5"/>
      <c r="C92" s="22" t="s">
        <v>9</v>
      </c>
      <c r="D92" s="2">
        <v>47.3</v>
      </c>
      <c r="E92" s="27">
        <v>5</v>
      </c>
      <c r="F92" s="31">
        <f t="shared" si="17"/>
        <v>236.5</v>
      </c>
      <c r="G92" s="31">
        <v>47.3</v>
      </c>
      <c r="H92" s="27">
        <v>5</v>
      </c>
      <c r="I92" s="31">
        <f t="shared" si="18"/>
        <v>236.5</v>
      </c>
      <c r="J92" s="31">
        <v>47.3</v>
      </c>
      <c r="K92" s="2">
        <v>6</v>
      </c>
      <c r="L92" s="3">
        <f t="shared" ref="L92" si="25">J92*K92</f>
        <v>283.8</v>
      </c>
      <c r="M92" s="33"/>
    </row>
    <row r="93" spans="1:13" ht="15" customHeight="1">
      <c r="A93" s="13" t="s">
        <v>19</v>
      </c>
      <c r="B93" s="12"/>
      <c r="C93" s="12"/>
      <c r="D93" s="2"/>
      <c r="E93" s="27"/>
      <c r="F93" s="31"/>
      <c r="G93" s="31"/>
      <c r="H93" s="27"/>
      <c r="I93" s="31"/>
      <c r="J93" s="31"/>
      <c r="K93" s="2"/>
      <c r="L93" s="3"/>
      <c r="M93" s="33"/>
    </row>
    <row r="94" spans="1:13">
      <c r="A94" s="8" t="s">
        <v>149</v>
      </c>
      <c r="B94" s="5" t="s">
        <v>5</v>
      </c>
      <c r="C94" s="22" t="s">
        <v>132</v>
      </c>
      <c r="D94" s="2">
        <v>234.39</v>
      </c>
      <c r="E94" s="27">
        <v>5</v>
      </c>
      <c r="F94" s="31">
        <f t="shared" si="17"/>
        <v>1171.95</v>
      </c>
      <c r="G94" s="31">
        <v>234.39</v>
      </c>
      <c r="H94" s="27">
        <v>5</v>
      </c>
      <c r="I94" s="31">
        <f t="shared" si="18"/>
        <v>1171.95</v>
      </c>
      <c r="J94" s="31">
        <v>234.39</v>
      </c>
      <c r="K94" s="2">
        <v>4</v>
      </c>
      <c r="L94" s="3">
        <f t="shared" ref="L94:L96" si="26">J94*K94</f>
        <v>937.56</v>
      </c>
      <c r="M94" s="33"/>
    </row>
    <row r="95" spans="1:13">
      <c r="A95" s="8" t="s">
        <v>150</v>
      </c>
      <c r="B95" s="5" t="s">
        <v>7</v>
      </c>
      <c r="C95" s="22" t="s">
        <v>132</v>
      </c>
      <c r="D95" s="2">
        <v>511.16</v>
      </c>
      <c r="E95" s="27">
        <v>4</v>
      </c>
      <c r="F95" s="31">
        <f t="shared" si="17"/>
        <v>2044.64</v>
      </c>
      <c r="G95" s="31">
        <v>511.16</v>
      </c>
      <c r="H95" s="27">
        <v>4</v>
      </c>
      <c r="I95" s="31">
        <f t="shared" si="18"/>
        <v>2044.64</v>
      </c>
      <c r="J95" s="31">
        <v>511.16</v>
      </c>
      <c r="K95" s="2">
        <v>3</v>
      </c>
      <c r="L95" s="3">
        <f t="shared" si="26"/>
        <v>1533.48</v>
      </c>
      <c r="M95" s="33"/>
    </row>
    <row r="96" spans="1:13">
      <c r="A96" s="8" t="s">
        <v>151</v>
      </c>
      <c r="B96" s="5" t="s">
        <v>8</v>
      </c>
      <c r="C96" s="22" t="s">
        <v>132</v>
      </c>
      <c r="D96" s="2">
        <v>881.65</v>
      </c>
      <c r="E96" s="27">
        <v>3</v>
      </c>
      <c r="F96" s="31">
        <f t="shared" si="17"/>
        <v>2644.95</v>
      </c>
      <c r="G96" s="31">
        <v>881.65</v>
      </c>
      <c r="H96" s="27">
        <v>3</v>
      </c>
      <c r="I96" s="31">
        <f t="shared" si="18"/>
        <v>2644.95</v>
      </c>
      <c r="J96" s="31">
        <v>881.65</v>
      </c>
      <c r="K96" s="2">
        <v>2</v>
      </c>
      <c r="L96" s="3">
        <f t="shared" si="26"/>
        <v>1763.3</v>
      </c>
      <c r="M96" s="33"/>
    </row>
    <row r="97" spans="1:13" ht="15" customHeight="1">
      <c r="A97" s="14" t="s">
        <v>27</v>
      </c>
      <c r="B97" s="15"/>
      <c r="C97" s="15"/>
      <c r="D97" s="2"/>
      <c r="E97" s="28"/>
      <c r="F97" s="31"/>
      <c r="G97" s="31"/>
      <c r="H97" s="28"/>
      <c r="I97" s="31"/>
      <c r="J97" s="31"/>
      <c r="K97" s="2"/>
      <c r="L97" s="3"/>
      <c r="M97" s="33"/>
    </row>
    <row r="98" spans="1:13">
      <c r="A98" s="8" t="s">
        <v>152</v>
      </c>
      <c r="B98" s="5" t="s">
        <v>13</v>
      </c>
      <c r="C98" s="22" t="s">
        <v>21</v>
      </c>
      <c r="D98" s="2">
        <v>8553.68</v>
      </c>
      <c r="E98" s="27">
        <v>5</v>
      </c>
      <c r="F98" s="31">
        <f t="shared" si="17"/>
        <v>42768.4</v>
      </c>
      <c r="G98" s="31">
        <v>8553.68</v>
      </c>
      <c r="H98" s="27">
        <v>5</v>
      </c>
      <c r="I98" s="31">
        <f t="shared" si="18"/>
        <v>42768.4</v>
      </c>
      <c r="J98" s="31">
        <v>8553.68</v>
      </c>
      <c r="K98" s="2">
        <v>4</v>
      </c>
      <c r="L98" s="3">
        <f t="shared" ref="L98:L125" si="27">J98*K98</f>
        <v>34214.720000000001</v>
      </c>
      <c r="M98" s="33"/>
    </row>
    <row r="99" spans="1:13">
      <c r="A99" s="8" t="s">
        <v>153</v>
      </c>
      <c r="B99" s="5" t="s">
        <v>15</v>
      </c>
      <c r="C99" s="22" t="s">
        <v>21</v>
      </c>
      <c r="D99" s="2">
        <v>18485.66</v>
      </c>
      <c r="E99" s="27">
        <v>4</v>
      </c>
      <c r="F99" s="31">
        <f t="shared" si="17"/>
        <v>73942.64</v>
      </c>
      <c r="G99" s="31">
        <v>18485.66</v>
      </c>
      <c r="H99" s="27">
        <v>4</v>
      </c>
      <c r="I99" s="31">
        <f t="shared" si="18"/>
        <v>73942.64</v>
      </c>
      <c r="J99" s="31">
        <v>18485.66</v>
      </c>
      <c r="K99" s="2">
        <v>3</v>
      </c>
      <c r="L99" s="3">
        <f t="shared" si="27"/>
        <v>55456.98</v>
      </c>
      <c r="M99" s="33"/>
    </row>
    <row r="100" spans="1:13">
      <c r="A100" s="8" t="s">
        <v>154</v>
      </c>
      <c r="B100" s="5" t="s">
        <v>16</v>
      </c>
      <c r="C100" s="22" t="s">
        <v>21</v>
      </c>
      <c r="D100" s="2">
        <v>28133.05</v>
      </c>
      <c r="E100" s="27">
        <v>3</v>
      </c>
      <c r="F100" s="31">
        <f t="shared" si="17"/>
        <v>84399.15</v>
      </c>
      <c r="G100" s="31">
        <v>28133.05</v>
      </c>
      <c r="H100" s="27">
        <v>3</v>
      </c>
      <c r="I100" s="31">
        <f t="shared" si="18"/>
        <v>84399.15</v>
      </c>
      <c r="J100" s="31">
        <v>28133.05</v>
      </c>
      <c r="K100" s="2">
        <v>2</v>
      </c>
      <c r="L100" s="3">
        <f t="shared" si="27"/>
        <v>56266.1</v>
      </c>
      <c r="M100" s="33"/>
    </row>
    <row r="101" spans="1:13">
      <c r="A101" s="8" t="s">
        <v>155</v>
      </c>
      <c r="B101" s="5" t="s">
        <v>28</v>
      </c>
      <c r="C101" s="22" t="s">
        <v>21</v>
      </c>
      <c r="D101" s="2">
        <v>69652.72</v>
      </c>
      <c r="E101" s="27">
        <v>2</v>
      </c>
      <c r="F101" s="31">
        <f t="shared" si="17"/>
        <v>139305.44</v>
      </c>
      <c r="G101" s="31">
        <v>69652.72</v>
      </c>
      <c r="H101" s="27">
        <v>2</v>
      </c>
      <c r="I101" s="31">
        <f t="shared" si="18"/>
        <v>139305.44</v>
      </c>
      <c r="J101" s="31">
        <v>69652.72</v>
      </c>
      <c r="K101" s="2">
        <v>1</v>
      </c>
      <c r="L101" s="3">
        <f t="shared" si="27"/>
        <v>69652.72</v>
      </c>
      <c r="M101" s="33"/>
    </row>
    <row r="102" spans="1:13">
      <c r="A102" s="8" t="s">
        <v>156</v>
      </c>
      <c r="B102" s="5" t="s">
        <v>29</v>
      </c>
      <c r="C102" s="22" t="s">
        <v>6</v>
      </c>
      <c r="D102" s="2">
        <v>3251.49</v>
      </c>
      <c r="E102" s="27">
        <v>1</v>
      </c>
      <c r="F102" s="31">
        <f t="shared" si="17"/>
        <v>3251.49</v>
      </c>
      <c r="G102" s="31">
        <v>3251.49</v>
      </c>
      <c r="H102" s="27">
        <v>1</v>
      </c>
      <c r="I102" s="31">
        <f t="shared" si="18"/>
        <v>3251.49</v>
      </c>
      <c r="J102" s="31">
        <v>3251.49</v>
      </c>
      <c r="K102" s="2">
        <v>1</v>
      </c>
      <c r="L102" s="3">
        <f t="shared" si="27"/>
        <v>3251.49</v>
      </c>
      <c r="M102" s="33"/>
    </row>
    <row r="103" spans="1:13" ht="45">
      <c r="A103" s="5">
        <v>25</v>
      </c>
      <c r="B103" s="5" t="s">
        <v>103</v>
      </c>
      <c r="C103" s="22" t="s">
        <v>31</v>
      </c>
      <c r="D103" s="2">
        <v>388.64</v>
      </c>
      <c r="E103" s="27">
        <v>1</v>
      </c>
      <c r="F103" s="31">
        <f t="shared" si="17"/>
        <v>388.64</v>
      </c>
      <c r="G103" s="31">
        <v>388.64</v>
      </c>
      <c r="H103" s="27">
        <v>1</v>
      </c>
      <c r="I103" s="31">
        <f t="shared" si="18"/>
        <v>388.64</v>
      </c>
      <c r="J103" s="31">
        <v>388.64</v>
      </c>
      <c r="K103" s="2">
        <v>1</v>
      </c>
      <c r="L103" s="3">
        <f t="shared" si="27"/>
        <v>388.64</v>
      </c>
      <c r="M103" s="33"/>
    </row>
    <row r="104" spans="1:13" ht="60">
      <c r="A104" s="5">
        <v>26</v>
      </c>
      <c r="B104" s="5" t="s">
        <v>53</v>
      </c>
      <c r="C104" s="22" t="s">
        <v>54</v>
      </c>
      <c r="D104" s="2">
        <v>88293.45</v>
      </c>
      <c r="E104" s="27">
        <v>1</v>
      </c>
      <c r="F104" s="31">
        <f t="shared" si="17"/>
        <v>88293.45</v>
      </c>
      <c r="G104" s="31">
        <v>88293.45</v>
      </c>
      <c r="H104" s="27">
        <v>1</v>
      </c>
      <c r="I104" s="31">
        <f t="shared" si="18"/>
        <v>88293.45</v>
      </c>
      <c r="J104" s="31">
        <v>88293.45</v>
      </c>
      <c r="K104" s="2">
        <v>1</v>
      </c>
      <c r="L104" s="3">
        <f t="shared" si="27"/>
        <v>88293.45</v>
      </c>
      <c r="M104" s="33"/>
    </row>
    <row r="105" spans="1:13" ht="75">
      <c r="A105" s="5">
        <v>27</v>
      </c>
      <c r="B105" s="5" t="s">
        <v>56</v>
      </c>
      <c r="C105" s="22" t="s">
        <v>54</v>
      </c>
      <c r="D105" s="2">
        <v>17658.669999999998</v>
      </c>
      <c r="E105" s="27">
        <v>1</v>
      </c>
      <c r="F105" s="31">
        <f t="shared" si="17"/>
        <v>17658.669999999998</v>
      </c>
      <c r="G105" s="31">
        <v>17658.669999999998</v>
      </c>
      <c r="H105" s="27">
        <v>1</v>
      </c>
      <c r="I105" s="31">
        <f t="shared" si="18"/>
        <v>17658.669999999998</v>
      </c>
      <c r="J105" s="31">
        <v>17658.669999999998</v>
      </c>
      <c r="K105" s="2">
        <v>1</v>
      </c>
      <c r="L105" s="3">
        <f t="shared" si="27"/>
        <v>17658.669999999998</v>
      </c>
      <c r="M105" s="33"/>
    </row>
    <row r="106" spans="1:13" ht="60">
      <c r="A106" s="5">
        <v>28</v>
      </c>
      <c r="B106" s="5" t="s">
        <v>55</v>
      </c>
      <c r="C106" s="22" t="s">
        <v>54</v>
      </c>
      <c r="D106" s="2">
        <v>13244.04</v>
      </c>
      <c r="E106" s="27">
        <v>1</v>
      </c>
      <c r="F106" s="31">
        <f t="shared" si="17"/>
        <v>13244.04</v>
      </c>
      <c r="G106" s="31">
        <v>13244.04</v>
      </c>
      <c r="H106" s="27">
        <v>1</v>
      </c>
      <c r="I106" s="31">
        <f t="shared" si="18"/>
        <v>13244.04</v>
      </c>
      <c r="J106" s="31">
        <v>13244.04</v>
      </c>
      <c r="K106" s="2">
        <v>1</v>
      </c>
      <c r="L106" s="3">
        <f t="shared" si="27"/>
        <v>13244.04</v>
      </c>
      <c r="M106" s="33"/>
    </row>
    <row r="107" spans="1:13" ht="75">
      <c r="A107" s="5">
        <v>29</v>
      </c>
      <c r="B107" s="5" t="s">
        <v>57</v>
      </c>
      <c r="C107" s="22" t="s">
        <v>58</v>
      </c>
      <c r="D107" s="2">
        <v>2648.8</v>
      </c>
      <c r="E107" s="27">
        <v>1</v>
      </c>
      <c r="F107" s="31">
        <f t="shared" si="17"/>
        <v>2648.8</v>
      </c>
      <c r="G107" s="31">
        <v>2648.8</v>
      </c>
      <c r="H107" s="27">
        <v>1</v>
      </c>
      <c r="I107" s="31">
        <f t="shared" si="18"/>
        <v>2648.8</v>
      </c>
      <c r="J107" s="31">
        <v>2648.8</v>
      </c>
      <c r="K107" s="2">
        <v>1</v>
      </c>
      <c r="L107" s="3">
        <f t="shared" si="27"/>
        <v>2648.8</v>
      </c>
      <c r="M107" s="33"/>
    </row>
    <row r="108" spans="1:13" ht="30">
      <c r="A108" s="5">
        <v>30</v>
      </c>
      <c r="B108" s="5" t="s">
        <v>22</v>
      </c>
      <c r="C108" s="22" t="s">
        <v>21</v>
      </c>
      <c r="D108" s="2">
        <v>3360.97</v>
      </c>
      <c r="E108" s="27">
        <v>154</v>
      </c>
      <c r="F108" s="31">
        <f t="shared" si="17"/>
        <v>517589.38</v>
      </c>
      <c r="G108" s="31">
        <v>3360.97</v>
      </c>
      <c r="H108" s="27">
        <v>153</v>
      </c>
      <c r="I108" s="31">
        <f t="shared" si="18"/>
        <v>514228.41</v>
      </c>
      <c r="J108" s="35">
        <f>3360.97*1.04</f>
        <v>3495.41</v>
      </c>
      <c r="K108" s="2">
        <v>100</v>
      </c>
      <c r="L108" s="3">
        <f t="shared" si="27"/>
        <v>349541</v>
      </c>
      <c r="M108" s="33"/>
    </row>
    <row r="109" spans="1:13" ht="45">
      <c r="A109" s="5">
        <v>31</v>
      </c>
      <c r="B109" s="5" t="s">
        <v>104</v>
      </c>
      <c r="C109" s="22" t="s">
        <v>21</v>
      </c>
      <c r="D109" s="2">
        <v>2137.42</v>
      </c>
      <c r="E109" s="27">
        <v>506</v>
      </c>
      <c r="F109" s="31">
        <f t="shared" si="17"/>
        <v>1081534.52</v>
      </c>
      <c r="G109" s="31">
        <v>2137.42</v>
      </c>
      <c r="H109" s="27">
        <v>505</v>
      </c>
      <c r="I109" s="31">
        <f t="shared" si="18"/>
        <v>1079397.1000000001</v>
      </c>
      <c r="J109" s="35">
        <f>2137.42*1.04</f>
        <v>2222.92</v>
      </c>
      <c r="K109" s="2">
        <v>400</v>
      </c>
      <c r="L109" s="3">
        <f t="shared" si="27"/>
        <v>889168</v>
      </c>
      <c r="M109" s="33"/>
    </row>
    <row r="110" spans="1:13" ht="90">
      <c r="A110" s="5">
        <v>32</v>
      </c>
      <c r="B110" s="5" t="s">
        <v>157</v>
      </c>
      <c r="C110" s="22"/>
      <c r="D110" s="2">
        <v>1065.43</v>
      </c>
      <c r="E110" s="27">
        <v>150</v>
      </c>
      <c r="F110" s="31">
        <f t="shared" si="17"/>
        <v>159814.5</v>
      </c>
      <c r="G110" s="31">
        <v>1065.43</v>
      </c>
      <c r="H110" s="27">
        <v>150</v>
      </c>
      <c r="I110" s="31">
        <f t="shared" si="18"/>
        <v>159814.5</v>
      </c>
      <c r="J110" s="31">
        <v>1065.43</v>
      </c>
      <c r="K110" s="2">
        <v>80</v>
      </c>
      <c r="L110" s="3">
        <f t="shared" si="27"/>
        <v>85234.4</v>
      </c>
      <c r="M110" s="33"/>
    </row>
    <row r="111" spans="1:13" ht="45">
      <c r="A111" s="5">
        <v>33</v>
      </c>
      <c r="B111" s="5" t="s">
        <v>170</v>
      </c>
      <c r="C111" s="22" t="s">
        <v>31</v>
      </c>
      <c r="D111" s="2">
        <v>194.3</v>
      </c>
      <c r="E111" s="27">
        <v>231</v>
      </c>
      <c r="F111" s="31">
        <f t="shared" si="17"/>
        <v>44883.3</v>
      </c>
      <c r="G111" s="31">
        <v>194.3</v>
      </c>
      <c r="H111" s="27">
        <v>228</v>
      </c>
      <c r="I111" s="31">
        <f t="shared" si="18"/>
        <v>44300.4</v>
      </c>
      <c r="J111" s="35">
        <f>194.3*1.04</f>
        <v>202.07</v>
      </c>
      <c r="K111" s="2">
        <v>144</v>
      </c>
      <c r="L111" s="3">
        <f t="shared" si="27"/>
        <v>29098.080000000002</v>
      </c>
      <c r="M111" s="33"/>
    </row>
    <row r="112" spans="1:13" ht="30">
      <c r="A112" s="5">
        <v>34</v>
      </c>
      <c r="B112" s="5" t="s">
        <v>171</v>
      </c>
      <c r="C112" s="22" t="s">
        <v>31</v>
      </c>
      <c r="D112" s="2">
        <v>64.739999999999995</v>
      </c>
      <c r="E112" s="27">
        <v>7</v>
      </c>
      <c r="F112" s="31">
        <f t="shared" si="17"/>
        <v>453.18</v>
      </c>
      <c r="G112" s="31">
        <v>64.739999999999995</v>
      </c>
      <c r="H112" s="27">
        <v>7</v>
      </c>
      <c r="I112" s="31">
        <f t="shared" si="18"/>
        <v>453.18</v>
      </c>
      <c r="J112" s="35">
        <f>64.74*1.04</f>
        <v>67.33</v>
      </c>
      <c r="K112" s="2">
        <v>5</v>
      </c>
      <c r="L112" s="3">
        <f t="shared" si="27"/>
        <v>336.65</v>
      </c>
      <c r="M112" s="33"/>
    </row>
    <row r="113" spans="1:13" ht="30">
      <c r="A113" s="5">
        <v>35</v>
      </c>
      <c r="B113" s="5" t="s">
        <v>23</v>
      </c>
      <c r="C113" s="22" t="s">
        <v>20</v>
      </c>
      <c r="D113" s="2">
        <v>971.52</v>
      </c>
      <c r="E113" s="27">
        <v>628</v>
      </c>
      <c r="F113" s="31">
        <f t="shared" si="17"/>
        <v>610114.56000000006</v>
      </c>
      <c r="G113" s="31">
        <v>971.52</v>
      </c>
      <c r="H113" s="27">
        <v>620</v>
      </c>
      <c r="I113" s="31">
        <f t="shared" si="18"/>
        <v>602342.40000000002</v>
      </c>
      <c r="J113" s="35">
        <f>971.52*1.04</f>
        <v>1010.38</v>
      </c>
      <c r="K113" s="2">
        <v>500</v>
      </c>
      <c r="L113" s="3">
        <f t="shared" si="27"/>
        <v>505190</v>
      </c>
      <c r="M113" s="33"/>
    </row>
    <row r="114" spans="1:13" ht="30">
      <c r="A114" s="5">
        <v>36</v>
      </c>
      <c r="B114" s="5" t="s">
        <v>24</v>
      </c>
      <c r="C114" s="22" t="s">
        <v>14</v>
      </c>
      <c r="D114" s="2">
        <v>2586.4499999999998</v>
      </c>
      <c r="E114" s="27">
        <v>9</v>
      </c>
      <c r="F114" s="31">
        <f t="shared" si="17"/>
        <v>23278.05</v>
      </c>
      <c r="G114" s="31">
        <v>2586.4499999999998</v>
      </c>
      <c r="H114" s="27">
        <v>8</v>
      </c>
      <c r="I114" s="31">
        <f t="shared" si="18"/>
        <v>20691.599999999999</v>
      </c>
      <c r="J114" s="35">
        <f>2586.45*1.04</f>
        <v>2689.91</v>
      </c>
      <c r="K114" s="2">
        <v>5</v>
      </c>
      <c r="L114" s="3">
        <f t="shared" si="27"/>
        <v>13449.55</v>
      </c>
      <c r="M114" s="33"/>
    </row>
    <row r="115" spans="1:13" ht="45">
      <c r="A115" s="5">
        <v>37</v>
      </c>
      <c r="B115" s="5" t="s">
        <v>32</v>
      </c>
      <c r="C115" s="22" t="s">
        <v>31</v>
      </c>
      <c r="D115" s="2">
        <v>259.05</v>
      </c>
      <c r="E115" s="27">
        <v>6</v>
      </c>
      <c r="F115" s="31">
        <f t="shared" si="17"/>
        <v>1554.3</v>
      </c>
      <c r="G115" s="31">
        <v>259.05</v>
      </c>
      <c r="H115" s="27">
        <v>6</v>
      </c>
      <c r="I115" s="31">
        <f t="shared" si="18"/>
        <v>1554.3</v>
      </c>
      <c r="J115" s="31">
        <v>259.05</v>
      </c>
      <c r="K115" s="2">
        <v>4</v>
      </c>
      <c r="L115" s="3">
        <f t="shared" si="27"/>
        <v>1036.2</v>
      </c>
      <c r="M115" s="33"/>
    </row>
    <row r="116" spans="1:13" ht="30">
      <c r="A116" s="5">
        <v>38</v>
      </c>
      <c r="B116" s="5" t="s">
        <v>33</v>
      </c>
      <c r="C116" s="22" t="s">
        <v>31</v>
      </c>
      <c r="D116" s="2">
        <v>97.15</v>
      </c>
      <c r="E116" s="27">
        <v>5</v>
      </c>
      <c r="F116" s="31">
        <f t="shared" si="17"/>
        <v>485.75</v>
      </c>
      <c r="G116" s="31">
        <v>97.15</v>
      </c>
      <c r="H116" s="27">
        <v>5</v>
      </c>
      <c r="I116" s="31">
        <f t="shared" si="18"/>
        <v>485.75</v>
      </c>
      <c r="J116" s="31">
        <v>97.15</v>
      </c>
      <c r="K116" s="2">
        <v>4</v>
      </c>
      <c r="L116" s="3">
        <f t="shared" si="27"/>
        <v>388.6</v>
      </c>
      <c r="M116" s="33"/>
    </row>
    <row r="117" spans="1:13" ht="30">
      <c r="A117" s="5">
        <v>39</v>
      </c>
      <c r="B117" s="5" t="s">
        <v>172</v>
      </c>
      <c r="C117" s="22" t="s">
        <v>20</v>
      </c>
      <c r="D117" s="2">
        <v>1078.42</v>
      </c>
      <c r="E117" s="27">
        <v>15</v>
      </c>
      <c r="F117" s="31">
        <f t="shared" si="17"/>
        <v>16176.3</v>
      </c>
      <c r="G117" s="31">
        <v>1078.42</v>
      </c>
      <c r="H117" s="27">
        <v>14</v>
      </c>
      <c r="I117" s="31">
        <f t="shared" si="18"/>
        <v>15097.88</v>
      </c>
      <c r="J117" s="35">
        <f>1078.42*1.04</f>
        <v>1121.56</v>
      </c>
      <c r="K117" s="2">
        <v>6</v>
      </c>
      <c r="L117" s="3">
        <f t="shared" si="27"/>
        <v>6729.36</v>
      </c>
      <c r="M117" s="33"/>
    </row>
    <row r="118" spans="1:13" ht="45">
      <c r="A118" s="5">
        <v>40</v>
      </c>
      <c r="B118" s="5" t="s">
        <v>35</v>
      </c>
      <c r="C118" s="22" t="s">
        <v>20</v>
      </c>
      <c r="D118" s="2">
        <v>1457.35</v>
      </c>
      <c r="E118" s="27">
        <v>672</v>
      </c>
      <c r="F118" s="31">
        <f t="shared" si="17"/>
        <v>979339.2</v>
      </c>
      <c r="G118" s="31">
        <v>1457.35</v>
      </c>
      <c r="H118" s="27">
        <v>670</v>
      </c>
      <c r="I118" s="31">
        <f t="shared" si="18"/>
        <v>976424.5</v>
      </c>
      <c r="J118" s="35">
        <f>1457.35*1.04</f>
        <v>1515.64</v>
      </c>
      <c r="K118" s="2">
        <v>521</v>
      </c>
      <c r="L118" s="3">
        <f t="shared" si="27"/>
        <v>789648.44</v>
      </c>
      <c r="M118" s="33"/>
    </row>
    <row r="119" spans="1:13" ht="30">
      <c r="A119" s="5">
        <v>41</v>
      </c>
      <c r="B119" s="5" t="s">
        <v>135</v>
      </c>
      <c r="C119" s="22" t="s">
        <v>133</v>
      </c>
      <c r="D119" s="2">
        <v>351.02</v>
      </c>
      <c r="E119" s="27">
        <v>20</v>
      </c>
      <c r="F119" s="31">
        <f t="shared" si="17"/>
        <v>7020.4</v>
      </c>
      <c r="G119" s="31">
        <v>351.02</v>
      </c>
      <c r="H119" s="27">
        <v>20</v>
      </c>
      <c r="I119" s="31">
        <f t="shared" si="18"/>
        <v>7020.4</v>
      </c>
      <c r="J119" s="31">
        <v>351.02</v>
      </c>
      <c r="K119" s="2">
        <v>15</v>
      </c>
      <c r="L119" s="3">
        <f t="shared" si="27"/>
        <v>5265.3</v>
      </c>
      <c r="M119" s="33"/>
    </row>
    <row r="120" spans="1:13" ht="30">
      <c r="A120" s="5">
        <v>42</v>
      </c>
      <c r="B120" s="5" t="s">
        <v>134</v>
      </c>
      <c r="C120" s="22" t="s">
        <v>133</v>
      </c>
      <c r="D120" s="2">
        <v>701.99</v>
      </c>
      <c r="E120" s="27">
        <v>19</v>
      </c>
      <c r="F120" s="31">
        <f t="shared" si="17"/>
        <v>13337.81</v>
      </c>
      <c r="G120" s="31">
        <v>701.99</v>
      </c>
      <c r="H120" s="27">
        <v>19</v>
      </c>
      <c r="I120" s="31">
        <f t="shared" si="18"/>
        <v>13337.81</v>
      </c>
      <c r="J120" s="31">
        <v>701.99</v>
      </c>
      <c r="K120" s="2">
        <v>14</v>
      </c>
      <c r="L120" s="3">
        <f t="shared" si="27"/>
        <v>9827.86</v>
      </c>
      <c r="M120" s="33"/>
    </row>
    <row r="121" spans="1:13" ht="30">
      <c r="A121" s="5">
        <v>43</v>
      </c>
      <c r="B121" s="5" t="s">
        <v>136</v>
      </c>
      <c r="C121" s="22" t="s">
        <v>133</v>
      </c>
      <c r="D121" s="2">
        <v>1170</v>
      </c>
      <c r="E121" s="27">
        <v>20</v>
      </c>
      <c r="F121" s="31">
        <f t="shared" si="17"/>
        <v>23400</v>
      </c>
      <c r="G121" s="31">
        <v>1170</v>
      </c>
      <c r="H121" s="27">
        <v>20</v>
      </c>
      <c r="I121" s="31">
        <f t="shared" si="18"/>
        <v>23400</v>
      </c>
      <c r="J121" s="31">
        <v>1170</v>
      </c>
      <c r="K121" s="2">
        <v>15</v>
      </c>
      <c r="L121" s="3">
        <f t="shared" si="27"/>
        <v>17550</v>
      </c>
      <c r="M121" s="33"/>
    </row>
    <row r="122" spans="1:13" ht="30">
      <c r="A122" s="5">
        <v>44</v>
      </c>
      <c r="B122" s="5" t="s">
        <v>158</v>
      </c>
      <c r="C122" s="22" t="s">
        <v>20</v>
      </c>
      <c r="D122" s="2">
        <v>611.69000000000005</v>
      </c>
      <c r="E122" s="27">
        <v>25</v>
      </c>
      <c r="F122" s="31">
        <v>15295.21</v>
      </c>
      <c r="G122" s="31">
        <v>611.69000000000005</v>
      </c>
      <c r="H122" s="27">
        <v>20</v>
      </c>
      <c r="I122" s="31">
        <v>12234.02</v>
      </c>
      <c r="J122" s="31">
        <v>611.69000000000005</v>
      </c>
      <c r="K122" s="2">
        <v>15</v>
      </c>
      <c r="L122" s="3">
        <f t="shared" si="27"/>
        <v>9175.35</v>
      </c>
      <c r="M122" s="33"/>
    </row>
    <row r="123" spans="1:13" ht="60">
      <c r="A123" s="5">
        <v>45</v>
      </c>
      <c r="B123" s="5" t="s">
        <v>105</v>
      </c>
      <c r="C123" s="22" t="s">
        <v>21</v>
      </c>
      <c r="D123" s="2">
        <v>6551.01</v>
      </c>
      <c r="E123" s="27">
        <v>48</v>
      </c>
      <c r="F123" s="31">
        <f t="shared" si="17"/>
        <v>314448.48</v>
      </c>
      <c r="G123" s="31">
        <v>6551.01</v>
      </c>
      <c r="H123" s="27">
        <v>47</v>
      </c>
      <c r="I123" s="31">
        <f t="shared" si="18"/>
        <v>307897.46999999997</v>
      </c>
      <c r="J123" s="35">
        <f>6551.01*1.04</f>
        <v>6813.05</v>
      </c>
      <c r="K123" s="2">
        <v>30</v>
      </c>
      <c r="L123" s="3">
        <f t="shared" si="27"/>
        <v>204391.5</v>
      </c>
      <c r="M123" s="33"/>
    </row>
    <row r="124" spans="1:13" ht="45">
      <c r="A124" s="5">
        <v>46</v>
      </c>
      <c r="B124" s="5" t="s">
        <v>34</v>
      </c>
      <c r="C124" s="22" t="s">
        <v>21</v>
      </c>
      <c r="D124" s="2">
        <v>3360.97</v>
      </c>
      <c r="E124" s="27">
        <v>1</v>
      </c>
      <c r="F124" s="31">
        <f t="shared" si="17"/>
        <v>3360.97</v>
      </c>
      <c r="G124" s="31">
        <v>3360.97</v>
      </c>
      <c r="H124" s="27">
        <v>1</v>
      </c>
      <c r="I124" s="31">
        <f t="shared" si="18"/>
        <v>3360.97</v>
      </c>
      <c r="J124" s="31">
        <v>3360.97</v>
      </c>
      <c r="K124" s="2">
        <v>1</v>
      </c>
      <c r="L124" s="3">
        <f t="shared" si="27"/>
        <v>3360.97</v>
      </c>
      <c r="M124" s="33"/>
    </row>
    <row r="125" spans="1:13" ht="45">
      <c r="A125" s="5">
        <v>47</v>
      </c>
      <c r="B125" s="5" t="s">
        <v>30</v>
      </c>
      <c r="C125" s="22" t="s">
        <v>21</v>
      </c>
      <c r="D125" s="2">
        <v>3360.97</v>
      </c>
      <c r="E125" s="27">
        <v>1</v>
      </c>
      <c r="F125" s="31">
        <f t="shared" si="17"/>
        <v>3360.97</v>
      </c>
      <c r="G125" s="31">
        <v>3360.97</v>
      </c>
      <c r="H125" s="27">
        <v>1</v>
      </c>
      <c r="I125" s="31">
        <f t="shared" si="18"/>
        <v>3360.97</v>
      </c>
      <c r="J125" s="31">
        <v>3360.97</v>
      </c>
      <c r="K125" s="2">
        <v>1</v>
      </c>
      <c r="L125" s="3">
        <f t="shared" si="27"/>
        <v>3360.97</v>
      </c>
      <c r="M125" s="33"/>
    </row>
    <row r="126" spans="1:13" ht="15" customHeight="1">
      <c r="A126" s="14" t="s">
        <v>106</v>
      </c>
      <c r="B126" s="15"/>
      <c r="C126" s="15"/>
      <c r="D126" s="2"/>
      <c r="E126" s="28"/>
      <c r="F126" s="31"/>
      <c r="G126" s="31"/>
      <c r="H126" s="28"/>
      <c r="I126" s="31"/>
      <c r="J126" s="31"/>
      <c r="K126" s="2"/>
      <c r="L126" s="3"/>
      <c r="M126" s="33"/>
    </row>
    <row r="127" spans="1:13">
      <c r="A127" s="1" t="s">
        <v>159</v>
      </c>
      <c r="B127" s="5" t="s">
        <v>36</v>
      </c>
      <c r="C127" s="22" t="s">
        <v>6</v>
      </c>
      <c r="D127" s="2">
        <v>4054.36</v>
      </c>
      <c r="E127" s="27">
        <v>1</v>
      </c>
      <c r="F127" s="31">
        <f t="shared" si="17"/>
        <v>4054.36</v>
      </c>
      <c r="G127" s="31">
        <v>4054.36</v>
      </c>
      <c r="H127" s="27">
        <v>1</v>
      </c>
      <c r="I127" s="31">
        <f t="shared" si="18"/>
        <v>4054.36</v>
      </c>
      <c r="J127" s="31">
        <v>4054.36</v>
      </c>
      <c r="K127" s="2">
        <v>1</v>
      </c>
      <c r="L127" s="3">
        <f t="shared" ref="L127:L140" si="28">J127*K127</f>
        <v>4054.36</v>
      </c>
      <c r="M127" s="33"/>
    </row>
    <row r="128" spans="1:13" ht="30">
      <c r="A128" s="1" t="s">
        <v>160</v>
      </c>
      <c r="B128" s="5" t="s">
        <v>37</v>
      </c>
      <c r="C128" s="22" t="s">
        <v>6</v>
      </c>
      <c r="D128" s="2">
        <v>11149.53</v>
      </c>
      <c r="E128" s="27">
        <v>1</v>
      </c>
      <c r="F128" s="31">
        <f t="shared" si="17"/>
        <v>11149.53</v>
      </c>
      <c r="G128" s="31">
        <v>11149.53</v>
      </c>
      <c r="H128" s="27">
        <v>1</v>
      </c>
      <c r="I128" s="31">
        <f t="shared" si="18"/>
        <v>11149.53</v>
      </c>
      <c r="J128" s="31">
        <v>11149.53</v>
      </c>
      <c r="K128" s="2">
        <v>1</v>
      </c>
      <c r="L128" s="3">
        <f t="shared" si="28"/>
        <v>11149.53</v>
      </c>
      <c r="M128" s="33"/>
    </row>
    <row r="129" spans="1:15" ht="30">
      <c r="A129" s="1" t="s">
        <v>161</v>
      </c>
      <c r="B129" s="5" t="s">
        <v>38</v>
      </c>
      <c r="C129" s="22" t="s">
        <v>6</v>
      </c>
      <c r="D129" s="2">
        <v>28380.61</v>
      </c>
      <c r="E129" s="27">
        <v>1</v>
      </c>
      <c r="F129" s="31">
        <f t="shared" si="17"/>
        <v>28380.61</v>
      </c>
      <c r="G129" s="31">
        <v>28380.61</v>
      </c>
      <c r="H129" s="27">
        <v>1</v>
      </c>
      <c r="I129" s="31">
        <f t="shared" si="18"/>
        <v>28380.61</v>
      </c>
      <c r="J129" s="31">
        <v>28380.61</v>
      </c>
      <c r="K129" s="2">
        <v>1</v>
      </c>
      <c r="L129" s="3">
        <f t="shared" si="28"/>
        <v>28380.61</v>
      </c>
      <c r="M129" s="33"/>
    </row>
    <row r="130" spans="1:15">
      <c r="A130" s="1" t="s">
        <v>162</v>
      </c>
      <c r="B130" s="5" t="s">
        <v>39</v>
      </c>
      <c r="C130" s="22" t="s">
        <v>6</v>
      </c>
      <c r="D130" s="2">
        <v>39868</v>
      </c>
      <c r="E130" s="27">
        <v>1</v>
      </c>
      <c r="F130" s="31">
        <f t="shared" si="17"/>
        <v>39868</v>
      </c>
      <c r="G130" s="31">
        <v>39868</v>
      </c>
      <c r="H130" s="27">
        <v>1</v>
      </c>
      <c r="I130" s="31">
        <f t="shared" si="18"/>
        <v>39868</v>
      </c>
      <c r="J130" s="31">
        <v>39868</v>
      </c>
      <c r="K130" s="2">
        <v>1</v>
      </c>
      <c r="L130" s="3">
        <f t="shared" si="28"/>
        <v>39868</v>
      </c>
      <c r="M130" s="33"/>
    </row>
    <row r="131" spans="1:15" ht="30">
      <c r="A131" s="1" t="s">
        <v>163</v>
      </c>
      <c r="B131" s="5" t="s">
        <v>40</v>
      </c>
      <c r="C131" s="22" t="s">
        <v>6</v>
      </c>
      <c r="D131" s="2">
        <v>4392.21</v>
      </c>
      <c r="E131" s="27">
        <v>1</v>
      </c>
      <c r="F131" s="31">
        <f t="shared" si="17"/>
        <v>4392.21</v>
      </c>
      <c r="G131" s="31">
        <v>4392.21</v>
      </c>
      <c r="H131" s="27">
        <v>1</v>
      </c>
      <c r="I131" s="31">
        <f t="shared" si="18"/>
        <v>4392.21</v>
      </c>
      <c r="J131" s="31">
        <v>4392.21</v>
      </c>
      <c r="K131" s="2">
        <v>1</v>
      </c>
      <c r="L131" s="3">
        <f t="shared" si="28"/>
        <v>4392.21</v>
      </c>
      <c r="M131" s="33"/>
    </row>
    <row r="132" spans="1:15" ht="30">
      <c r="A132" s="1" t="s">
        <v>164</v>
      </c>
      <c r="B132" s="5" t="s">
        <v>41</v>
      </c>
      <c r="C132" s="22" t="s">
        <v>6</v>
      </c>
      <c r="D132" s="2">
        <v>19934.03</v>
      </c>
      <c r="E132" s="27">
        <v>1</v>
      </c>
      <c r="F132" s="31">
        <f t="shared" si="17"/>
        <v>19934.03</v>
      </c>
      <c r="G132" s="31">
        <v>19934.03</v>
      </c>
      <c r="H132" s="27">
        <v>1</v>
      </c>
      <c r="I132" s="31">
        <f t="shared" si="18"/>
        <v>19934.03</v>
      </c>
      <c r="J132" s="31">
        <v>19934.03</v>
      </c>
      <c r="K132" s="2">
        <v>1</v>
      </c>
      <c r="L132" s="3">
        <f t="shared" si="28"/>
        <v>19934.03</v>
      </c>
      <c r="M132" s="33"/>
    </row>
    <row r="133" spans="1:15">
      <c r="A133" s="1" t="s">
        <v>165</v>
      </c>
      <c r="B133" s="5" t="s">
        <v>42</v>
      </c>
      <c r="C133" s="22" t="s">
        <v>6</v>
      </c>
      <c r="D133" s="2">
        <v>5743.76</v>
      </c>
      <c r="E133" s="27">
        <v>1</v>
      </c>
      <c r="F133" s="31">
        <f t="shared" si="17"/>
        <v>5743.76</v>
      </c>
      <c r="G133" s="31">
        <v>5743.76</v>
      </c>
      <c r="H133" s="27">
        <v>1</v>
      </c>
      <c r="I133" s="31">
        <f t="shared" si="18"/>
        <v>5743.76</v>
      </c>
      <c r="J133" s="31">
        <v>5743.76</v>
      </c>
      <c r="K133" s="2">
        <v>1</v>
      </c>
      <c r="L133" s="3">
        <f t="shared" si="28"/>
        <v>5743.76</v>
      </c>
      <c r="M133" s="33"/>
    </row>
    <row r="134" spans="1:15" ht="30">
      <c r="A134" s="1" t="s">
        <v>166</v>
      </c>
      <c r="B134" s="5" t="s">
        <v>43</v>
      </c>
      <c r="C134" s="22" t="s">
        <v>6</v>
      </c>
      <c r="D134" s="2">
        <v>21285.48</v>
      </c>
      <c r="E134" s="27">
        <v>1</v>
      </c>
      <c r="F134" s="31">
        <f t="shared" si="17"/>
        <v>21285.48</v>
      </c>
      <c r="G134" s="31">
        <v>21285.48</v>
      </c>
      <c r="H134" s="27">
        <v>1</v>
      </c>
      <c r="I134" s="31">
        <f t="shared" si="18"/>
        <v>21285.48</v>
      </c>
      <c r="J134" s="31">
        <v>21285.48</v>
      </c>
      <c r="K134" s="2">
        <v>1</v>
      </c>
      <c r="L134" s="3">
        <f t="shared" si="28"/>
        <v>21285.48</v>
      </c>
      <c r="M134" s="33"/>
    </row>
    <row r="135" spans="1:15">
      <c r="A135" s="1" t="s">
        <v>167</v>
      </c>
      <c r="B135" s="5" t="s">
        <v>44</v>
      </c>
      <c r="C135" s="22" t="s">
        <v>6</v>
      </c>
      <c r="D135" s="2">
        <v>7095.18</v>
      </c>
      <c r="E135" s="27">
        <v>1</v>
      </c>
      <c r="F135" s="31">
        <f t="shared" ref="F135:F140" si="29">D135*E135</f>
        <v>7095.18</v>
      </c>
      <c r="G135" s="31">
        <v>7095.18</v>
      </c>
      <c r="H135" s="27">
        <v>1</v>
      </c>
      <c r="I135" s="31">
        <f t="shared" ref="I135:I140" si="30">G135*H135</f>
        <v>7095.18</v>
      </c>
      <c r="J135" s="31">
        <v>7095.18</v>
      </c>
      <c r="K135" s="2">
        <v>1</v>
      </c>
      <c r="L135" s="3">
        <f t="shared" si="28"/>
        <v>7095.18</v>
      </c>
      <c r="M135" s="33"/>
    </row>
    <row r="136" spans="1:15" ht="30">
      <c r="A136" s="2">
        <v>49</v>
      </c>
      <c r="B136" s="5" t="s">
        <v>45</v>
      </c>
      <c r="C136" s="22" t="s">
        <v>6</v>
      </c>
      <c r="D136" s="2">
        <v>71796.210000000006</v>
      </c>
      <c r="E136" s="27">
        <v>1</v>
      </c>
      <c r="F136" s="31">
        <f t="shared" si="29"/>
        <v>71796.210000000006</v>
      </c>
      <c r="G136" s="31">
        <v>71796.210000000006</v>
      </c>
      <c r="H136" s="27">
        <v>1</v>
      </c>
      <c r="I136" s="31">
        <f t="shared" si="30"/>
        <v>71796.210000000006</v>
      </c>
      <c r="J136" s="31">
        <v>71796.210000000006</v>
      </c>
      <c r="K136" s="2">
        <v>1</v>
      </c>
      <c r="L136" s="3">
        <f t="shared" si="28"/>
        <v>71796.210000000006</v>
      </c>
      <c r="M136" s="33"/>
    </row>
    <row r="137" spans="1:15" ht="60">
      <c r="A137" s="2">
        <v>50</v>
      </c>
      <c r="B137" s="5" t="s">
        <v>46</v>
      </c>
      <c r="C137" s="22" t="s">
        <v>47</v>
      </c>
      <c r="D137" s="2">
        <v>761.1</v>
      </c>
      <c r="E137" s="27">
        <v>10</v>
      </c>
      <c r="F137" s="31">
        <f t="shared" si="29"/>
        <v>7611</v>
      </c>
      <c r="G137" s="31">
        <v>761.1</v>
      </c>
      <c r="H137" s="27">
        <v>10</v>
      </c>
      <c r="I137" s="31">
        <f t="shared" si="30"/>
        <v>7611</v>
      </c>
      <c r="J137" s="31">
        <v>761.1</v>
      </c>
      <c r="K137" s="2">
        <v>7</v>
      </c>
      <c r="L137" s="3">
        <f t="shared" si="28"/>
        <v>5327.7</v>
      </c>
      <c r="M137" s="33"/>
    </row>
    <row r="138" spans="1:15" ht="60">
      <c r="A138" s="2">
        <v>51</v>
      </c>
      <c r="B138" s="5" t="s">
        <v>48</v>
      </c>
      <c r="C138" s="22" t="s">
        <v>49</v>
      </c>
      <c r="D138" s="2">
        <v>385.48</v>
      </c>
      <c r="E138" s="27">
        <v>13</v>
      </c>
      <c r="F138" s="31">
        <f t="shared" si="29"/>
        <v>5011.24</v>
      </c>
      <c r="G138" s="31">
        <v>385.48</v>
      </c>
      <c r="H138" s="27">
        <v>13</v>
      </c>
      <c r="I138" s="31">
        <f t="shared" si="30"/>
        <v>5011.24</v>
      </c>
      <c r="J138" s="35">
        <f>385.48*1.04</f>
        <v>400.9</v>
      </c>
      <c r="K138" s="2">
        <v>13</v>
      </c>
      <c r="L138" s="3">
        <f t="shared" si="28"/>
        <v>5211.7</v>
      </c>
      <c r="M138" s="33"/>
    </row>
    <row r="139" spans="1:15" ht="60">
      <c r="A139" s="2">
        <v>52</v>
      </c>
      <c r="B139" s="5" t="s">
        <v>50</v>
      </c>
      <c r="C139" s="22" t="s">
        <v>51</v>
      </c>
      <c r="D139" s="2">
        <v>34.880000000000003</v>
      </c>
      <c r="E139" s="27">
        <v>10</v>
      </c>
      <c r="F139" s="31">
        <f t="shared" si="29"/>
        <v>348.8</v>
      </c>
      <c r="G139" s="31">
        <v>34.880000000000003</v>
      </c>
      <c r="H139" s="27">
        <v>9</v>
      </c>
      <c r="I139" s="31">
        <f t="shared" si="30"/>
        <v>313.92</v>
      </c>
      <c r="J139" s="35">
        <f>34.88*1.04</f>
        <v>36.28</v>
      </c>
      <c r="K139" s="2">
        <v>9</v>
      </c>
      <c r="L139" s="3">
        <f t="shared" si="28"/>
        <v>326.52</v>
      </c>
      <c r="M139" s="33"/>
    </row>
    <row r="140" spans="1:15" ht="60">
      <c r="A140" s="2">
        <v>53</v>
      </c>
      <c r="B140" s="5" t="s">
        <v>173</v>
      </c>
      <c r="C140" s="22" t="s">
        <v>52</v>
      </c>
      <c r="D140" s="2">
        <v>1976.8</v>
      </c>
      <c r="E140" s="27">
        <v>14</v>
      </c>
      <c r="F140" s="31">
        <f t="shared" si="29"/>
        <v>27675.200000000001</v>
      </c>
      <c r="G140" s="31">
        <v>1976.8</v>
      </c>
      <c r="H140" s="27">
        <v>14</v>
      </c>
      <c r="I140" s="31">
        <f t="shared" si="30"/>
        <v>27675.200000000001</v>
      </c>
      <c r="J140" s="31">
        <v>1976.8</v>
      </c>
      <c r="K140" s="2">
        <v>10</v>
      </c>
      <c r="L140" s="3">
        <f t="shared" si="28"/>
        <v>19768</v>
      </c>
      <c r="M140" s="33"/>
    </row>
    <row r="141" spans="1:15" ht="15.75">
      <c r="A141" s="9"/>
      <c r="B141" s="9" t="s">
        <v>25</v>
      </c>
      <c r="C141" s="9"/>
      <c r="D141" s="24"/>
      <c r="E141" s="24"/>
      <c r="F141" s="32">
        <f>SUM(F6:F140)</f>
        <v>7007219.04</v>
      </c>
      <c r="G141" s="32"/>
      <c r="H141" s="24"/>
      <c r="I141" s="24">
        <f>SUM(I6:I140)</f>
        <v>6972130.5099999998</v>
      </c>
      <c r="J141" s="25"/>
      <c r="K141" s="34"/>
      <c r="L141" s="24">
        <f t="shared" ref="L141" si="31">SUM(L6:L140)</f>
        <v>5000013.1399999997</v>
      </c>
      <c r="M141" s="41"/>
      <c r="N141" s="36"/>
      <c r="O141" s="37"/>
    </row>
    <row r="142" spans="1:15" ht="33" customHeight="1">
      <c r="A142" s="39"/>
      <c r="B142" s="10" t="s">
        <v>184</v>
      </c>
      <c r="C142" s="30"/>
      <c r="D142" s="42" t="s">
        <v>168</v>
      </c>
      <c r="E142" s="42"/>
    </row>
    <row r="143" spans="1:15">
      <c r="F143" s="38"/>
      <c r="I143" s="29"/>
    </row>
    <row r="144" spans="1:15">
      <c r="I144" s="29"/>
    </row>
  </sheetData>
  <mergeCells count="2">
    <mergeCell ref="D142:E142"/>
    <mergeCell ref="I1:L1"/>
  </mergeCells>
  <phoneticPr fontId="3" type="noConversion"/>
  <printOptions horizontalCentered="1"/>
  <pageMargins left="0.19685039370078741" right="0.19685039370078741" top="0.19685039370078741" bottom="0.19685039370078741" header="0" footer="0"/>
  <pageSetup paperSize="9" scale="97" fitToHeight="0" orientation="landscape" r:id="rId1"/>
  <headerFooter alignWithMargins="0"/>
  <rowBreaks count="5" manualBreakCount="5">
    <brk id="31" max="11" man="1"/>
    <brk id="71" max="11" man="1"/>
    <brk id="104" max="11" man="1"/>
    <brk id="116" max="11" man="1"/>
    <brk id="1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Guseva</dc:creator>
  <cp:lastModifiedBy>trishina.ov</cp:lastModifiedBy>
  <cp:lastPrinted>2018-12-11T15:04:56Z</cp:lastPrinted>
  <dcterms:created xsi:type="dcterms:W3CDTF">2015-11-30T06:37:15Z</dcterms:created>
  <dcterms:modified xsi:type="dcterms:W3CDTF">2019-03-15T10:10:25Z</dcterms:modified>
</cp:coreProperties>
</file>