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E84FF3E7-FBE7-4D02-B47A-0DF663D26FD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ув питучтено в бюдж  (2" sheetId="1" r:id="rId1"/>
  </sheets>
  <definedNames>
    <definedName name="_xlnm.Print_Area" localSheetId="0">'ув питучтено в бюдж  (2'!$A$1:$S$48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6" i="1" l="1"/>
  <c r="J52" i="1"/>
  <c r="O52" i="1" s="1"/>
  <c r="J6" i="1"/>
  <c r="B7" i="1" l="1"/>
  <c r="I7" i="1" s="1"/>
  <c r="J7" i="1" s="1"/>
  <c r="E7" i="1"/>
  <c r="H7" i="1"/>
  <c r="T6" i="1"/>
  <c r="O7" i="1" l="1"/>
  <c r="P7" i="1"/>
  <c r="R48" i="1"/>
  <c r="Q48" i="1"/>
  <c r="N48" i="1"/>
  <c r="M48" i="1"/>
  <c r="L48" i="1"/>
  <c r="K48" i="1"/>
  <c r="I48" i="1"/>
  <c r="G48" i="1"/>
  <c r="F48" i="1"/>
  <c r="D48" i="1"/>
  <c r="S47" i="1"/>
  <c r="J47" i="1"/>
  <c r="H47" i="1"/>
  <c r="O47" i="1" s="1"/>
  <c r="E47" i="1"/>
  <c r="B47" i="1"/>
  <c r="S46" i="1"/>
  <c r="J46" i="1"/>
  <c r="H46" i="1"/>
  <c r="E46" i="1"/>
  <c r="B46" i="1"/>
  <c r="S45" i="1"/>
  <c r="J45" i="1"/>
  <c r="H45" i="1"/>
  <c r="E45" i="1"/>
  <c r="B45" i="1"/>
  <c r="S44" i="1"/>
  <c r="J44" i="1"/>
  <c r="H44" i="1"/>
  <c r="E44" i="1"/>
  <c r="B44" i="1"/>
  <c r="S43" i="1"/>
  <c r="J43" i="1"/>
  <c r="H43" i="1"/>
  <c r="E43" i="1"/>
  <c r="B43" i="1"/>
  <c r="S42" i="1"/>
  <c r="J42" i="1"/>
  <c r="H42" i="1"/>
  <c r="E42" i="1"/>
  <c r="B42" i="1"/>
  <c r="S41" i="1"/>
  <c r="J41" i="1"/>
  <c r="H41" i="1"/>
  <c r="E41" i="1"/>
  <c r="B41" i="1"/>
  <c r="S40" i="1"/>
  <c r="J40" i="1"/>
  <c r="H40" i="1"/>
  <c r="E40" i="1"/>
  <c r="B40" i="1"/>
  <c r="S39" i="1"/>
  <c r="J39" i="1"/>
  <c r="H39" i="1"/>
  <c r="E39" i="1"/>
  <c r="B39" i="1"/>
  <c r="S38" i="1"/>
  <c r="J38" i="1"/>
  <c r="H38" i="1"/>
  <c r="E38" i="1"/>
  <c r="O38" i="1" s="1"/>
  <c r="B38" i="1"/>
  <c r="S37" i="1"/>
  <c r="J37" i="1"/>
  <c r="H37" i="1"/>
  <c r="E37" i="1"/>
  <c r="B37" i="1"/>
  <c r="S36" i="1"/>
  <c r="J36" i="1"/>
  <c r="H36" i="1"/>
  <c r="E36" i="1"/>
  <c r="B36" i="1"/>
  <c r="S35" i="1"/>
  <c r="J35" i="1"/>
  <c r="H35" i="1"/>
  <c r="E35" i="1"/>
  <c r="B35" i="1"/>
  <c r="S34" i="1"/>
  <c r="J34" i="1"/>
  <c r="H34" i="1"/>
  <c r="E34" i="1"/>
  <c r="B34" i="1"/>
  <c r="S33" i="1"/>
  <c r="J33" i="1"/>
  <c r="H33" i="1"/>
  <c r="E33" i="1"/>
  <c r="B33" i="1"/>
  <c r="S32" i="1"/>
  <c r="J32" i="1"/>
  <c r="H32" i="1"/>
  <c r="E32" i="1"/>
  <c r="O32" i="1" s="1"/>
  <c r="B32" i="1"/>
  <c r="S31" i="1"/>
  <c r="J31" i="1"/>
  <c r="H31" i="1"/>
  <c r="O31" i="1" s="1"/>
  <c r="E31" i="1"/>
  <c r="B31" i="1"/>
  <c r="S30" i="1"/>
  <c r="J30" i="1"/>
  <c r="H30" i="1"/>
  <c r="E30" i="1"/>
  <c r="B30" i="1"/>
  <c r="S29" i="1"/>
  <c r="J29" i="1"/>
  <c r="H29" i="1"/>
  <c r="E29" i="1"/>
  <c r="B29" i="1"/>
  <c r="S28" i="1"/>
  <c r="J28" i="1"/>
  <c r="H28" i="1"/>
  <c r="E28" i="1"/>
  <c r="B28" i="1"/>
  <c r="S27" i="1"/>
  <c r="J27" i="1"/>
  <c r="H27" i="1"/>
  <c r="E27" i="1"/>
  <c r="B27" i="1"/>
  <c r="S26" i="1"/>
  <c r="J26" i="1"/>
  <c r="H26" i="1"/>
  <c r="E26" i="1"/>
  <c r="B26" i="1"/>
  <c r="S25" i="1"/>
  <c r="J25" i="1"/>
  <c r="H25" i="1"/>
  <c r="E25" i="1"/>
  <c r="B25" i="1"/>
  <c r="S24" i="1"/>
  <c r="J24" i="1"/>
  <c r="H24" i="1"/>
  <c r="E24" i="1"/>
  <c r="B24" i="1"/>
  <c r="S23" i="1"/>
  <c r="J23" i="1"/>
  <c r="H23" i="1"/>
  <c r="E23" i="1"/>
  <c r="B23" i="1"/>
  <c r="S22" i="1"/>
  <c r="J22" i="1"/>
  <c r="H22" i="1"/>
  <c r="E22" i="1"/>
  <c r="O22" i="1" s="1"/>
  <c r="B22" i="1"/>
  <c r="S21" i="1"/>
  <c r="J21" i="1"/>
  <c r="H21" i="1"/>
  <c r="E21" i="1"/>
  <c r="B21" i="1"/>
  <c r="S20" i="1"/>
  <c r="J20" i="1"/>
  <c r="H20" i="1"/>
  <c r="E20" i="1"/>
  <c r="O20" i="1" s="1"/>
  <c r="B20" i="1"/>
  <c r="S19" i="1"/>
  <c r="J19" i="1"/>
  <c r="H19" i="1"/>
  <c r="C19" i="1"/>
  <c r="B19" i="1" s="1"/>
  <c r="S18" i="1"/>
  <c r="J18" i="1"/>
  <c r="H18" i="1"/>
  <c r="E18" i="1"/>
  <c r="O18" i="1" s="1"/>
  <c r="B18" i="1"/>
  <c r="S17" i="1"/>
  <c r="J17" i="1"/>
  <c r="H17" i="1"/>
  <c r="E17" i="1"/>
  <c r="B17" i="1"/>
  <c r="S16" i="1"/>
  <c r="J16" i="1"/>
  <c r="H16" i="1"/>
  <c r="E16" i="1"/>
  <c r="O16" i="1" s="1"/>
  <c r="B16" i="1"/>
  <c r="S15" i="1"/>
  <c r="J15" i="1"/>
  <c r="H15" i="1"/>
  <c r="E15" i="1"/>
  <c r="B15" i="1"/>
  <c r="S14" i="1"/>
  <c r="J14" i="1"/>
  <c r="H14" i="1"/>
  <c r="E14" i="1"/>
  <c r="B14" i="1"/>
  <c r="S13" i="1"/>
  <c r="J13" i="1"/>
  <c r="H13" i="1"/>
  <c r="E13" i="1"/>
  <c r="B13" i="1"/>
  <c r="S6" i="1"/>
  <c r="H6" i="1"/>
  <c r="E6" i="1"/>
  <c r="S5" i="1"/>
  <c r="J5" i="1"/>
  <c r="H5" i="1"/>
  <c r="E5" i="1"/>
  <c r="B5" i="1"/>
  <c r="J48" i="1" l="1"/>
  <c r="E19" i="1"/>
  <c r="O30" i="1"/>
  <c r="O43" i="1"/>
  <c r="P43" i="1" s="1"/>
  <c r="O46" i="1"/>
  <c r="P46" i="1" s="1"/>
  <c r="P32" i="1"/>
  <c r="E48" i="1"/>
  <c r="O13" i="1"/>
  <c r="P13" i="1" s="1"/>
  <c r="O25" i="1"/>
  <c r="O41" i="1"/>
  <c r="S48" i="1"/>
  <c r="P23" i="1"/>
  <c r="P31" i="1"/>
  <c r="P47" i="1"/>
  <c r="H48" i="1"/>
  <c r="O14" i="1"/>
  <c r="P14" i="1" s="1"/>
  <c r="O15" i="1"/>
  <c r="P15" i="1" s="1"/>
  <c r="O23" i="1"/>
  <c r="O24" i="1"/>
  <c r="P24" i="1" s="1"/>
  <c r="P30" i="1"/>
  <c r="O33" i="1"/>
  <c r="P33" i="1" s="1"/>
  <c r="O35" i="1"/>
  <c r="O39" i="1"/>
  <c r="P39" i="1" s="1"/>
  <c r="O40" i="1"/>
  <c r="P40" i="1" s="1"/>
  <c r="P22" i="1"/>
  <c r="P38" i="1"/>
  <c r="B48" i="1"/>
  <c r="O6" i="1"/>
  <c r="P6" i="1" s="1"/>
  <c r="O21" i="1"/>
  <c r="P21" i="1" s="1"/>
  <c r="O29" i="1"/>
  <c r="P29" i="1" s="1"/>
  <c r="O37" i="1"/>
  <c r="P37" i="1" s="1"/>
  <c r="O28" i="1"/>
  <c r="P28" i="1" s="1"/>
  <c r="P20" i="1"/>
  <c r="C48" i="1"/>
  <c r="P16" i="1"/>
  <c r="P25" i="1"/>
  <c r="P41" i="1"/>
  <c r="O45" i="1"/>
  <c r="P45" i="1" s="1"/>
  <c r="O5" i="1"/>
  <c r="O36" i="1"/>
  <c r="P36" i="1" s="1"/>
  <c r="P5" i="1"/>
  <c r="O19" i="1"/>
  <c r="P19" i="1" s="1"/>
  <c r="O27" i="1"/>
  <c r="P27" i="1" s="1"/>
  <c r="O17" i="1"/>
  <c r="P17" i="1" s="1"/>
  <c r="P18" i="1"/>
  <c r="O26" i="1"/>
  <c r="P26" i="1" s="1"/>
  <c r="O34" i="1"/>
  <c r="P34" i="1" s="1"/>
  <c r="P35" i="1"/>
  <c r="O42" i="1"/>
  <c r="P42" i="1" s="1"/>
  <c r="O44" i="1"/>
  <c r="P44" i="1" s="1"/>
  <c r="P48" i="1" l="1"/>
  <c r="R49" i="1" s="1"/>
  <c r="O48" i="1"/>
</calcChain>
</file>

<file path=xl/sharedStrings.xml><?xml version="1.0" encoding="utf-8"?>
<sst xmlns="http://schemas.openxmlformats.org/spreadsheetml/2006/main" count="58" uniqueCount="58">
  <si>
    <t>Муниципальные образования</t>
  </si>
  <si>
    <t>Всего в ЛДП</t>
  </si>
  <si>
    <t>Кол-во детей в ЛДП с 2-разовым питанием</t>
  </si>
  <si>
    <t>Стоимость 1 дня с 2 -разовым питанием    (в руб.)</t>
  </si>
  <si>
    <t>Объем средств обл бюджета на продукты питания (2-х раз), тыс. руб.</t>
  </si>
  <si>
    <t>Кол-во детей в ЛДП с 3-разовым питанием</t>
  </si>
  <si>
    <t xml:space="preserve">Стоимость 1 дня с 3 -разовым питанием    (в руб.) </t>
  </si>
  <si>
    <t>Объем средств обл бюджета на продукты питания (3-х раз), тыс. руб.</t>
  </si>
  <si>
    <t>ФОТ работников кухни, тыс. руб.</t>
  </si>
  <si>
    <t>ИТОГО общий объем средств, тыс. рублей</t>
  </si>
  <si>
    <t>Накладные расходы (10%), тыс. руб.</t>
  </si>
  <si>
    <r>
      <t xml:space="preserve">ИТОГО общий объем средств, тыс. рублей </t>
    </r>
    <r>
      <rPr>
        <b/>
        <u/>
        <sz val="10"/>
        <color theme="1"/>
        <rFont val="Times New Roman"/>
        <family val="1"/>
        <charset val="204"/>
      </rPr>
      <t>(расчет)</t>
    </r>
  </si>
  <si>
    <r>
      <t xml:space="preserve">ИТОГО общий объем средств, тыс. рублей </t>
    </r>
    <r>
      <rPr>
        <b/>
        <u/>
        <sz val="10"/>
        <color theme="1"/>
        <rFont val="Times New Roman"/>
        <family val="1"/>
        <charset val="204"/>
      </rPr>
      <t>(вручную)</t>
    </r>
  </si>
  <si>
    <r>
      <t xml:space="preserve">ИТОГО общий объем средств, тыс. рублей </t>
    </r>
    <r>
      <rPr>
        <b/>
        <u/>
        <sz val="10"/>
        <color theme="1"/>
        <rFont val="Times New Roman"/>
        <family val="1"/>
        <charset val="204"/>
      </rPr>
      <t>(вручную)
ПРЕДУСМОТРЕНО</t>
    </r>
  </si>
  <si>
    <t>ИТОГО дополнительный объем средств, тыс. рублей</t>
  </si>
  <si>
    <t xml:space="preserve">  Самара</t>
  </si>
  <si>
    <t xml:space="preserve">  Жигулевск</t>
  </si>
  <si>
    <t xml:space="preserve">  Кинель</t>
  </si>
  <si>
    <t xml:space="preserve">  Новокуйбышевск</t>
  </si>
  <si>
    <t xml:space="preserve">  Октябрьск</t>
  </si>
  <si>
    <t xml:space="preserve">  Отрадный </t>
  </si>
  <si>
    <t xml:space="preserve">  Похвистнево</t>
  </si>
  <si>
    <t xml:space="preserve">  Сызрань</t>
  </si>
  <si>
    <t xml:space="preserve">  Чапаевск</t>
  </si>
  <si>
    <t xml:space="preserve">  Алексеевский</t>
  </si>
  <si>
    <t xml:space="preserve">  Безенчукский</t>
  </si>
  <si>
    <t xml:space="preserve">  Богатовский</t>
  </si>
  <si>
    <t xml:space="preserve">  Большеглушицкий</t>
  </si>
  <si>
    <t xml:space="preserve">  Большечерниговский</t>
  </si>
  <si>
    <t xml:space="preserve">  Борский</t>
  </si>
  <si>
    <t xml:space="preserve">  Волжский</t>
  </si>
  <si>
    <t xml:space="preserve">  Елховский</t>
  </si>
  <si>
    <t xml:space="preserve">  Исаклинский</t>
  </si>
  <si>
    <t xml:space="preserve">  Камышлинский</t>
  </si>
  <si>
    <t xml:space="preserve">  Кинельский</t>
  </si>
  <si>
    <t xml:space="preserve">  Кинель-Черкасский</t>
  </si>
  <si>
    <t xml:space="preserve">  Клявлинский</t>
  </si>
  <si>
    <t xml:space="preserve">  Кошкинский</t>
  </si>
  <si>
    <t xml:space="preserve">  Красноармейский</t>
  </si>
  <si>
    <t xml:space="preserve">  Красноярский</t>
  </si>
  <si>
    <t xml:space="preserve">  Нефтегорский</t>
  </si>
  <si>
    <t xml:space="preserve">  Пестравский</t>
  </si>
  <si>
    <t xml:space="preserve">  Похвистневский</t>
  </si>
  <si>
    <t xml:space="preserve">  Приволжский</t>
  </si>
  <si>
    <t xml:space="preserve">  Сергиевский</t>
  </si>
  <si>
    <t xml:space="preserve">  Ставропольский</t>
  </si>
  <si>
    <t xml:space="preserve">  Сызранский</t>
  </si>
  <si>
    <t xml:space="preserve">  Хворостянский</t>
  </si>
  <si>
    <t xml:space="preserve">  Челно-Вершинский</t>
  </si>
  <si>
    <t xml:space="preserve">  Шенталинский</t>
  </si>
  <si>
    <t xml:space="preserve">  Шигонский</t>
  </si>
  <si>
    <t>ИТОГО</t>
  </si>
  <si>
    <t>допы</t>
  </si>
  <si>
    <t>Расчет субвенций на исполнение отдельных государственных полномочий по обеспечению отдыха и оздоровления детей на 2022 год</t>
  </si>
  <si>
    <t>дети ТСЖ</t>
  </si>
  <si>
    <t xml:space="preserve">Кол-во ставок работников кухни </t>
  </si>
  <si>
    <t xml:space="preserve">  г.о. Тольятти </t>
  </si>
  <si>
    <t>Приложение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</si>
</sst>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\ _₽_-;\-* #,##0\ _₽_-;_-* &quot;-&quot;\ _₽_-;_-@_-"/>
    <numFmt numFmtId="165" formatCode="#,##0_ ;\-#,##0\ "/>
    <numFmt numFmtId="166" formatCode="_-* #,##0.000\ _₽_-;\-* #,##0.000\ _₽_-;_-* &quot;-&quot;\ _₽_-;_-@_-"/>
    <numFmt numFmtId="167" formatCode="_-* #,##0.000\ _₽_-;\-* #,##0.000\ _₽_-;_-* &quot;-&quot;???\ _₽_-;_-@_-"/>
    <numFmt numFmtId="168" formatCode="_-* #,##0.00\ _₽_-;\-* #,##0.00\ _₽_-;_-* &quot;-&quot;\ _₽_-;_-@_-"/>
    <numFmt numFmtId="169" formatCode="_-* #,##0_р_._-;\-* #,##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7" fillId="0" borderId="2" xfId="0" applyFont="1" applyFill="1" applyBorder="1" applyAlignment="1">
      <alignment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3" fontId="2" fillId="0" borderId="2" xfId="0" applyNumberFormat="1" applyFont="1" applyFill="1" applyBorder="1"/>
    <xf numFmtId="2" fontId="2" fillId="0" borderId="2" xfId="0" applyNumberFormat="1" applyFont="1" applyFill="1" applyBorder="1"/>
    <xf numFmtId="164" fontId="2" fillId="0" borderId="2" xfId="0" applyNumberFormat="1" applyFont="1" applyFill="1" applyBorder="1"/>
    <xf numFmtId="0" fontId="2" fillId="0" borderId="0" xfId="0" applyFont="1" applyFill="1"/>
    <xf numFmtId="166" fontId="8" fillId="0" borderId="2" xfId="0" applyNumberFormat="1" applyFont="1" applyFill="1" applyBorder="1"/>
    <xf numFmtId="0" fontId="0" fillId="0" borderId="0" xfId="0" applyFill="1"/>
    <xf numFmtId="0" fontId="2" fillId="0" borderId="2" xfId="0" applyFont="1" applyFill="1" applyBorder="1" applyAlignment="1">
      <alignment vertical="center" wrapText="1"/>
    </xf>
    <xf numFmtId="164" fontId="2" fillId="0" borderId="0" xfId="0" applyNumberFormat="1" applyFont="1" applyFill="1"/>
    <xf numFmtId="0" fontId="2" fillId="0" borderId="1" xfId="0" applyFont="1" applyFill="1" applyBorder="1"/>
    <xf numFmtId="3" fontId="8" fillId="0" borderId="1" xfId="0" applyNumberFormat="1" applyFont="1" applyFill="1" applyBorder="1"/>
    <xf numFmtId="166" fontId="8" fillId="0" borderId="1" xfId="0" applyNumberFormat="1" applyFont="1" applyFill="1" applyBorder="1"/>
    <xf numFmtId="167" fontId="0" fillId="0" borderId="0" xfId="0" applyNumberFormat="1" applyFill="1"/>
    <xf numFmtId="166" fontId="8" fillId="0" borderId="4" xfId="0" applyNumberFormat="1" applyFont="1" applyFill="1" applyBorder="1"/>
    <xf numFmtId="0" fontId="2" fillId="0" borderId="2" xfId="0" applyFont="1" applyFill="1" applyBorder="1" applyAlignment="1">
      <alignment horizontal="right" vertical="center" wrapText="1"/>
    </xf>
    <xf numFmtId="168" fontId="2" fillId="0" borderId="2" xfId="0" applyNumberFormat="1" applyFont="1" applyFill="1" applyBorder="1"/>
    <xf numFmtId="0" fontId="2" fillId="0" borderId="2" xfId="0" applyFont="1" applyFill="1" applyBorder="1" applyAlignment="1">
      <alignment horizontal="center" vertical="center"/>
    </xf>
    <xf numFmtId="3" fontId="2" fillId="0" borderId="2" xfId="0" applyNumberFormat="1" applyFont="1" applyFill="1" applyBorder="1" applyAlignment="1">
      <alignment vertical="center"/>
    </xf>
    <xf numFmtId="2" fontId="2" fillId="0" borderId="2" xfId="0" applyNumberFormat="1" applyFont="1" applyFill="1" applyBorder="1" applyAlignment="1">
      <alignment vertical="center"/>
    </xf>
    <xf numFmtId="164" fontId="2" fillId="0" borderId="2" xfId="0" applyNumberFormat="1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166" fontId="8" fillId="0" borderId="2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69" fontId="0" fillId="0" borderId="0" xfId="0" applyNumberFormat="1" applyFill="1"/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left"/>
    </xf>
    <xf numFmtId="164" fontId="2" fillId="0" borderId="0" xfId="0" applyNumberFormat="1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 wrapText="1" shrinkToFit="1"/>
    </xf>
    <xf numFmtId="0" fontId="4" fillId="0" borderId="3" xfId="0" applyFont="1" applyFill="1" applyBorder="1" applyAlignment="1">
      <alignment horizontal="center" vertical="center" wrapText="1" shrinkToFit="1"/>
    </xf>
    <xf numFmtId="0" fontId="3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1:U52"/>
  <sheetViews>
    <sheetView tabSelected="1" view="pageBreakPreview" zoomScale="75" zoomScaleNormal="100" zoomScaleSheetLayoutView="75" workbookViewId="0">
      <pane xSplit="1" ySplit="4" topLeftCell="B5" activePane="bottomRight" state="frozen"/>
      <selection pane="topRight" activeCell="B1" sqref="B1"/>
      <selection pane="bottomLeft" activeCell="A4" sqref="A4"/>
      <selection pane="bottomRight" activeCell="E59" sqref="E59"/>
    </sheetView>
  </sheetViews>
  <sheetFormatPr defaultRowHeight="15" x14ac:dyDescent="0.25"/>
  <cols>
    <col min="1" max="1" width="29" style="11" customWidth="1"/>
    <col min="2" max="2" width="13" style="11" customWidth="1"/>
    <col min="3" max="3" width="12.140625" style="11" customWidth="1"/>
    <col min="4" max="4" width="11.42578125" style="11" customWidth="1"/>
    <col min="5" max="5" width="11.5703125" style="11" customWidth="1"/>
    <col min="6" max="6" width="10.42578125" style="11" customWidth="1"/>
    <col min="7" max="7" width="10.85546875" style="11" customWidth="1"/>
    <col min="8" max="8" width="13.5703125" style="11" customWidth="1"/>
    <col min="9" max="9" width="12.42578125" style="11" customWidth="1"/>
    <col min="10" max="10" width="18.28515625" style="11" customWidth="1"/>
    <col min="11" max="14" width="9.140625" style="11" hidden="1" customWidth="1"/>
    <col min="15" max="15" width="12.28515625" style="11" customWidth="1"/>
    <col min="16" max="16" width="17.5703125" style="11" customWidth="1"/>
    <col min="17" max="18" width="17.5703125" style="11" hidden="1" customWidth="1"/>
    <col min="19" max="19" width="14.85546875" style="11" hidden="1" customWidth="1"/>
    <col min="20" max="20" width="9.140625" style="11"/>
    <col min="21" max="21" width="14" style="11" bestFit="1" customWidth="1"/>
    <col min="22" max="16384" width="9.140625" style="11"/>
  </cols>
  <sheetData>
    <row r="1" spans="1:20" ht="15.75" x14ac:dyDescent="0.25">
      <c r="P1" s="9" t="s">
        <v>57</v>
      </c>
    </row>
    <row r="2" spans="1:20" ht="42" customHeight="1" x14ac:dyDescent="0.25">
      <c r="A2" s="39" t="s">
        <v>53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</row>
    <row r="3" spans="1:20" ht="15" customHeight="1" x14ac:dyDescent="0.25">
      <c r="A3" s="40" t="s">
        <v>0</v>
      </c>
      <c r="B3" s="35" t="s">
        <v>1</v>
      </c>
      <c r="C3" s="42" t="s">
        <v>2</v>
      </c>
      <c r="D3" s="43" t="s">
        <v>3</v>
      </c>
      <c r="E3" s="42" t="s">
        <v>4</v>
      </c>
      <c r="F3" s="43" t="s">
        <v>5</v>
      </c>
      <c r="G3" s="43" t="s">
        <v>6</v>
      </c>
      <c r="H3" s="45" t="s">
        <v>7</v>
      </c>
      <c r="I3" s="35" t="s">
        <v>55</v>
      </c>
      <c r="J3" s="35" t="s">
        <v>8</v>
      </c>
      <c r="K3" s="37" t="s">
        <v>9</v>
      </c>
      <c r="L3" s="28"/>
      <c r="M3" s="28"/>
      <c r="N3" s="28"/>
      <c r="O3" s="35" t="s">
        <v>10</v>
      </c>
      <c r="P3" s="31" t="s">
        <v>11</v>
      </c>
      <c r="Q3" s="31" t="s">
        <v>12</v>
      </c>
      <c r="R3" s="31" t="s">
        <v>13</v>
      </c>
      <c r="S3" s="31" t="s">
        <v>14</v>
      </c>
    </row>
    <row r="4" spans="1:20" ht="93.75" customHeight="1" x14ac:dyDescent="0.25">
      <c r="A4" s="41"/>
      <c r="B4" s="36"/>
      <c r="C4" s="42"/>
      <c r="D4" s="44"/>
      <c r="E4" s="42"/>
      <c r="F4" s="44"/>
      <c r="G4" s="44"/>
      <c r="H4" s="45"/>
      <c r="I4" s="36"/>
      <c r="J4" s="36"/>
      <c r="K4" s="38"/>
      <c r="L4" s="28"/>
      <c r="M4" s="28"/>
      <c r="N4" s="28"/>
      <c r="O4" s="36"/>
      <c r="P4" s="32"/>
      <c r="Q4" s="32"/>
      <c r="R4" s="32"/>
      <c r="S4" s="32"/>
    </row>
    <row r="5" spans="1:20" ht="15.75" hidden="1" customHeight="1" x14ac:dyDescent="0.25">
      <c r="A5" s="1" t="s">
        <v>15</v>
      </c>
      <c r="B5" s="2">
        <f>C5+F5</f>
        <v>15150</v>
      </c>
      <c r="C5" s="29">
        <v>9900</v>
      </c>
      <c r="D5" s="3">
        <v>142</v>
      </c>
      <c r="E5" s="4">
        <f>C5*D5*18/1000</f>
        <v>25304.400000000001</v>
      </c>
      <c r="F5" s="27">
        <v>5250</v>
      </c>
      <c r="G5" s="5">
        <v>177</v>
      </c>
      <c r="H5" s="6">
        <f>F5*G5*18/1000</f>
        <v>16726.5</v>
      </c>
      <c r="I5" s="7">
        <v>322</v>
      </c>
      <c r="J5" s="8">
        <f>17611*1.302/1000*I5*1.04*1.03*1.055*1.086</f>
        <v>9061.5756795303605</v>
      </c>
      <c r="K5" s="9"/>
      <c r="L5" s="9"/>
      <c r="M5" s="9"/>
      <c r="N5" s="9"/>
      <c r="O5" s="8">
        <f>(E5+H5)*10%</f>
        <v>4203.09</v>
      </c>
      <c r="P5" s="10">
        <f>E5+H5+J5+O5</f>
        <v>55295.565679530366</v>
      </c>
      <c r="Q5" s="10">
        <v>55295.565999999999</v>
      </c>
      <c r="R5" s="10">
        <v>48096.286</v>
      </c>
      <c r="S5" s="10">
        <f>Q5-R5</f>
        <v>7199.2799999999988</v>
      </c>
    </row>
    <row r="6" spans="1:20" ht="64.5" customHeight="1" x14ac:dyDescent="0.25">
      <c r="A6" s="27" t="s">
        <v>56</v>
      </c>
      <c r="B6" s="2">
        <f>C6+F6</f>
        <v>11630</v>
      </c>
      <c r="C6" s="29">
        <v>11525</v>
      </c>
      <c r="D6" s="3">
        <v>142</v>
      </c>
      <c r="E6" s="4">
        <f t="shared" ref="E6:E46" si="0">C6*D6*18/1000</f>
        <v>29457.9</v>
      </c>
      <c r="F6" s="27">
        <v>105</v>
      </c>
      <c r="G6" s="21">
        <v>177</v>
      </c>
      <c r="H6" s="22">
        <f t="shared" ref="H6:H47" si="1">F6*G6*18/1000</f>
        <v>334.53</v>
      </c>
      <c r="I6" s="23">
        <v>222.95</v>
      </c>
      <c r="J6" s="24">
        <f>17611*1.302/1000*I6*1.04*1.03*1.055*1.086</f>
        <v>6274.1562041965626</v>
      </c>
      <c r="K6" s="25"/>
      <c r="L6" s="25"/>
      <c r="M6" s="25"/>
      <c r="N6" s="25"/>
      <c r="O6" s="24">
        <f t="shared" ref="O6:O47" si="2">(E6+H6)*10%</f>
        <v>2979.2430000000004</v>
      </c>
      <c r="P6" s="26">
        <f>E6+H6+J6+O6</f>
        <v>39045.829204196561</v>
      </c>
      <c r="Q6" s="10">
        <v>39045.828999999998</v>
      </c>
      <c r="R6" s="10">
        <v>33519.252999999997</v>
      </c>
      <c r="S6" s="10">
        <f t="shared" ref="S6:S47" si="3">Q6-R6</f>
        <v>5526.5760000000009</v>
      </c>
      <c r="T6" s="11">
        <f>B6/120</f>
        <v>96.916666666666671</v>
      </c>
    </row>
    <row r="7" spans="1:20" ht="15.75" hidden="1" x14ac:dyDescent="0.25">
      <c r="A7" s="19" t="s">
        <v>54</v>
      </c>
      <c r="B7" s="2">
        <f t="shared" ref="B7" si="4">C7+F7</f>
        <v>1720</v>
      </c>
      <c r="C7" s="29">
        <v>1695</v>
      </c>
      <c r="D7" s="3">
        <v>142</v>
      </c>
      <c r="E7" s="4">
        <f t="shared" ref="E7" si="5">C7*D7*18/1000</f>
        <v>4332.42</v>
      </c>
      <c r="F7" s="27">
        <v>25</v>
      </c>
      <c r="G7" s="5">
        <v>177</v>
      </c>
      <c r="H7" s="6">
        <f t="shared" ref="H7" si="6">F7*G7*18/1000</f>
        <v>79.650000000000006</v>
      </c>
      <c r="I7" s="7">
        <f>I6/B6*B7</f>
        <v>32.972828890799654</v>
      </c>
      <c r="J7" s="8">
        <f t="shared" ref="J7" si="7">17611*1.302/1000*I7*1.04*1.03*1.055*1.086</f>
        <v>927.90616261548485</v>
      </c>
      <c r="K7" s="9"/>
      <c r="L7" s="9"/>
      <c r="M7" s="9"/>
      <c r="N7" s="9"/>
      <c r="O7" s="8">
        <f t="shared" ref="O7" si="8">(E7+H7)*10%</f>
        <v>441.20699999999999</v>
      </c>
      <c r="P7" s="10">
        <f>E7+H7+J7+O7</f>
        <v>5781.1831626154853</v>
      </c>
      <c r="Q7" s="10"/>
      <c r="R7" s="10"/>
      <c r="S7" s="10"/>
    </row>
    <row r="8" spans="1:20" ht="15.75" hidden="1" x14ac:dyDescent="0.25">
      <c r="A8" s="19"/>
      <c r="B8" s="2"/>
      <c r="C8" s="29"/>
      <c r="D8" s="3"/>
      <c r="E8" s="4"/>
      <c r="F8" s="27"/>
      <c r="G8" s="5"/>
      <c r="H8" s="6"/>
      <c r="I8" s="7"/>
      <c r="J8" s="8"/>
      <c r="K8" s="9"/>
      <c r="L8" s="9"/>
      <c r="M8" s="9"/>
      <c r="N8" s="9"/>
      <c r="O8" s="8"/>
      <c r="P8" s="10"/>
      <c r="Q8" s="10"/>
      <c r="R8" s="10"/>
      <c r="S8" s="10"/>
    </row>
    <row r="9" spans="1:20" ht="15.75" hidden="1" x14ac:dyDescent="0.25">
      <c r="A9" s="19"/>
      <c r="B9" s="2"/>
      <c r="C9" s="29"/>
      <c r="D9" s="3"/>
      <c r="E9" s="4"/>
      <c r="F9" s="27"/>
      <c r="G9" s="5"/>
      <c r="H9" s="6"/>
      <c r="I9" s="7"/>
      <c r="J9" s="8"/>
      <c r="K9" s="9"/>
      <c r="L9" s="9"/>
      <c r="M9" s="9"/>
      <c r="N9" s="9"/>
      <c r="O9" s="8"/>
      <c r="P9" s="10"/>
      <c r="Q9" s="10"/>
      <c r="R9" s="10"/>
      <c r="S9" s="10"/>
    </row>
    <row r="10" spans="1:20" ht="15.75" hidden="1" x14ac:dyDescent="0.25">
      <c r="A10" s="19"/>
      <c r="B10" s="2"/>
      <c r="C10" s="29"/>
      <c r="D10" s="3"/>
      <c r="E10" s="4"/>
      <c r="F10" s="27"/>
      <c r="G10" s="5"/>
      <c r="H10" s="6"/>
      <c r="I10" s="7"/>
      <c r="J10" s="8"/>
      <c r="K10" s="9"/>
      <c r="L10" s="9"/>
      <c r="M10" s="9"/>
      <c r="N10" s="9"/>
      <c r="O10" s="8"/>
      <c r="P10" s="10"/>
      <c r="Q10" s="10"/>
      <c r="R10" s="10"/>
      <c r="S10" s="10"/>
    </row>
    <row r="11" spans="1:20" ht="15.75" hidden="1" x14ac:dyDescent="0.25">
      <c r="A11" s="19"/>
      <c r="B11" s="2"/>
      <c r="C11" s="29"/>
      <c r="D11" s="3"/>
      <c r="E11" s="4"/>
      <c r="F11" s="27"/>
      <c r="G11" s="5"/>
      <c r="H11" s="6"/>
      <c r="I11" s="7"/>
      <c r="J11" s="8"/>
      <c r="K11" s="9"/>
      <c r="L11" s="9"/>
      <c r="M11" s="9"/>
      <c r="N11" s="9"/>
      <c r="O11" s="8"/>
      <c r="P11" s="10"/>
      <c r="Q11" s="10"/>
      <c r="R11" s="10"/>
      <c r="S11" s="10"/>
    </row>
    <row r="12" spans="1:20" ht="15.75" hidden="1" x14ac:dyDescent="0.25">
      <c r="A12" s="19"/>
      <c r="B12" s="2"/>
      <c r="C12" s="29"/>
      <c r="D12" s="3"/>
      <c r="E12" s="4"/>
      <c r="F12" s="27"/>
      <c r="G12" s="5"/>
      <c r="H12" s="6"/>
      <c r="I12" s="7"/>
      <c r="J12" s="8"/>
      <c r="K12" s="9"/>
      <c r="L12" s="9"/>
      <c r="M12" s="9"/>
      <c r="N12" s="9"/>
      <c r="O12" s="8"/>
      <c r="P12" s="10"/>
      <c r="Q12" s="10"/>
      <c r="R12" s="10"/>
      <c r="S12" s="10"/>
    </row>
    <row r="13" spans="1:20" ht="15.75" hidden="1" customHeight="1" x14ac:dyDescent="0.25">
      <c r="A13" s="12" t="s">
        <v>16</v>
      </c>
      <c r="B13" s="2">
        <f t="shared" ref="B13:B47" si="9">C13+F13</f>
        <v>700</v>
      </c>
      <c r="C13" s="27">
        <v>700</v>
      </c>
      <c r="D13" s="3">
        <v>142</v>
      </c>
      <c r="E13" s="4">
        <f t="shared" si="0"/>
        <v>1789.2</v>
      </c>
      <c r="F13" s="27">
        <v>0</v>
      </c>
      <c r="G13" s="5">
        <v>177</v>
      </c>
      <c r="H13" s="6">
        <f t="shared" si="1"/>
        <v>0</v>
      </c>
      <c r="I13" s="7">
        <v>14.1</v>
      </c>
      <c r="J13" s="8">
        <f t="shared" ref="J13:J47" si="10">17611*1.302/1000*I13*1.04*1.03*1.055*1.086</f>
        <v>396.79570522167103</v>
      </c>
      <c r="K13" s="9"/>
      <c r="L13" s="9"/>
      <c r="M13" s="9"/>
      <c r="N13" s="9"/>
      <c r="O13" s="8">
        <f t="shared" si="2"/>
        <v>178.92000000000002</v>
      </c>
      <c r="P13" s="10">
        <f t="shared" ref="P13:P47" si="11">E13+H13+J13+O13</f>
        <v>2364.915705221671</v>
      </c>
      <c r="Q13" s="10">
        <v>2364.9160000000002</v>
      </c>
      <c r="R13" s="10">
        <v>2032.2760000000001</v>
      </c>
      <c r="S13" s="10">
        <f t="shared" si="3"/>
        <v>332.6400000000001</v>
      </c>
    </row>
    <row r="14" spans="1:20" ht="15" hidden="1" customHeight="1" x14ac:dyDescent="0.25">
      <c r="A14" s="12" t="s">
        <v>17</v>
      </c>
      <c r="B14" s="2">
        <f t="shared" si="9"/>
        <v>900</v>
      </c>
      <c r="C14" s="27">
        <v>700</v>
      </c>
      <c r="D14" s="3">
        <v>142</v>
      </c>
      <c r="E14" s="4">
        <f t="shared" si="0"/>
        <v>1789.2</v>
      </c>
      <c r="F14" s="27">
        <v>200</v>
      </c>
      <c r="G14" s="5">
        <v>177</v>
      </c>
      <c r="H14" s="6">
        <f t="shared" si="1"/>
        <v>637.20000000000005</v>
      </c>
      <c r="I14" s="7">
        <v>18</v>
      </c>
      <c r="J14" s="8">
        <f t="shared" si="10"/>
        <v>506.54770879362258</v>
      </c>
      <c r="K14" s="9"/>
      <c r="L14" s="9"/>
      <c r="M14" s="9"/>
      <c r="N14" s="9"/>
      <c r="O14" s="8">
        <f t="shared" si="2"/>
        <v>242.64000000000001</v>
      </c>
      <c r="P14" s="10">
        <f t="shared" si="11"/>
        <v>3175.5877087936224</v>
      </c>
      <c r="Q14" s="10">
        <v>3175.5880000000002</v>
      </c>
      <c r="R14" s="10">
        <v>2747.9079999999999</v>
      </c>
      <c r="S14" s="10">
        <f t="shared" si="3"/>
        <v>427.68000000000029</v>
      </c>
    </row>
    <row r="15" spans="1:20" ht="15.75" hidden="1" customHeight="1" x14ac:dyDescent="0.25">
      <c r="A15" s="12" t="s">
        <v>18</v>
      </c>
      <c r="B15" s="2">
        <f t="shared" si="9"/>
        <v>1460</v>
      </c>
      <c r="C15" s="27">
        <v>1460</v>
      </c>
      <c r="D15" s="3">
        <v>142</v>
      </c>
      <c r="E15" s="4">
        <f t="shared" si="0"/>
        <v>3731.76</v>
      </c>
      <c r="F15" s="27">
        <v>0</v>
      </c>
      <c r="G15" s="5">
        <v>177</v>
      </c>
      <c r="H15" s="6">
        <f t="shared" si="1"/>
        <v>0</v>
      </c>
      <c r="I15" s="7">
        <v>29.2</v>
      </c>
      <c r="J15" s="8">
        <f t="shared" si="10"/>
        <v>821.73294982076561</v>
      </c>
      <c r="K15" s="9"/>
      <c r="L15" s="9"/>
      <c r="M15" s="9"/>
      <c r="N15" s="9"/>
      <c r="O15" s="8">
        <f t="shared" si="2"/>
        <v>373.17600000000004</v>
      </c>
      <c r="P15" s="10">
        <f t="shared" si="11"/>
        <v>4926.6689498207661</v>
      </c>
      <c r="Q15" s="10">
        <v>4926.6689999999999</v>
      </c>
      <c r="R15" s="10">
        <v>4232.8770000000004</v>
      </c>
      <c r="S15" s="10">
        <f t="shared" si="3"/>
        <v>693.79199999999946</v>
      </c>
    </row>
    <row r="16" spans="1:20" ht="15.75" hidden="1" x14ac:dyDescent="0.25">
      <c r="A16" s="12" t="s">
        <v>19</v>
      </c>
      <c r="B16" s="2">
        <f t="shared" si="9"/>
        <v>590</v>
      </c>
      <c r="C16" s="27">
        <v>590</v>
      </c>
      <c r="D16" s="3">
        <v>142</v>
      </c>
      <c r="E16" s="4">
        <f t="shared" si="0"/>
        <v>1508.04</v>
      </c>
      <c r="F16" s="27">
        <v>0</v>
      </c>
      <c r="G16" s="5">
        <v>177</v>
      </c>
      <c r="H16" s="6">
        <f t="shared" si="1"/>
        <v>0</v>
      </c>
      <c r="I16" s="7">
        <v>11.8</v>
      </c>
      <c r="J16" s="8">
        <f t="shared" si="10"/>
        <v>332.07016465359703</v>
      </c>
      <c r="K16" s="9"/>
      <c r="L16" s="9"/>
      <c r="M16" s="9"/>
      <c r="N16" s="9"/>
      <c r="O16" s="8">
        <f t="shared" si="2"/>
        <v>150.804</v>
      </c>
      <c r="P16" s="10">
        <f t="shared" si="11"/>
        <v>1990.914164653597</v>
      </c>
      <c r="Q16" s="10">
        <v>1990.914</v>
      </c>
      <c r="R16" s="10">
        <v>1710.546</v>
      </c>
      <c r="S16" s="10">
        <f t="shared" si="3"/>
        <v>280.36799999999994</v>
      </c>
    </row>
    <row r="17" spans="1:19" ht="15.75" hidden="1" customHeight="1" x14ac:dyDescent="0.25">
      <c r="A17" s="12" t="s">
        <v>20</v>
      </c>
      <c r="B17" s="2">
        <f t="shared" si="9"/>
        <v>1000</v>
      </c>
      <c r="C17" s="27">
        <v>750</v>
      </c>
      <c r="D17" s="3">
        <v>142</v>
      </c>
      <c r="E17" s="4">
        <f t="shared" si="0"/>
        <v>1917</v>
      </c>
      <c r="F17" s="27">
        <v>250</v>
      </c>
      <c r="G17" s="5">
        <v>177</v>
      </c>
      <c r="H17" s="6">
        <f t="shared" si="1"/>
        <v>796.5</v>
      </c>
      <c r="I17" s="7">
        <v>18.399999999999999</v>
      </c>
      <c r="J17" s="8">
        <f t="shared" si="10"/>
        <v>517.80432454459196</v>
      </c>
      <c r="K17" s="9"/>
      <c r="L17" s="9"/>
      <c r="M17" s="9"/>
      <c r="N17" s="9"/>
      <c r="O17" s="8">
        <f t="shared" si="2"/>
        <v>271.35000000000002</v>
      </c>
      <c r="P17" s="10">
        <f t="shared" si="11"/>
        <v>3502.6543245445919</v>
      </c>
      <c r="Q17" s="10">
        <v>3502.654</v>
      </c>
      <c r="R17" s="10">
        <v>3027.4540000000002</v>
      </c>
      <c r="S17" s="10">
        <f t="shared" si="3"/>
        <v>475.19999999999982</v>
      </c>
    </row>
    <row r="18" spans="1:19" ht="15.75" hidden="1" x14ac:dyDescent="0.25">
      <c r="A18" s="12" t="s">
        <v>21</v>
      </c>
      <c r="B18" s="2">
        <f t="shared" si="9"/>
        <v>800</v>
      </c>
      <c r="C18" s="27">
        <v>800</v>
      </c>
      <c r="D18" s="3">
        <v>142</v>
      </c>
      <c r="E18" s="4">
        <f t="shared" si="0"/>
        <v>2044.8</v>
      </c>
      <c r="F18" s="27">
        <v>0</v>
      </c>
      <c r="G18" s="5">
        <v>177</v>
      </c>
      <c r="H18" s="6">
        <f t="shared" si="1"/>
        <v>0</v>
      </c>
      <c r="I18" s="7">
        <v>14.8</v>
      </c>
      <c r="J18" s="8">
        <f t="shared" si="10"/>
        <v>416.49478278586753</v>
      </c>
      <c r="K18" s="9"/>
      <c r="L18" s="9"/>
      <c r="M18" s="9"/>
      <c r="N18" s="9"/>
      <c r="O18" s="8">
        <f t="shared" si="2"/>
        <v>204.48000000000002</v>
      </c>
      <c r="P18" s="10">
        <f t="shared" si="11"/>
        <v>2665.7747827858675</v>
      </c>
      <c r="Q18" s="10">
        <v>2665.7750000000001</v>
      </c>
      <c r="R18" s="10">
        <v>2285.6149999999998</v>
      </c>
      <c r="S18" s="10">
        <f t="shared" si="3"/>
        <v>380.16000000000031</v>
      </c>
    </row>
    <row r="19" spans="1:19" ht="15.75" hidden="1" customHeight="1" x14ac:dyDescent="0.25">
      <c r="A19" s="1" t="s">
        <v>22</v>
      </c>
      <c r="B19" s="2">
        <f t="shared" si="9"/>
        <v>3615</v>
      </c>
      <c r="C19" s="29">
        <f>3615</f>
        <v>3615</v>
      </c>
      <c r="D19" s="3">
        <v>142</v>
      </c>
      <c r="E19" s="4">
        <f t="shared" si="0"/>
        <v>9239.94</v>
      </c>
      <c r="F19" s="27">
        <v>0</v>
      </c>
      <c r="G19" s="5">
        <v>177</v>
      </c>
      <c r="H19" s="6">
        <f t="shared" si="1"/>
        <v>0</v>
      </c>
      <c r="I19" s="7">
        <v>71.599999999999994</v>
      </c>
      <c r="J19" s="8">
        <f t="shared" si="10"/>
        <v>2014.9342194235207</v>
      </c>
      <c r="K19" s="9"/>
      <c r="L19" s="9"/>
      <c r="M19" s="9"/>
      <c r="N19" s="9"/>
      <c r="O19" s="8">
        <f t="shared" si="2"/>
        <v>923.99400000000014</v>
      </c>
      <c r="P19" s="10">
        <f t="shared" si="11"/>
        <v>12178.868219423523</v>
      </c>
      <c r="Q19" s="10">
        <v>12178.868</v>
      </c>
      <c r="R19" s="10">
        <v>10461.02</v>
      </c>
      <c r="S19" s="10">
        <f t="shared" si="3"/>
        <v>1717.848</v>
      </c>
    </row>
    <row r="20" spans="1:19" ht="15.75" hidden="1" x14ac:dyDescent="0.25">
      <c r="A20" s="12" t="s">
        <v>23</v>
      </c>
      <c r="B20" s="2">
        <f t="shared" si="9"/>
        <v>725</v>
      </c>
      <c r="C20" s="27">
        <v>725</v>
      </c>
      <c r="D20" s="3">
        <v>142</v>
      </c>
      <c r="E20" s="4">
        <f t="shared" si="0"/>
        <v>1853.1</v>
      </c>
      <c r="F20" s="27">
        <v>0</v>
      </c>
      <c r="G20" s="5">
        <v>177</v>
      </c>
      <c r="H20" s="6">
        <f t="shared" si="1"/>
        <v>0</v>
      </c>
      <c r="I20" s="7">
        <v>14.5</v>
      </c>
      <c r="J20" s="8">
        <f t="shared" si="10"/>
        <v>408.05232097264036</v>
      </c>
      <c r="K20" s="9"/>
      <c r="L20" s="9"/>
      <c r="M20" s="9"/>
      <c r="N20" s="9"/>
      <c r="O20" s="8">
        <f t="shared" si="2"/>
        <v>185.31</v>
      </c>
      <c r="P20" s="10">
        <f t="shared" si="11"/>
        <v>2446.4623209726401</v>
      </c>
      <c r="Q20" s="10">
        <v>2446.462</v>
      </c>
      <c r="R20" s="10">
        <v>2101.942</v>
      </c>
      <c r="S20" s="10">
        <f t="shared" si="3"/>
        <v>344.52</v>
      </c>
    </row>
    <row r="21" spans="1:19" ht="15.75" hidden="1" customHeight="1" x14ac:dyDescent="0.25">
      <c r="A21" s="12" t="s">
        <v>24</v>
      </c>
      <c r="B21" s="2">
        <f t="shared" si="9"/>
        <v>303</v>
      </c>
      <c r="C21" s="27">
        <v>303</v>
      </c>
      <c r="D21" s="3">
        <v>142</v>
      </c>
      <c r="E21" s="4">
        <f>C21*D21*18/1000</f>
        <v>774.46799999999996</v>
      </c>
      <c r="F21" s="27">
        <v>0</v>
      </c>
      <c r="G21" s="5">
        <v>177</v>
      </c>
      <c r="H21" s="6">
        <f t="shared" si="1"/>
        <v>0</v>
      </c>
      <c r="I21" s="7">
        <v>5.4</v>
      </c>
      <c r="J21" s="8">
        <f t="shared" si="10"/>
        <v>151.9643126380868</v>
      </c>
      <c r="K21" s="9"/>
      <c r="L21" s="9"/>
      <c r="M21" s="9"/>
      <c r="N21" s="9"/>
      <c r="O21" s="8">
        <f t="shared" si="2"/>
        <v>77.446799999999996</v>
      </c>
      <c r="P21" s="10">
        <f t="shared" si="11"/>
        <v>1003.8791126380868</v>
      </c>
      <c r="Q21" s="10">
        <v>1003.879</v>
      </c>
      <c r="R21" s="10">
        <v>859.89400000000001</v>
      </c>
      <c r="S21" s="10">
        <f t="shared" si="3"/>
        <v>143.98500000000001</v>
      </c>
    </row>
    <row r="22" spans="1:19" ht="15.75" hidden="1" x14ac:dyDescent="0.25">
      <c r="A22" s="12" t="s">
        <v>25</v>
      </c>
      <c r="B22" s="2">
        <f t="shared" si="9"/>
        <v>550</v>
      </c>
      <c r="C22" s="27">
        <v>550</v>
      </c>
      <c r="D22" s="3">
        <v>142</v>
      </c>
      <c r="E22" s="4">
        <f t="shared" si="0"/>
        <v>1405.8</v>
      </c>
      <c r="F22" s="27">
        <v>0</v>
      </c>
      <c r="G22" s="5">
        <v>177</v>
      </c>
      <c r="H22" s="6">
        <f t="shared" si="1"/>
        <v>0</v>
      </c>
      <c r="I22" s="7">
        <v>11</v>
      </c>
      <c r="J22" s="8">
        <f t="shared" si="10"/>
        <v>309.55693315165831</v>
      </c>
      <c r="K22" s="9"/>
      <c r="L22" s="9"/>
      <c r="M22" s="9"/>
      <c r="N22" s="9"/>
      <c r="O22" s="8">
        <f t="shared" si="2"/>
        <v>140.58000000000001</v>
      </c>
      <c r="P22" s="10">
        <f t="shared" si="11"/>
        <v>1855.9369331516582</v>
      </c>
      <c r="Q22" s="10">
        <v>1855.9369999999999</v>
      </c>
      <c r="R22" s="10">
        <v>1594.577</v>
      </c>
      <c r="S22" s="10">
        <f t="shared" si="3"/>
        <v>261.3599999999999</v>
      </c>
    </row>
    <row r="23" spans="1:19" ht="15.75" hidden="1" customHeight="1" x14ac:dyDescent="0.25">
      <c r="A23" s="12" t="s">
        <v>26</v>
      </c>
      <c r="B23" s="2">
        <f t="shared" si="9"/>
        <v>500</v>
      </c>
      <c r="C23" s="27">
        <v>500</v>
      </c>
      <c r="D23" s="3">
        <v>142</v>
      </c>
      <c r="E23" s="4">
        <f t="shared" si="0"/>
        <v>1278</v>
      </c>
      <c r="F23" s="27">
        <v>0</v>
      </c>
      <c r="G23" s="5">
        <v>177</v>
      </c>
      <c r="H23" s="6">
        <f t="shared" si="1"/>
        <v>0</v>
      </c>
      <c r="I23" s="7">
        <v>9.9</v>
      </c>
      <c r="J23" s="8">
        <f t="shared" si="10"/>
        <v>278.60123983649248</v>
      </c>
      <c r="K23" s="9"/>
      <c r="L23" s="9"/>
      <c r="M23" s="9"/>
      <c r="N23" s="9"/>
      <c r="O23" s="8">
        <f t="shared" si="2"/>
        <v>127.80000000000001</v>
      </c>
      <c r="P23" s="10">
        <f t="shared" si="11"/>
        <v>1684.4012398364923</v>
      </c>
      <c r="Q23" s="10">
        <v>1684.4010000000001</v>
      </c>
      <c r="R23" s="10">
        <v>1446.8009999999999</v>
      </c>
      <c r="S23" s="10">
        <f t="shared" si="3"/>
        <v>237.60000000000014</v>
      </c>
    </row>
    <row r="24" spans="1:19" ht="15.75" hidden="1" x14ac:dyDescent="0.25">
      <c r="A24" s="12" t="s">
        <v>27</v>
      </c>
      <c r="B24" s="2">
        <f t="shared" si="9"/>
        <v>340</v>
      </c>
      <c r="C24" s="27">
        <v>340</v>
      </c>
      <c r="D24" s="3">
        <v>142</v>
      </c>
      <c r="E24" s="4">
        <f t="shared" si="0"/>
        <v>869.04</v>
      </c>
      <c r="F24" s="27">
        <v>0</v>
      </c>
      <c r="G24" s="5">
        <v>177</v>
      </c>
      <c r="H24" s="6">
        <f t="shared" si="1"/>
        <v>0</v>
      </c>
      <c r="I24" s="7">
        <v>6.8</v>
      </c>
      <c r="J24" s="8">
        <f t="shared" si="10"/>
        <v>191.36246776647963</v>
      </c>
      <c r="K24" s="9"/>
      <c r="L24" s="9"/>
      <c r="M24" s="9"/>
      <c r="N24" s="9"/>
      <c r="O24" s="8">
        <f t="shared" si="2"/>
        <v>86.903999999999996</v>
      </c>
      <c r="P24" s="10">
        <f t="shared" si="11"/>
        <v>1147.3064677664795</v>
      </c>
      <c r="Q24" s="10">
        <v>1147.306</v>
      </c>
      <c r="R24" s="10">
        <v>985.73800000000006</v>
      </c>
      <c r="S24" s="10">
        <f t="shared" si="3"/>
        <v>161.56799999999998</v>
      </c>
    </row>
    <row r="25" spans="1:19" ht="15.75" hidden="1" customHeight="1" x14ac:dyDescent="0.25">
      <c r="A25" s="12" t="s">
        <v>28</v>
      </c>
      <c r="B25" s="2">
        <f t="shared" si="9"/>
        <v>340</v>
      </c>
      <c r="C25" s="27">
        <v>340</v>
      </c>
      <c r="D25" s="3">
        <v>142</v>
      </c>
      <c r="E25" s="4">
        <f t="shared" si="0"/>
        <v>869.04</v>
      </c>
      <c r="F25" s="27">
        <v>0</v>
      </c>
      <c r="G25" s="5">
        <v>177</v>
      </c>
      <c r="H25" s="6">
        <f t="shared" si="1"/>
        <v>0</v>
      </c>
      <c r="I25" s="7">
        <v>6.8</v>
      </c>
      <c r="J25" s="8">
        <f t="shared" si="10"/>
        <v>191.36246776647963</v>
      </c>
      <c r="K25" s="9"/>
      <c r="L25" s="9"/>
      <c r="M25" s="9"/>
      <c r="N25" s="9"/>
      <c r="O25" s="8">
        <f t="shared" si="2"/>
        <v>86.903999999999996</v>
      </c>
      <c r="P25" s="10">
        <f t="shared" si="11"/>
        <v>1147.3064677664795</v>
      </c>
      <c r="Q25" s="10">
        <v>1147.306</v>
      </c>
      <c r="R25" s="10">
        <v>985.73800000000006</v>
      </c>
      <c r="S25" s="10">
        <f t="shared" si="3"/>
        <v>161.56799999999998</v>
      </c>
    </row>
    <row r="26" spans="1:19" ht="15.75" hidden="1" x14ac:dyDescent="0.25">
      <c r="A26" s="12" t="s">
        <v>29</v>
      </c>
      <c r="B26" s="2">
        <f t="shared" si="9"/>
        <v>637</v>
      </c>
      <c r="C26" s="27">
        <v>637</v>
      </c>
      <c r="D26" s="3">
        <v>142</v>
      </c>
      <c r="E26" s="4">
        <f t="shared" si="0"/>
        <v>1628.172</v>
      </c>
      <c r="F26" s="27">
        <v>0</v>
      </c>
      <c r="G26" s="5">
        <v>177</v>
      </c>
      <c r="H26" s="6">
        <f t="shared" si="1"/>
        <v>0</v>
      </c>
      <c r="I26" s="7">
        <v>11.3</v>
      </c>
      <c r="J26" s="8">
        <f t="shared" si="10"/>
        <v>317.99939496488537</v>
      </c>
      <c r="K26" s="9"/>
      <c r="L26" s="9"/>
      <c r="M26" s="9"/>
      <c r="N26" s="9"/>
      <c r="O26" s="8">
        <f t="shared" si="2"/>
        <v>162.81720000000001</v>
      </c>
      <c r="P26" s="10">
        <f t="shared" si="11"/>
        <v>2108.9885949648856</v>
      </c>
      <c r="Q26" s="10">
        <v>2108.989</v>
      </c>
      <c r="R26" s="10">
        <v>1806.2860000000001</v>
      </c>
      <c r="S26" s="10">
        <f t="shared" si="3"/>
        <v>302.70299999999997</v>
      </c>
    </row>
    <row r="27" spans="1:19" ht="15.75" hidden="1" customHeight="1" x14ac:dyDescent="0.25">
      <c r="A27" s="12" t="s">
        <v>30</v>
      </c>
      <c r="B27" s="2">
        <f t="shared" si="9"/>
        <v>2920</v>
      </c>
      <c r="C27" s="27">
        <v>2920</v>
      </c>
      <c r="D27" s="3">
        <v>142</v>
      </c>
      <c r="E27" s="4">
        <f t="shared" si="0"/>
        <v>7463.52</v>
      </c>
      <c r="F27" s="27">
        <v>0</v>
      </c>
      <c r="G27" s="5">
        <v>177</v>
      </c>
      <c r="H27" s="6">
        <f t="shared" si="1"/>
        <v>0</v>
      </c>
      <c r="I27" s="7">
        <v>47</v>
      </c>
      <c r="J27" s="8">
        <f t="shared" si="10"/>
        <v>1322.6523507389034</v>
      </c>
      <c r="K27" s="9"/>
      <c r="L27" s="9"/>
      <c r="M27" s="9"/>
      <c r="N27" s="9"/>
      <c r="O27" s="8">
        <f t="shared" si="2"/>
        <v>746.35200000000009</v>
      </c>
      <c r="P27" s="10">
        <f t="shared" si="11"/>
        <v>9532.5243507389041</v>
      </c>
      <c r="Q27" s="10">
        <v>9532.5239999999994</v>
      </c>
      <c r="R27" s="10">
        <v>8144.94</v>
      </c>
      <c r="S27" s="10">
        <f t="shared" si="3"/>
        <v>1387.5839999999998</v>
      </c>
    </row>
    <row r="28" spans="1:19" ht="15.75" hidden="1" x14ac:dyDescent="0.25">
      <c r="A28" s="12" t="s">
        <v>31</v>
      </c>
      <c r="B28" s="2">
        <f t="shared" si="9"/>
        <v>250</v>
      </c>
      <c r="C28" s="27">
        <v>250</v>
      </c>
      <c r="D28" s="3">
        <v>142</v>
      </c>
      <c r="E28" s="4">
        <f t="shared" si="0"/>
        <v>639</v>
      </c>
      <c r="F28" s="27">
        <v>0</v>
      </c>
      <c r="G28" s="5">
        <v>177</v>
      </c>
      <c r="H28" s="6">
        <f t="shared" si="1"/>
        <v>0</v>
      </c>
      <c r="I28" s="7">
        <v>5</v>
      </c>
      <c r="J28" s="8">
        <f t="shared" si="10"/>
        <v>140.70769688711741</v>
      </c>
      <c r="K28" s="9"/>
      <c r="L28" s="9"/>
      <c r="M28" s="9"/>
      <c r="N28" s="9"/>
      <c r="O28" s="8">
        <f t="shared" si="2"/>
        <v>63.900000000000006</v>
      </c>
      <c r="P28" s="10">
        <f t="shared" si="11"/>
        <v>843.60769688711741</v>
      </c>
      <c r="Q28" s="10">
        <v>843.60799999999995</v>
      </c>
      <c r="R28" s="10">
        <v>724.80799999999999</v>
      </c>
      <c r="S28" s="10">
        <f t="shared" si="3"/>
        <v>118.79999999999995</v>
      </c>
    </row>
    <row r="29" spans="1:19" ht="15.75" hidden="1" customHeight="1" x14ac:dyDescent="0.25">
      <c r="A29" s="12" t="s">
        <v>32</v>
      </c>
      <c r="B29" s="2">
        <f t="shared" si="9"/>
        <v>600</v>
      </c>
      <c r="C29" s="27">
        <v>600</v>
      </c>
      <c r="D29" s="3">
        <v>142</v>
      </c>
      <c r="E29" s="4">
        <f t="shared" si="0"/>
        <v>1533.6</v>
      </c>
      <c r="F29" s="27">
        <v>0</v>
      </c>
      <c r="G29" s="5">
        <v>177</v>
      </c>
      <c r="H29" s="6">
        <f t="shared" si="1"/>
        <v>0</v>
      </c>
      <c r="I29" s="7">
        <v>10.9</v>
      </c>
      <c r="J29" s="8">
        <f t="shared" si="10"/>
        <v>306.74277921391592</v>
      </c>
      <c r="K29" s="9"/>
      <c r="L29" s="9"/>
      <c r="M29" s="9"/>
      <c r="N29" s="9"/>
      <c r="O29" s="8">
        <f t="shared" si="2"/>
        <v>153.35999999999999</v>
      </c>
      <c r="P29" s="10">
        <f t="shared" si="11"/>
        <v>1993.7027792139158</v>
      </c>
      <c r="Q29" s="10">
        <v>1993.703</v>
      </c>
      <c r="R29" s="10">
        <v>1708.5830000000001</v>
      </c>
      <c r="S29" s="10">
        <f t="shared" si="3"/>
        <v>285.11999999999989</v>
      </c>
    </row>
    <row r="30" spans="1:19" ht="15.75" hidden="1" x14ac:dyDescent="0.25">
      <c r="A30" s="12" t="s">
        <v>33</v>
      </c>
      <c r="B30" s="2">
        <f t="shared" si="9"/>
        <v>405</v>
      </c>
      <c r="C30" s="27">
        <v>405</v>
      </c>
      <c r="D30" s="3">
        <v>142</v>
      </c>
      <c r="E30" s="4">
        <f t="shared" si="0"/>
        <v>1035.18</v>
      </c>
      <c r="F30" s="27"/>
      <c r="G30" s="5">
        <v>177</v>
      </c>
      <c r="H30" s="6">
        <f t="shared" si="1"/>
        <v>0</v>
      </c>
      <c r="I30" s="7">
        <v>9</v>
      </c>
      <c r="J30" s="8">
        <f t="shared" si="10"/>
        <v>253.27385439681129</v>
      </c>
      <c r="K30" s="9"/>
      <c r="L30" s="9"/>
      <c r="M30" s="9"/>
      <c r="N30" s="9"/>
      <c r="O30" s="8">
        <f t="shared" si="2"/>
        <v>103.51800000000001</v>
      </c>
      <c r="P30" s="10">
        <f t="shared" si="11"/>
        <v>1391.9718543968113</v>
      </c>
      <c r="Q30" s="10">
        <v>1391.972</v>
      </c>
      <c r="R30" s="10">
        <v>1199.5160000000001</v>
      </c>
      <c r="S30" s="10">
        <f t="shared" si="3"/>
        <v>192.4559999999999</v>
      </c>
    </row>
    <row r="31" spans="1:19" ht="15.75" hidden="1" customHeight="1" x14ac:dyDescent="0.25">
      <c r="A31" s="12" t="s">
        <v>34</v>
      </c>
      <c r="B31" s="2">
        <f t="shared" si="9"/>
        <v>700</v>
      </c>
      <c r="C31" s="27">
        <v>700</v>
      </c>
      <c r="D31" s="3">
        <v>142</v>
      </c>
      <c r="E31" s="4">
        <f t="shared" si="0"/>
        <v>1789.2</v>
      </c>
      <c r="F31" s="27"/>
      <c r="G31" s="5">
        <v>177</v>
      </c>
      <c r="H31" s="6">
        <f t="shared" si="1"/>
        <v>0</v>
      </c>
      <c r="I31" s="7">
        <v>14</v>
      </c>
      <c r="J31" s="8">
        <f t="shared" si="10"/>
        <v>393.9815512839287</v>
      </c>
      <c r="K31" s="9"/>
      <c r="L31" s="9"/>
      <c r="M31" s="9"/>
      <c r="N31" s="9"/>
      <c r="O31" s="8">
        <f t="shared" si="2"/>
        <v>178.92000000000002</v>
      </c>
      <c r="P31" s="10">
        <f t="shared" si="11"/>
        <v>2362.101551283929</v>
      </c>
      <c r="Q31" s="10">
        <v>2362.1019999999999</v>
      </c>
      <c r="R31" s="10">
        <v>2029.462</v>
      </c>
      <c r="S31" s="10">
        <f t="shared" si="3"/>
        <v>332.63999999999987</v>
      </c>
    </row>
    <row r="32" spans="1:19" ht="15.75" hidden="1" x14ac:dyDescent="0.25">
      <c r="A32" s="12" t="s">
        <v>35</v>
      </c>
      <c r="B32" s="2">
        <f t="shared" si="9"/>
        <v>1950</v>
      </c>
      <c r="C32" s="27">
        <v>1950</v>
      </c>
      <c r="D32" s="3">
        <v>142</v>
      </c>
      <c r="E32" s="4">
        <f t="shared" si="0"/>
        <v>4984.2</v>
      </c>
      <c r="F32" s="27"/>
      <c r="G32" s="5">
        <v>177</v>
      </c>
      <c r="H32" s="6">
        <f t="shared" si="1"/>
        <v>0</v>
      </c>
      <c r="I32" s="7">
        <v>34.9</v>
      </c>
      <c r="J32" s="8">
        <f t="shared" si="10"/>
        <v>982.13972427207932</v>
      </c>
      <c r="K32" s="9"/>
      <c r="L32" s="9"/>
      <c r="M32" s="9"/>
      <c r="N32" s="9"/>
      <c r="O32" s="8">
        <f t="shared" si="2"/>
        <v>498.42</v>
      </c>
      <c r="P32" s="10">
        <f t="shared" si="11"/>
        <v>6464.7597242720794</v>
      </c>
      <c r="Q32" s="10">
        <v>6464.76</v>
      </c>
      <c r="R32" s="10">
        <v>5538.12</v>
      </c>
      <c r="S32" s="10">
        <f t="shared" si="3"/>
        <v>926.64000000000033</v>
      </c>
    </row>
    <row r="33" spans="1:21" ht="15.75" hidden="1" customHeight="1" x14ac:dyDescent="0.25">
      <c r="A33" s="12" t="s">
        <v>36</v>
      </c>
      <c r="B33" s="2">
        <f t="shared" si="9"/>
        <v>485</v>
      </c>
      <c r="C33" s="27">
        <v>485</v>
      </c>
      <c r="D33" s="3">
        <v>142</v>
      </c>
      <c r="E33" s="4">
        <f t="shared" si="0"/>
        <v>1239.6600000000001</v>
      </c>
      <c r="F33" s="27"/>
      <c r="G33" s="5">
        <v>177</v>
      </c>
      <c r="H33" s="6">
        <f t="shared" si="1"/>
        <v>0</v>
      </c>
      <c r="I33" s="7">
        <v>8.4</v>
      </c>
      <c r="J33" s="8">
        <f t="shared" si="10"/>
        <v>236.38893077035721</v>
      </c>
      <c r="K33" s="9"/>
      <c r="L33" s="9"/>
      <c r="M33" s="9"/>
      <c r="N33" s="9"/>
      <c r="O33" s="8">
        <f t="shared" si="2"/>
        <v>123.96600000000001</v>
      </c>
      <c r="P33" s="10">
        <f t="shared" si="11"/>
        <v>1600.0149307703573</v>
      </c>
      <c r="Q33" s="10">
        <v>1600.0150000000001</v>
      </c>
      <c r="R33" s="10">
        <v>1369.5429999999999</v>
      </c>
      <c r="S33" s="10">
        <f t="shared" si="3"/>
        <v>230.47200000000021</v>
      </c>
    </row>
    <row r="34" spans="1:21" ht="15.75" hidden="1" x14ac:dyDescent="0.25">
      <c r="A34" s="12" t="s">
        <v>37</v>
      </c>
      <c r="B34" s="2">
        <f t="shared" si="9"/>
        <v>460</v>
      </c>
      <c r="C34" s="27">
        <v>460</v>
      </c>
      <c r="D34" s="3">
        <v>142</v>
      </c>
      <c r="E34" s="4">
        <f t="shared" si="0"/>
        <v>1175.76</v>
      </c>
      <c r="F34" s="27"/>
      <c r="G34" s="5">
        <v>177</v>
      </c>
      <c r="H34" s="6">
        <f t="shared" si="1"/>
        <v>0</v>
      </c>
      <c r="I34" s="7">
        <v>9.3000000000000007</v>
      </c>
      <c r="J34" s="8">
        <f t="shared" si="10"/>
        <v>261.71631621003831</v>
      </c>
      <c r="K34" s="9"/>
      <c r="L34" s="9"/>
      <c r="M34" s="9"/>
      <c r="N34" s="9"/>
      <c r="O34" s="8">
        <f t="shared" si="2"/>
        <v>117.57600000000001</v>
      </c>
      <c r="P34" s="10">
        <f t="shared" si="11"/>
        <v>1555.0523162100383</v>
      </c>
      <c r="Q34" s="10">
        <v>1555.0519999999999</v>
      </c>
      <c r="R34" s="10">
        <v>1336.46</v>
      </c>
      <c r="S34" s="10">
        <f t="shared" si="3"/>
        <v>218.59199999999987</v>
      </c>
    </row>
    <row r="35" spans="1:21" ht="15.75" hidden="1" customHeight="1" x14ac:dyDescent="0.25">
      <c r="A35" s="12" t="s">
        <v>38</v>
      </c>
      <c r="B35" s="2">
        <f t="shared" si="9"/>
        <v>716</v>
      </c>
      <c r="C35" s="27">
        <v>716</v>
      </c>
      <c r="D35" s="3">
        <v>142</v>
      </c>
      <c r="E35" s="4">
        <f t="shared" si="0"/>
        <v>1830.096</v>
      </c>
      <c r="F35" s="27"/>
      <c r="G35" s="5">
        <v>177</v>
      </c>
      <c r="H35" s="6">
        <f t="shared" si="1"/>
        <v>0</v>
      </c>
      <c r="I35" s="7">
        <v>14.3</v>
      </c>
      <c r="J35" s="8">
        <f t="shared" si="10"/>
        <v>402.42401309715575</v>
      </c>
      <c r="K35" s="9"/>
      <c r="L35" s="9"/>
      <c r="M35" s="9"/>
      <c r="N35" s="9"/>
      <c r="O35" s="8">
        <f t="shared" si="2"/>
        <v>183.00960000000001</v>
      </c>
      <c r="P35" s="10">
        <f t="shared" si="11"/>
        <v>2415.5296130971556</v>
      </c>
      <c r="Q35" s="10">
        <v>2415.5300000000002</v>
      </c>
      <c r="R35" s="10">
        <v>2075.2860000000001</v>
      </c>
      <c r="S35" s="10">
        <f t="shared" si="3"/>
        <v>340.24400000000014</v>
      </c>
    </row>
    <row r="36" spans="1:21" ht="15.75" hidden="1" x14ac:dyDescent="0.25">
      <c r="A36" s="1" t="s">
        <v>39</v>
      </c>
      <c r="B36" s="2">
        <f t="shared" si="9"/>
        <v>1320</v>
      </c>
      <c r="C36" s="29">
        <v>1320</v>
      </c>
      <c r="D36" s="3">
        <v>142</v>
      </c>
      <c r="E36" s="4">
        <f t="shared" si="0"/>
        <v>3373.92</v>
      </c>
      <c r="F36" s="27"/>
      <c r="G36" s="5">
        <v>177</v>
      </c>
      <c r="H36" s="6">
        <f t="shared" si="1"/>
        <v>0</v>
      </c>
      <c r="I36" s="7">
        <v>24.9</v>
      </c>
      <c r="J36" s="8">
        <f t="shared" si="10"/>
        <v>700.72433049784445</v>
      </c>
      <c r="K36" s="9"/>
      <c r="L36" s="9"/>
      <c r="M36" s="9"/>
      <c r="N36" s="9"/>
      <c r="O36" s="8">
        <f t="shared" si="2"/>
        <v>337.39200000000005</v>
      </c>
      <c r="P36" s="10">
        <f t="shared" si="11"/>
        <v>4412.0363304978446</v>
      </c>
      <c r="Q36" s="10">
        <v>4412.0360000000001</v>
      </c>
      <c r="R36" s="10">
        <v>3784.7719999999999</v>
      </c>
      <c r="S36" s="10">
        <f t="shared" si="3"/>
        <v>627.26400000000012</v>
      </c>
    </row>
    <row r="37" spans="1:21" ht="15.75" hidden="1" customHeight="1" x14ac:dyDescent="0.25">
      <c r="A37" s="1" t="s">
        <v>40</v>
      </c>
      <c r="B37" s="2">
        <f t="shared" si="9"/>
        <v>916</v>
      </c>
      <c r="C37" s="27">
        <v>916</v>
      </c>
      <c r="D37" s="3">
        <v>142</v>
      </c>
      <c r="E37" s="4">
        <f t="shared" si="0"/>
        <v>2341.2959999999998</v>
      </c>
      <c r="F37" s="27"/>
      <c r="G37" s="5">
        <v>177</v>
      </c>
      <c r="H37" s="6">
        <f t="shared" si="1"/>
        <v>0</v>
      </c>
      <c r="I37" s="7">
        <v>18.3</v>
      </c>
      <c r="J37" s="8">
        <f t="shared" si="10"/>
        <v>514.99017060684957</v>
      </c>
      <c r="K37" s="9"/>
      <c r="L37" s="9"/>
      <c r="M37" s="9"/>
      <c r="N37" s="9"/>
      <c r="O37" s="8">
        <f t="shared" si="2"/>
        <v>234.12959999999998</v>
      </c>
      <c r="P37" s="10">
        <f t="shared" si="11"/>
        <v>3090.415770606849</v>
      </c>
      <c r="Q37" s="10">
        <v>3090.4160000000002</v>
      </c>
      <c r="R37" s="10">
        <v>2655.1329999999998</v>
      </c>
      <c r="S37" s="10">
        <f t="shared" si="3"/>
        <v>435.28300000000036</v>
      </c>
    </row>
    <row r="38" spans="1:21" ht="15.75" hidden="1" x14ac:dyDescent="0.25">
      <c r="A38" s="1" t="s">
        <v>41</v>
      </c>
      <c r="B38" s="2">
        <f t="shared" si="9"/>
        <v>600</v>
      </c>
      <c r="C38" s="27">
        <v>600</v>
      </c>
      <c r="D38" s="3">
        <v>142</v>
      </c>
      <c r="E38" s="4">
        <f t="shared" si="0"/>
        <v>1533.6</v>
      </c>
      <c r="F38" s="27"/>
      <c r="G38" s="5">
        <v>177</v>
      </c>
      <c r="H38" s="6">
        <f t="shared" si="1"/>
        <v>0</v>
      </c>
      <c r="I38" s="7">
        <v>11.1</v>
      </c>
      <c r="J38" s="8">
        <f t="shared" si="10"/>
        <v>312.37108708940059</v>
      </c>
      <c r="K38" s="9"/>
      <c r="L38" s="9"/>
      <c r="M38" s="9"/>
      <c r="N38" s="9"/>
      <c r="O38" s="8">
        <f t="shared" si="2"/>
        <v>153.35999999999999</v>
      </c>
      <c r="P38" s="10">
        <f t="shared" si="11"/>
        <v>1999.3310870894004</v>
      </c>
      <c r="Q38" s="10">
        <v>1999.3309999999999</v>
      </c>
      <c r="R38" s="10">
        <v>1714.211</v>
      </c>
      <c r="S38" s="10">
        <f t="shared" si="3"/>
        <v>285.11999999999989</v>
      </c>
    </row>
    <row r="39" spans="1:21" ht="15.75" hidden="1" customHeight="1" x14ac:dyDescent="0.25">
      <c r="A39" s="1" t="s">
        <v>42</v>
      </c>
      <c r="B39" s="2">
        <f t="shared" si="9"/>
        <v>565</v>
      </c>
      <c r="C39" s="27">
        <v>565</v>
      </c>
      <c r="D39" s="3">
        <v>142</v>
      </c>
      <c r="E39" s="4">
        <f t="shared" si="0"/>
        <v>1444.14</v>
      </c>
      <c r="F39" s="27"/>
      <c r="G39" s="5">
        <v>177</v>
      </c>
      <c r="H39" s="6">
        <f t="shared" si="1"/>
        <v>0</v>
      </c>
      <c r="I39" s="7">
        <v>11.3</v>
      </c>
      <c r="J39" s="8">
        <f t="shared" si="10"/>
        <v>317.99939496488537</v>
      </c>
      <c r="K39" s="9"/>
      <c r="L39" s="9"/>
      <c r="M39" s="9"/>
      <c r="N39" s="9"/>
      <c r="O39" s="8">
        <f t="shared" si="2"/>
        <v>144.41400000000002</v>
      </c>
      <c r="P39" s="10">
        <f t="shared" si="11"/>
        <v>1906.5533949648855</v>
      </c>
      <c r="Q39" s="10">
        <v>1906.5530000000001</v>
      </c>
      <c r="R39" s="10">
        <v>1638.0650000000001</v>
      </c>
      <c r="S39" s="10">
        <f t="shared" si="3"/>
        <v>268.48800000000006</v>
      </c>
    </row>
    <row r="40" spans="1:21" ht="15.75" hidden="1" x14ac:dyDescent="0.25">
      <c r="A40" s="1" t="s">
        <v>43</v>
      </c>
      <c r="B40" s="2">
        <f t="shared" si="9"/>
        <v>650</v>
      </c>
      <c r="C40" s="27">
        <v>650</v>
      </c>
      <c r="D40" s="3">
        <v>142</v>
      </c>
      <c r="E40" s="4">
        <f t="shared" si="0"/>
        <v>1661.4</v>
      </c>
      <c r="F40" s="27"/>
      <c r="G40" s="5">
        <v>177</v>
      </c>
      <c r="H40" s="6">
        <f t="shared" si="1"/>
        <v>0</v>
      </c>
      <c r="I40" s="7">
        <v>13</v>
      </c>
      <c r="J40" s="8">
        <f t="shared" si="10"/>
        <v>365.84001190650525</v>
      </c>
      <c r="K40" s="9"/>
      <c r="L40" s="9"/>
      <c r="M40" s="9"/>
      <c r="N40" s="9"/>
      <c r="O40" s="8">
        <f t="shared" si="2"/>
        <v>166.14000000000001</v>
      </c>
      <c r="P40" s="10">
        <f t="shared" si="11"/>
        <v>2193.3800119065054</v>
      </c>
      <c r="Q40" s="10">
        <v>2193.38</v>
      </c>
      <c r="R40" s="10">
        <v>1884.5</v>
      </c>
      <c r="S40" s="10">
        <f t="shared" si="3"/>
        <v>308.88000000000011</v>
      </c>
    </row>
    <row r="41" spans="1:21" ht="15.75" hidden="1" customHeight="1" x14ac:dyDescent="0.25">
      <c r="A41" s="1" t="s">
        <v>44</v>
      </c>
      <c r="B41" s="2">
        <f t="shared" si="9"/>
        <v>900</v>
      </c>
      <c r="C41" s="27">
        <v>900</v>
      </c>
      <c r="D41" s="3">
        <v>142</v>
      </c>
      <c r="E41" s="4">
        <f t="shared" si="0"/>
        <v>2300.4</v>
      </c>
      <c r="F41" s="27"/>
      <c r="G41" s="5">
        <v>177</v>
      </c>
      <c r="H41" s="6">
        <f t="shared" si="1"/>
        <v>0</v>
      </c>
      <c r="I41" s="7">
        <v>18</v>
      </c>
      <c r="J41" s="8">
        <f t="shared" si="10"/>
        <v>506.54770879362258</v>
      </c>
      <c r="K41" s="9"/>
      <c r="L41" s="9"/>
      <c r="M41" s="9"/>
      <c r="N41" s="9"/>
      <c r="O41" s="8">
        <f t="shared" si="2"/>
        <v>230.04000000000002</v>
      </c>
      <c r="P41" s="10">
        <f t="shared" si="11"/>
        <v>3036.9877087936225</v>
      </c>
      <c r="Q41" s="10">
        <v>3036.9879999999998</v>
      </c>
      <c r="R41" s="10">
        <v>2609.308</v>
      </c>
      <c r="S41" s="10">
        <f t="shared" si="3"/>
        <v>427.67999999999984</v>
      </c>
    </row>
    <row r="42" spans="1:21" ht="15.75" hidden="1" x14ac:dyDescent="0.25">
      <c r="A42" s="1" t="s">
        <v>45</v>
      </c>
      <c r="B42" s="2">
        <f t="shared" si="9"/>
        <v>1200</v>
      </c>
      <c r="C42" s="27">
        <v>1200</v>
      </c>
      <c r="D42" s="3">
        <v>142</v>
      </c>
      <c r="E42" s="4">
        <f t="shared" si="0"/>
        <v>3067.2</v>
      </c>
      <c r="F42" s="27"/>
      <c r="G42" s="5">
        <v>177</v>
      </c>
      <c r="H42" s="6">
        <f t="shared" si="1"/>
        <v>0</v>
      </c>
      <c r="I42" s="7">
        <v>24</v>
      </c>
      <c r="J42" s="8">
        <f t="shared" si="10"/>
        <v>675.3969450581634</v>
      </c>
      <c r="K42" s="9"/>
      <c r="L42" s="9"/>
      <c r="M42" s="9"/>
      <c r="N42" s="9"/>
      <c r="O42" s="8">
        <f t="shared" si="2"/>
        <v>306.71999999999997</v>
      </c>
      <c r="P42" s="10">
        <f t="shared" si="11"/>
        <v>4049.3169450581631</v>
      </c>
      <c r="Q42" s="10">
        <v>4049.317</v>
      </c>
      <c r="R42" s="10">
        <v>3479.0770000000002</v>
      </c>
      <c r="S42" s="10">
        <f t="shared" si="3"/>
        <v>570.23999999999978</v>
      </c>
    </row>
    <row r="43" spans="1:21" ht="15.75" hidden="1" customHeight="1" x14ac:dyDescent="0.25">
      <c r="A43" s="1" t="s">
        <v>46</v>
      </c>
      <c r="B43" s="2">
        <f t="shared" si="9"/>
        <v>750</v>
      </c>
      <c r="C43" s="27">
        <v>750</v>
      </c>
      <c r="D43" s="3">
        <v>142</v>
      </c>
      <c r="E43" s="4">
        <f t="shared" si="0"/>
        <v>1917</v>
      </c>
      <c r="F43" s="27"/>
      <c r="G43" s="5">
        <v>177</v>
      </c>
      <c r="H43" s="6">
        <f t="shared" si="1"/>
        <v>0</v>
      </c>
      <c r="I43" s="7">
        <v>15</v>
      </c>
      <c r="J43" s="8">
        <f t="shared" si="10"/>
        <v>422.12309066135214</v>
      </c>
      <c r="K43" s="9"/>
      <c r="L43" s="9"/>
      <c r="M43" s="9"/>
      <c r="N43" s="9"/>
      <c r="O43" s="8">
        <f t="shared" si="2"/>
        <v>191.70000000000002</v>
      </c>
      <c r="P43" s="10">
        <f t="shared" si="11"/>
        <v>2530.8230906613521</v>
      </c>
      <c r="Q43" s="10">
        <v>2530.8229999999999</v>
      </c>
      <c r="R43" s="10">
        <v>2174.4229999999998</v>
      </c>
      <c r="S43" s="10">
        <f t="shared" si="3"/>
        <v>356.40000000000009</v>
      </c>
    </row>
    <row r="44" spans="1:21" ht="15.75" hidden="1" x14ac:dyDescent="0.25">
      <c r="A44" s="1" t="s">
        <v>47</v>
      </c>
      <c r="B44" s="2">
        <f t="shared" si="9"/>
        <v>566</v>
      </c>
      <c r="C44" s="27">
        <v>566</v>
      </c>
      <c r="D44" s="3">
        <v>142</v>
      </c>
      <c r="E44" s="4">
        <f t="shared" si="0"/>
        <v>1446.6959999999999</v>
      </c>
      <c r="F44" s="27"/>
      <c r="G44" s="5">
        <v>177</v>
      </c>
      <c r="H44" s="6">
        <f t="shared" si="1"/>
        <v>0</v>
      </c>
      <c r="I44" s="7">
        <v>11.3</v>
      </c>
      <c r="J44" s="8">
        <f t="shared" si="10"/>
        <v>317.99939496488537</v>
      </c>
      <c r="K44" s="9"/>
      <c r="L44" s="9"/>
      <c r="M44" s="9"/>
      <c r="N44" s="9"/>
      <c r="O44" s="8">
        <f t="shared" si="2"/>
        <v>144.6696</v>
      </c>
      <c r="P44" s="10">
        <f t="shared" si="11"/>
        <v>1909.3649949648852</v>
      </c>
      <c r="Q44" s="10">
        <v>1909.365</v>
      </c>
      <c r="R44" s="10">
        <v>1640.402</v>
      </c>
      <c r="S44" s="10">
        <f t="shared" si="3"/>
        <v>268.96299999999997</v>
      </c>
    </row>
    <row r="45" spans="1:21" ht="15.75" hidden="1" customHeight="1" x14ac:dyDescent="0.25">
      <c r="A45" s="1" t="s">
        <v>48</v>
      </c>
      <c r="B45" s="2">
        <f t="shared" si="9"/>
        <v>320</v>
      </c>
      <c r="C45" s="27">
        <v>320</v>
      </c>
      <c r="D45" s="3">
        <v>142</v>
      </c>
      <c r="E45" s="4">
        <f t="shared" si="0"/>
        <v>817.92</v>
      </c>
      <c r="F45" s="27"/>
      <c r="G45" s="5">
        <v>177</v>
      </c>
      <c r="H45" s="6">
        <f t="shared" si="1"/>
        <v>0</v>
      </c>
      <c r="I45" s="7">
        <v>6.3</v>
      </c>
      <c r="J45" s="8">
        <f t="shared" si="10"/>
        <v>177.29169807776788</v>
      </c>
      <c r="K45" s="13"/>
      <c r="L45" s="13"/>
      <c r="M45" s="13"/>
      <c r="N45" s="13"/>
      <c r="O45" s="8">
        <f t="shared" si="2"/>
        <v>81.792000000000002</v>
      </c>
      <c r="P45" s="10">
        <f t="shared" si="11"/>
        <v>1077.0036980777677</v>
      </c>
      <c r="Q45" s="10">
        <v>1077.0039999999999</v>
      </c>
      <c r="R45" s="10">
        <v>924.94</v>
      </c>
      <c r="S45" s="10">
        <f>Q45-R45</f>
        <v>152.06399999999985</v>
      </c>
    </row>
    <row r="46" spans="1:21" ht="19.5" hidden="1" customHeight="1" x14ac:dyDescent="0.25">
      <c r="A46" s="1" t="s">
        <v>49</v>
      </c>
      <c r="B46" s="2">
        <f t="shared" si="9"/>
        <v>280</v>
      </c>
      <c r="C46" s="27">
        <v>280</v>
      </c>
      <c r="D46" s="3">
        <v>142</v>
      </c>
      <c r="E46" s="4">
        <f t="shared" si="0"/>
        <v>715.68</v>
      </c>
      <c r="F46" s="27"/>
      <c r="G46" s="5">
        <v>177</v>
      </c>
      <c r="H46" s="6">
        <f t="shared" si="1"/>
        <v>0</v>
      </c>
      <c r="I46" s="7">
        <v>5.6</v>
      </c>
      <c r="J46" s="8">
        <f t="shared" si="10"/>
        <v>157.59262051357143</v>
      </c>
      <c r="K46" s="9"/>
      <c r="L46" s="9"/>
      <c r="M46" s="9"/>
      <c r="N46" s="9"/>
      <c r="O46" s="8">
        <f t="shared" si="2"/>
        <v>71.567999999999998</v>
      </c>
      <c r="P46" s="10">
        <f t="shared" si="11"/>
        <v>944.84062051357137</v>
      </c>
      <c r="Q46" s="10">
        <v>944.84100000000001</v>
      </c>
      <c r="R46" s="10">
        <v>811.78499999999997</v>
      </c>
      <c r="S46" s="10">
        <f t="shared" si="3"/>
        <v>133.05600000000004</v>
      </c>
    </row>
    <row r="47" spans="1:21" ht="15.75" hidden="1" customHeight="1" x14ac:dyDescent="0.25">
      <c r="A47" s="1" t="s">
        <v>50</v>
      </c>
      <c r="B47" s="2">
        <f t="shared" si="9"/>
        <v>480</v>
      </c>
      <c r="C47" s="29">
        <v>480</v>
      </c>
      <c r="D47" s="3">
        <v>142</v>
      </c>
      <c r="E47" s="4">
        <f>C47*D47*18/1000</f>
        <v>1226.8800000000001</v>
      </c>
      <c r="F47" s="27"/>
      <c r="G47" s="5">
        <v>177</v>
      </c>
      <c r="H47" s="6">
        <f t="shared" si="1"/>
        <v>0</v>
      </c>
      <c r="I47" s="7">
        <v>9.6</v>
      </c>
      <c r="J47" s="8">
        <f t="shared" si="10"/>
        <v>270.15877802326537</v>
      </c>
      <c r="K47" s="9"/>
      <c r="L47" s="9"/>
      <c r="M47" s="9"/>
      <c r="N47" s="9"/>
      <c r="O47" s="8">
        <f t="shared" si="2"/>
        <v>122.68800000000002</v>
      </c>
      <c r="P47" s="10">
        <f t="shared" si="11"/>
        <v>1619.7267780232655</v>
      </c>
      <c r="Q47" s="10">
        <v>1619.7270000000001</v>
      </c>
      <c r="R47" s="10">
        <v>1391.6310000000001</v>
      </c>
      <c r="S47" s="10">
        <f t="shared" si="3"/>
        <v>228.096</v>
      </c>
    </row>
    <row r="48" spans="1:21" ht="15.75" hidden="1" x14ac:dyDescent="0.25">
      <c r="A48" s="14" t="s">
        <v>51</v>
      </c>
      <c r="B48" s="15">
        <f t="shared" ref="B48:S48" si="12">SUM(B5:B47)</f>
        <v>57993</v>
      </c>
      <c r="C48" s="15">
        <f t="shared" si="12"/>
        <v>52163</v>
      </c>
      <c r="D48" s="15">
        <f t="shared" si="12"/>
        <v>5396</v>
      </c>
      <c r="E48" s="15">
        <f t="shared" si="12"/>
        <v>133328.62799999997</v>
      </c>
      <c r="F48" s="15">
        <f t="shared" si="12"/>
        <v>5830</v>
      </c>
      <c r="G48" s="15">
        <f t="shared" si="12"/>
        <v>6726</v>
      </c>
      <c r="H48" s="15">
        <f t="shared" si="12"/>
        <v>18574.38</v>
      </c>
      <c r="I48" s="15">
        <f t="shared" si="12"/>
        <v>1142.7228288907988</v>
      </c>
      <c r="J48" s="15">
        <f t="shared" si="12"/>
        <v>32157.979486711192</v>
      </c>
      <c r="K48" s="15">
        <f t="shared" si="12"/>
        <v>0</v>
      </c>
      <c r="L48" s="15">
        <f t="shared" si="12"/>
        <v>0</v>
      </c>
      <c r="M48" s="15">
        <f t="shared" si="12"/>
        <v>0</v>
      </c>
      <c r="N48" s="15">
        <f t="shared" si="12"/>
        <v>0</v>
      </c>
      <c r="O48" s="15">
        <f t="shared" si="12"/>
        <v>15190.300800000001</v>
      </c>
      <c r="P48" s="16">
        <f>SUM(P5:P47)+0.001</f>
        <v>199251.2892867112</v>
      </c>
      <c r="Q48" s="16">
        <f>SUM(Q5:Q47)</f>
        <v>193470.10600000009</v>
      </c>
      <c r="R48" s="16">
        <f t="shared" si="12"/>
        <v>166729.17599999998</v>
      </c>
      <c r="S48" s="16">
        <f t="shared" si="12"/>
        <v>26740.929999999997</v>
      </c>
      <c r="U48" s="17"/>
    </row>
    <row r="49" spans="1:18" ht="15.75" hidden="1" x14ac:dyDescent="0.25">
      <c r="P49" s="11" t="s">
        <v>52</v>
      </c>
      <c r="R49" s="18">
        <f>P48-R48</f>
        <v>32522.113286711217</v>
      </c>
    </row>
    <row r="50" spans="1:18" hidden="1" x14ac:dyDescent="0.25"/>
    <row r="51" spans="1:18" ht="15.75" x14ac:dyDescent="0.25">
      <c r="A51" s="33"/>
      <c r="B51" s="34"/>
      <c r="C51" s="34"/>
      <c r="P51" s="17"/>
      <c r="Q51" s="17"/>
      <c r="R51" s="17"/>
    </row>
    <row r="52" spans="1:18" ht="15.75" x14ac:dyDescent="0.25">
      <c r="A52" s="8"/>
      <c r="J52" s="20">
        <f>17611*1.04*1.03*1.055*1.086</f>
        <v>21614.085543336005</v>
      </c>
      <c r="O52" s="30">
        <f>J52*I6*1.302/1000</f>
        <v>6274.1562041965635</v>
      </c>
      <c r="R52" s="17"/>
    </row>
  </sheetData>
  <mergeCells count="18">
    <mergeCell ref="A2:R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S3:S4"/>
    <mergeCell ref="A51:C51"/>
    <mergeCell ref="J3:J4"/>
    <mergeCell ref="K3:K4"/>
    <mergeCell ref="O3:O4"/>
    <mergeCell ref="P3:P4"/>
    <mergeCell ref="Q3:Q4"/>
    <mergeCell ref="R3:R4"/>
  </mergeCells>
  <pageMargins left="0.25" right="0.25" top="0.75" bottom="0.75" header="0.3" footer="0.3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ув питучтено в бюдж  (2</vt:lpstr>
      <vt:lpstr>'ув питучтено в бюдж  (2'!Область_печати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Ельчанинова Светлана Михайловна</dc:creator>
  <cp:lastModifiedBy>Тришина Ольга Викторовна</cp:lastModifiedBy>
  <cp:lastPrinted>2022-04-15T09:12:30Z</cp:lastPrinted>
  <dcterms:created xsi:type="dcterms:W3CDTF">2022-02-15T05:17:53Z</dcterms:created>
  <dcterms:modified xsi:type="dcterms:W3CDTF">2022-06-17T11:35:07Z</dcterms:modified>
</cp:coreProperties>
</file>