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0" windowWidth="17520" windowHeight="9690"/>
  </bookViews>
  <sheets>
    <sheet name="Приложение 13" sheetId="1" r:id="rId1"/>
  </sheets>
  <definedNames>
    <definedName name="_xlnm._FilterDatabase" localSheetId="0" hidden="1">'Приложение 13'!$A$11:$B$185</definedName>
    <definedName name="Z_06F30FBF_245C_499B_A109_615C7A065F8E_.wvu.FilterData" localSheetId="0" hidden="1">'Приложение 13'!$A$11:$B$185</definedName>
    <definedName name="Z_06F30FBF_245C_499B_A109_615C7A065F8E_.wvu.PrintArea" localSheetId="0" hidden="1">'Приложение 13'!$A$9:$B$187</definedName>
    <definedName name="Z_06F30FBF_245C_499B_A109_615C7A065F8E_.wvu.PrintTitles" localSheetId="0" hidden="1">'Приложение 13'!$11:$11</definedName>
    <definedName name="Z_0FA00ECF_3961_41D5_A43D_1C2B9CDD31E4_.wvu.FilterData" localSheetId="0" hidden="1">'Приложение 13'!$A$11:$B$185</definedName>
    <definedName name="Z_1884B07C_32F5_438D_82E6_5ACF9BE2A91F_.wvu.FilterData" localSheetId="0" hidden="1">'Приложение 13'!$A$11:$B$185</definedName>
    <definedName name="Z_1FA82E03_D342_47A8_8445_05A09A63E360_.wvu.FilterData" localSheetId="0" hidden="1">'Приложение 13'!$A$11:$B$185</definedName>
    <definedName name="Z_3138DDCF_607D_436F_8387_9A91194A9663_.wvu.FilterData" localSheetId="0" hidden="1">'Приложение 13'!$A$11:$B$185</definedName>
    <definedName name="Z_3138DDCF_607D_436F_8387_9A91194A9663_.wvu.PrintArea" localSheetId="0" hidden="1">'Приложение 13'!$A$9:$B$185</definedName>
    <definedName name="Z_3138DDCF_607D_436F_8387_9A91194A9663_.wvu.PrintTitles" localSheetId="0" hidden="1">'Приложение 13'!$11:$11</definedName>
    <definedName name="Z_32BFBB00_2C96_4039_A067_829533CF91D8_.wvu.FilterData" localSheetId="0" hidden="1">'Приложение 13'!$A$11:$B$185</definedName>
    <definedName name="Z_3F9433E6_76BF_49EA_BE05_99B515A4967B_.wvu.FilterData" localSheetId="0" hidden="1">'Приложение 13'!$A$11:$B$185</definedName>
    <definedName name="Z_3FBD266B_1AD6_4E07_8451_5270CD587131_.wvu.FilterData" localSheetId="0" hidden="1">'Приложение 13'!$A$11:$B$185</definedName>
    <definedName name="Z_3FBD266B_1AD6_4E07_8451_5270CD587131_.wvu.PrintArea" localSheetId="0" hidden="1">'Приложение 13'!$A$9:$B$187</definedName>
    <definedName name="Z_3FBD266B_1AD6_4E07_8451_5270CD587131_.wvu.PrintTitles" localSheetId="0" hidden="1">'Приложение 13'!$11:$11</definedName>
    <definedName name="Z_409576C0_6D71_4999_8F00_D6DB560CA056_.wvu.FilterData" localSheetId="0" hidden="1">'Приложение 13'!$A$11:$B$185</definedName>
    <definedName name="Z_4CF2844F_BD9E_4345_9DAC_FE6143A67D4E_.wvu.FilterData" localSheetId="0" hidden="1">'Приложение 13'!$A$11:$B$185</definedName>
    <definedName name="Z_50C20FA7_0332_45D3_90F4_DC653BB73B6E_.wvu.FilterData" localSheetId="0" hidden="1">'Приложение 13'!$A$11:$B$185</definedName>
    <definedName name="Z_54FD0BF2_5B65_4DCA_B3B0_92B0A1324D4D_.wvu.FilterData" localSheetId="0" hidden="1">'Приложение 13'!$A$11:$B$185</definedName>
    <definedName name="Z_54FD0BF2_5B65_4DCA_B3B0_92B0A1324D4D_.wvu.PrintArea" localSheetId="0" hidden="1">'Приложение 13'!$A$9:$B$185</definedName>
    <definedName name="Z_54FD0BF2_5B65_4DCA_B3B0_92B0A1324D4D_.wvu.PrintTitles" localSheetId="0" hidden="1">'Приложение 13'!$11:$11</definedName>
    <definedName name="Z_59257022_7E1D_43D6_923E_29B12F5BA58B_.wvu.FilterData" localSheetId="0" hidden="1">'Приложение 13'!$A$11:$B$185</definedName>
    <definedName name="Z_59257022_7E1D_43D6_923E_29B12F5BA58B_.wvu.PrintArea" localSheetId="0" hidden="1">'Приложение 13'!$A$9:$B$185</definedName>
    <definedName name="Z_59257022_7E1D_43D6_923E_29B12F5BA58B_.wvu.PrintTitles" localSheetId="0" hidden="1">'Приложение 13'!$11:$11</definedName>
    <definedName name="Z_5DB146CE_74AD_4351_8174_D98473963132_.wvu.FilterData" localSheetId="0" hidden="1">'Приложение 13'!$A$11:$B$185</definedName>
    <definedName name="Z_5DB146CE_74AD_4351_8174_D98473963132_.wvu.PrintArea" localSheetId="0" hidden="1">'Приложение 13'!$A$9:$B$191</definedName>
    <definedName name="Z_5DB146CE_74AD_4351_8174_D98473963132_.wvu.PrintTitles" localSheetId="0" hidden="1">'Приложение 13'!$11:$11</definedName>
    <definedName name="Z_5E970965_EBAA_4583_9113_2F1FD408C7E6_.wvu.FilterData" localSheetId="0" hidden="1">'Приложение 13'!$A$11:$B$185</definedName>
    <definedName name="Z_5E970965_EBAA_4583_9113_2F1FD408C7E6_.wvu.PrintArea" localSheetId="0" hidden="1">'Приложение 13'!$A$9:$B$185</definedName>
    <definedName name="Z_5E970965_EBAA_4583_9113_2F1FD408C7E6_.wvu.PrintTitles" localSheetId="0" hidden="1">'Приложение 13'!$11:$11</definedName>
    <definedName name="Z_5FCF8219_E348_44B0_BD0F_02844231FC0A_.wvu.FilterData" localSheetId="0" hidden="1">'Приложение 13'!$A$11:$B$185</definedName>
    <definedName name="Z_6BBDF075_C9D2_4AC1_9057_527A87D562AA_.wvu.FilterData" localSheetId="0" hidden="1">'Приложение 13'!$A$11:$B$185</definedName>
    <definedName name="Z_72B48DAE_976F_422F_A80F_F0E87FEE6279_.wvu.FilterData" localSheetId="0" hidden="1">'Приложение 13'!$A$11:$B$185</definedName>
    <definedName name="Z_767DB008_C126_4CA9_BF0B_F079230FEAEB_.wvu.FilterData" localSheetId="0" hidden="1">'Приложение 13'!$A$11:$B$185</definedName>
    <definedName name="Z_767DB008_C126_4CA9_BF0B_F079230FEAEB_.wvu.PrintArea" localSheetId="0" hidden="1">'Приложение 13'!$A$5:$B$187</definedName>
    <definedName name="Z_767DB008_C126_4CA9_BF0B_F079230FEAEB_.wvu.PrintTitles" localSheetId="0" hidden="1">'Приложение 13'!$11:$11</definedName>
    <definedName name="Z_7A45C43F_9537_4146_8FDF_DCA0DA1BE2B0_.wvu.FilterData" localSheetId="0" hidden="1">'Приложение 13'!$A$11:$B$185</definedName>
    <definedName name="Z_7EAD8C28_7D9C_4368_AEDF_5C173F03AE83_.wvu.FilterData" localSheetId="0" hidden="1">'Приложение 13'!$A$11:$B$185</definedName>
    <definedName name="Z_7EAD8C28_7D9C_4368_AEDF_5C173F03AE83_.wvu.PrintArea" localSheetId="0" hidden="1">'Приложение 13'!$A$9:$B$185</definedName>
    <definedName name="Z_7EAD8C28_7D9C_4368_AEDF_5C173F03AE83_.wvu.PrintTitles" localSheetId="0" hidden="1">'Приложение 13'!$11:$11</definedName>
    <definedName name="Z_8655FF0B_4243_413D_8CE2_6702EB75BC19_.wvu.FilterData" localSheetId="0" hidden="1">'Приложение 13'!$A$11:$B$185</definedName>
    <definedName name="Z_9043969B_BB3F_41C6_8989_532422484669_.wvu.FilterData" localSheetId="0" hidden="1">'Приложение 13'!$A$11:$B$185</definedName>
    <definedName name="Z_9AE447EE_4571_42D0_9B50_0372527CF0ED_.wvu.FilterData" localSheetId="0" hidden="1">'Приложение 13'!$A$11:$B$185</definedName>
    <definedName name="Z_A6552C71_D375_4749_8F82_5AAB4D2B8CD6_.wvu.FilterData" localSheetId="0" hidden="1">'Приложение 13'!$A$11:$B$185</definedName>
    <definedName name="Z_A9EED738_6B31_49D9_A108_55F18FCDD5C4_.wvu.FilterData" localSheetId="0" hidden="1">'Приложение 13'!$A$11:$B$185</definedName>
    <definedName name="Z_BA339120_249C_4CAE_8665_8E339E8FC659_.wvu.FilterData" localSheetId="0" hidden="1">'Приложение 13'!$A$11:$B$185</definedName>
    <definedName name="Z_BBBB5E91_0BF1_4AA0_8118_739EFA41C830_.wvu.FilterData" localSheetId="0" hidden="1">'Приложение 13'!$A$11:$B$185</definedName>
    <definedName name="Z_BBBB5E91_0BF1_4AA0_8118_739EFA41C830_.wvu.PrintArea" localSheetId="0" hidden="1">'Приложение 13'!$A$9:$B$185</definedName>
    <definedName name="Z_BBBB5E91_0BF1_4AA0_8118_739EFA41C830_.wvu.PrintTitles" localSheetId="0" hidden="1">'Приложение 13'!$11:$11</definedName>
    <definedName name="Z_C2787407_F562_4D03_8970_D113AD41CB6E_.wvu.FilterData" localSheetId="0" hidden="1">'Приложение 13'!$A$11:$B$185</definedName>
    <definedName name="Z_C2787407_F562_4D03_8970_D113AD41CB6E_.wvu.PrintArea" localSheetId="0" hidden="1">'Приложение 13'!$A$9:$B$185</definedName>
    <definedName name="Z_C2787407_F562_4D03_8970_D113AD41CB6E_.wvu.PrintTitles" localSheetId="0" hidden="1">'Приложение 13'!$11:$11</definedName>
    <definedName name="Z_C3983951_7771_4EF6_9FA5_26BFEBDFE478_.wvu.FilterData" localSheetId="0" hidden="1">'Приложение 13'!$A$11:$B$185</definedName>
    <definedName name="Z_C3983951_7771_4EF6_9FA5_26BFEBDFE478_.wvu.PrintArea" localSheetId="0" hidden="1">'Приложение 13'!$A$5:$B$187</definedName>
    <definedName name="Z_C3983951_7771_4EF6_9FA5_26BFEBDFE478_.wvu.PrintTitles" localSheetId="0" hidden="1">'Приложение 13'!$11:$11</definedName>
    <definedName name="Z_C7094EE5_B36C_4632_AB1C_596D174E3E9E_.wvu.FilterData" localSheetId="0" hidden="1">'Приложение 13'!$A$11:$B$185</definedName>
    <definedName name="Z_C7094EE5_B36C_4632_AB1C_596D174E3E9E_.wvu.PrintArea" localSheetId="0" hidden="1">'Приложение 13'!$A$9:$B$187</definedName>
    <definedName name="Z_C7094EE5_B36C_4632_AB1C_596D174E3E9E_.wvu.PrintTitles" localSheetId="0" hidden="1">'Приложение 13'!$11:$11</definedName>
    <definedName name="Z_CA4B4EEB_F128_451D_B748_F8A0B6B583E3_.wvu.FilterData" localSheetId="0" hidden="1">'Приложение 13'!$A$11:$B$185</definedName>
    <definedName name="Z_CA868468_5F28_4D57_8281_DB2CFB777ABB_.wvu.FilterData" localSheetId="0" hidden="1">'Приложение 13'!$A$11:$B$185</definedName>
    <definedName name="Z_CA868468_5F28_4D57_8281_DB2CFB777ABB_.wvu.PrintArea" localSheetId="0" hidden="1">'Приложение 13'!$A$9:$B$185</definedName>
    <definedName name="Z_CA868468_5F28_4D57_8281_DB2CFB777ABB_.wvu.PrintTitles" localSheetId="0" hidden="1">'Приложение 13'!$11:$11</definedName>
    <definedName name="Z_CED02E3E_FE01_41CF_AE64_6CBA3A0B12CC_.wvu.FilterData" localSheetId="0" hidden="1">'Приложение 13'!$A$11:$B$185</definedName>
    <definedName name="Z_D6B9C0F5_1ED0_4130_8526_87D02CFC54C6_.wvu.FilterData" localSheetId="0" hidden="1">'Приложение 13'!$A$11:$B$185</definedName>
    <definedName name="Z_D6B9C0F5_1ED0_4130_8526_87D02CFC54C6_.wvu.PrintArea" localSheetId="0" hidden="1">'Приложение 13'!$A$5:$B$187</definedName>
    <definedName name="Z_D6B9C0F5_1ED0_4130_8526_87D02CFC54C6_.wvu.PrintTitles" localSheetId="0" hidden="1">'Приложение 13'!$11:$11</definedName>
    <definedName name="Z_D6F8A122_CDBD_4B94_818C_B24088E9061C_.wvu.FilterData" localSheetId="0" hidden="1">'Приложение 13'!$A$11:$B$185</definedName>
    <definedName name="Z_D8080F08_4EBA_444E_B185_9F4A881C8D97_.wvu.FilterData" localSheetId="0" hidden="1">'Приложение 13'!$A$11:$B$185</definedName>
    <definedName name="Z_D8080F08_4EBA_444E_B185_9F4A881C8D97_.wvu.PrintArea" localSheetId="0" hidden="1">'Приложение 13'!$A$9:$B$191</definedName>
    <definedName name="Z_D8080F08_4EBA_444E_B185_9F4A881C8D97_.wvu.PrintTitles" localSheetId="0" hidden="1">'Приложение 13'!$11:$11</definedName>
    <definedName name="Z_E13DBAE0_0E09_4AA5_8952_89338E1E3810_.wvu.FilterData" localSheetId="0" hidden="1">'Приложение 13'!$A$11:$B$185</definedName>
    <definedName name="Z_E384BB54_08B7_4524_9B81_6B409778423D_.wvu.FilterData" localSheetId="0" hidden="1">'Приложение 13'!$A$11:$B$185</definedName>
    <definedName name="Z_EC141BF5_0AF6_4591_AF01_D8FEDE350525_.wvu.FilterData" localSheetId="0" hidden="1">'Приложение 13'!$A$11:$B$185</definedName>
    <definedName name="Z_ECC0FBB9_D0F5_4DD2_8038_24959AFFF308_.wvu.FilterData" localSheetId="0" hidden="1">'Приложение 13'!$A$11:$B$185</definedName>
    <definedName name="Z_EEC0117E_E5B9_4428_AF9C_A05117325387_.wvu.FilterData" localSheetId="0" hidden="1">'Приложение 13'!$A$11:$B$185</definedName>
    <definedName name="Z_F9AE2FF7_3DDB_40FA_9BA8_403809209F3E_.wvu.FilterData" localSheetId="0" hidden="1">'Приложение 13'!$A$11:$B$185</definedName>
    <definedName name="Z_FB426408_1504_4C94_8330_7A94EB21337F_.wvu.FilterData" localSheetId="0" hidden="1">'Приложение 13'!$A$11:$B$185</definedName>
    <definedName name="Z_FBBBD24F_996C_4A19_924F_61E8D8FFB91E_.wvu.FilterData" localSheetId="0" hidden="1">'Приложение 13'!$A$11:$B$185</definedName>
    <definedName name="Z_FC7E265B_5628_49CC_B922_47845EDE3806_.wvu.FilterData" localSheetId="0" hidden="1">'Приложение 13'!$A$11:$B$185</definedName>
    <definedName name="Z_FC7E265B_5628_49CC_B922_47845EDE3806_.wvu.PrintArea" localSheetId="0" hidden="1">'Приложение 13'!$A$9:$B$185</definedName>
    <definedName name="Z_FC7E265B_5628_49CC_B922_47845EDE3806_.wvu.PrintTitles" localSheetId="0" hidden="1">'Приложение 13'!$11:$11</definedName>
    <definedName name="_xlnm.Print_Area" localSheetId="0">'Приложение 13'!$A$1:$L$187</definedName>
  </definedNames>
  <calcPr calcId="125725" fullPrecision="0"/>
  <customWorkbookViews>
    <customWorkbookView name="Кравченко Инна Александровна - Личное представление" guid="{767DB008-C126-4CA9-BF0B-F079230FEAEB}" mergeInterval="0" personalView="1" maximized="1" xWindow="-8" yWindow="-8" windowWidth="1936" windowHeight="1056" activeSheetId="1"/>
    <customWorkbookView name="Пивоварова Людмила Ивановна - Личное представление" guid="{C3983951-7771-4EF6-9FA5-26BFEBDFE478}" mergeInterval="0" personalView="1" maximized="1" xWindow="1" yWindow="1" windowWidth="1916" windowHeight="850" activeSheetId="1"/>
    <customWorkbookView name="zinchenko.nv - Личное представление" guid="{D6B9C0F5-1ED0-4130-8526-87D02CFC54C6}" mergeInterval="0" personalView="1" maximized="1" xWindow="1" yWindow="1" windowWidth="1551" windowHeight="823" activeSheetId="1"/>
    <customWorkbookView name="Тананыкина Анна Викторовна - Личное представление" guid="{C7094EE5-B36C-4632-AB1C-596D174E3E9E}" mergeInterval="0" personalView="1" maximized="1" xWindow="1" yWindow="1" windowWidth="1916" windowHeight="850" activeSheetId="1"/>
    <customWorkbookView name="liliya - Личное представление" guid="{7EAD8C28-7D9C-4368-AEDF-5C173F03AE83}" mergeInterval="0" personalView="1" maximized="1" xWindow="1" yWindow="1" windowWidth="1436" windowHeight="670" activeSheetId="1"/>
    <customWorkbookView name="Бельмесова Надежда Леонидова - Личное представление" guid="{D8080F08-4EBA-444E-B185-9F4A881C8D97}" mergeInterval="0" personalView="1" maximized="1" xWindow="1" yWindow="1" windowWidth="1276" windowHeight="790" activeSheetId="1" showComments="commIndAndComment"/>
    <customWorkbookView name="Николаева Елена Ирфанова - Личное представление" guid="{5E970965-EBAA-4583-9113-2F1FD408C7E6}" mergeInterval="0" personalView="1" maximized="1" xWindow="1" yWindow="1" windowWidth="1916" windowHeight="850" activeSheetId="1"/>
    <customWorkbookView name="Кочеткова Ольга Владимировна - Личное представление" guid="{FC7E265B-5628-49CC-B922-47845EDE3806}" mergeInterval="0" personalView="1" maximized="1" xWindow="1" yWindow="1" windowWidth="1596" windowHeight="645" activeSheetId="1"/>
    <customWorkbookView name="Фадеева Ирина Николаевна - Личное представление" guid="{3138DDCF-607D-436F-8387-9A91194A9663}" mergeInterval="0" personalView="1" maximized="1" xWindow="1" yWindow="1" windowWidth="1272" windowHeight="770" activeSheetId="1"/>
    <customWorkbookView name="panova - Личное представление" guid="{C2787407-F562-4D03-8970-D113AD41CB6E}" mergeInterval="0" personalView="1" maximized="1" xWindow="1" yWindow="1" windowWidth="1916" windowHeight="850" activeSheetId="1"/>
    <customWorkbookView name="Ефанина Светлана Валентиновна - Личное представление" guid="{54FD0BF2-5B65-4DCA-B3B0-92B0A1324D4D}" mergeInterval="0" personalView="1" maximized="1" windowWidth="1916" windowHeight="807" activeSheetId="1"/>
    <customWorkbookView name="Трофимова Елена Анатольевна - Личное представление" guid="{CA868468-5F28-4D57-8281-DB2CFB777ABB}" mergeInterval="0" personalView="1" maximized="1" windowWidth="1916" windowHeight="876" activeSheetId="1"/>
    <customWorkbookView name="Архипова Елена Иннакентьевна - Личное представление" guid="{5DB146CE-74AD-4351-8174-D98473963132}" mergeInterval="0" personalView="1" maximized="1" windowWidth="1916" windowHeight="815" activeSheetId="1"/>
    <customWorkbookView name="nadegda - Личное представление" guid="{59257022-7E1D-43D6-923E-29B12F5BA58B}" mergeInterval="0" personalView="1" maximized="1" xWindow="1" yWindow="1" windowWidth="1148" windowHeight="634" activeSheetId="1"/>
    <customWorkbookView name="Цветкова Ирина Сергеевна - Личное представление" guid="{BBBB5E91-0BF1-4AA0-8118-739EFA41C830}" mergeInterval="0" personalView="1" maximized="1" xWindow="1" yWindow="1" windowWidth="1436" windowHeight="682" activeSheetId="1"/>
    <customWorkbookView name="Телениус Наталья Викторовна - Личное представление" guid="{5BD66860-B277-4F4A-AFEB-7F16F8995C23}" mergeInterval="0" personalView="1" maximized="1" xWindow="-8" yWindow="-8" windowWidth="1936" windowHeight="1056" activeSheetId="1"/>
    <customWorkbookView name="Игнатьева Вера Юрьевна - Личное представление" guid="{A8FFCEA9-F5A3-4085-A6E2-A5162A6259E6}" mergeInterval="0" personalView="1" maximized="1" windowWidth="1916" windowHeight="854" activeSheetId="1"/>
    <customWorkbookView name="Зарубина Наталья Ивановна - Личное представление" guid="{06F30FBF-245C-499B-A109-615C7A065F8E}" mergeInterval="0" personalView="1" maximized="1" xWindow="1" yWindow="1" windowWidth="1916" windowHeight="850" activeSheetId="1"/>
    <customWorkbookView name="Дмитриева Галина Анатольевна - Личное представление" guid="{0E7D6FB0-89ED-4CA2-8A46-395DE0EEF218}" mergeInterval="0" personalView="1" maximized="1" xWindow="1" yWindow="1" windowWidth="1276" windowHeight="790" activeSheetId="1" showComments="commIndAndComment"/>
    <customWorkbookView name="Калашникова Галина Владимировна - Личное представление" guid="{3FBD266B-1AD6-4E07-8451-5270CD587131}" mergeInterval="0" personalView="1" maximized="1" xWindow="1" yWindow="1" windowWidth="1916" windowHeight="800" activeSheetId="1" showComments="commIndAndComment"/>
  </customWorkbookViews>
</workbook>
</file>

<file path=xl/calcChain.xml><?xml version="1.0" encoding="utf-8"?>
<calcChain xmlns="http://schemas.openxmlformats.org/spreadsheetml/2006/main">
  <c r="K184" i="1"/>
  <c r="K177"/>
  <c r="K154"/>
  <c r="K133"/>
  <c r="K118"/>
  <c r="K107"/>
  <c r="K91"/>
  <c r="K81"/>
  <c r="K78"/>
  <c r="K40"/>
  <c r="K34"/>
  <c r="K29"/>
  <c r="K13"/>
  <c r="I184"/>
  <c r="I177"/>
  <c r="I154"/>
  <c r="I133"/>
  <c r="I118"/>
  <c r="I107"/>
  <c r="I91"/>
  <c r="I81"/>
  <c r="I78"/>
  <c r="I40"/>
  <c r="I34"/>
  <c r="I29"/>
  <c r="I13"/>
  <c r="G184"/>
  <c r="G177"/>
  <c r="G154"/>
  <c r="G133"/>
  <c r="G118"/>
  <c r="G107"/>
  <c r="G91"/>
  <c r="G81"/>
  <c r="G78"/>
  <c r="G40"/>
  <c r="G34"/>
  <c r="G29"/>
  <c r="G13"/>
  <c r="E184"/>
  <c r="E177"/>
  <c r="E154"/>
  <c r="E133"/>
  <c r="E118"/>
  <c r="E107"/>
  <c r="E91"/>
  <c r="E81"/>
  <c r="E78"/>
  <c r="E68"/>
  <c r="E40" s="1"/>
  <c r="E34"/>
  <c r="E29"/>
  <c r="E13"/>
  <c r="B78"/>
  <c r="C78"/>
  <c r="C34"/>
  <c r="C29"/>
  <c r="C13"/>
  <c r="C81"/>
  <c r="C91"/>
  <c r="C107"/>
  <c r="C118"/>
  <c r="C133"/>
  <c r="C154"/>
  <c r="C177"/>
  <c r="C184"/>
  <c r="D15"/>
  <c r="F15"/>
  <c r="H15" s="1"/>
  <c r="J15" s="1"/>
  <c r="L15" s="1"/>
  <c r="D16"/>
  <c r="F16" s="1"/>
  <c r="H16" s="1"/>
  <c r="J16" s="1"/>
  <c r="L16" s="1"/>
  <c r="D17"/>
  <c r="F17" s="1"/>
  <c r="H17" s="1"/>
  <c r="J17" s="1"/>
  <c r="L17" s="1"/>
  <c r="D18"/>
  <c r="F18" s="1"/>
  <c r="H18"/>
  <c r="J18" s="1"/>
  <c r="L18" s="1"/>
  <c r="D19"/>
  <c r="F19"/>
  <c r="H19" s="1"/>
  <c r="J19" s="1"/>
  <c r="L19" s="1"/>
  <c r="D20"/>
  <c r="F20" s="1"/>
  <c r="H20" s="1"/>
  <c r="J20" s="1"/>
  <c r="L20" s="1"/>
  <c r="D21"/>
  <c r="F21"/>
  <c r="H21" s="1"/>
  <c r="J21" s="1"/>
  <c r="L21" s="1"/>
  <c r="D22"/>
  <c r="F22"/>
  <c r="H22" s="1"/>
  <c r="J22" s="1"/>
  <c r="L22" s="1"/>
  <c r="D23"/>
  <c r="F23" s="1"/>
  <c r="H23" s="1"/>
  <c r="J23" s="1"/>
  <c r="L23" s="1"/>
  <c r="D24"/>
  <c r="F24" s="1"/>
  <c r="H24" s="1"/>
  <c r="J24" s="1"/>
  <c r="L24" s="1"/>
  <c r="D25"/>
  <c r="F25" s="1"/>
  <c r="H25" s="1"/>
  <c r="J25" s="1"/>
  <c r="L25" s="1"/>
  <c r="D26"/>
  <c r="F26" s="1"/>
  <c r="H26" s="1"/>
  <c r="J26" s="1"/>
  <c r="L26" s="1"/>
  <c r="D27"/>
  <c r="F27"/>
  <c r="H27" s="1"/>
  <c r="J27" s="1"/>
  <c r="L27" s="1"/>
  <c r="D30"/>
  <c r="F30" s="1"/>
  <c r="D31"/>
  <c r="F31"/>
  <c r="H31" s="1"/>
  <c r="J31" s="1"/>
  <c r="L31" s="1"/>
  <c r="D32"/>
  <c r="F32" s="1"/>
  <c r="D35"/>
  <c r="F35" s="1"/>
  <c r="D36"/>
  <c r="F36" s="1"/>
  <c r="H36"/>
  <c r="J36" s="1"/>
  <c r="L36" s="1"/>
  <c r="D38"/>
  <c r="F38" s="1"/>
  <c r="H38" s="1"/>
  <c r="J38" s="1"/>
  <c r="L38" s="1"/>
  <c r="D41"/>
  <c r="F41" s="1"/>
  <c r="H41" s="1"/>
  <c r="J41" s="1"/>
  <c r="L41" s="1"/>
  <c r="D42"/>
  <c r="F42" s="1"/>
  <c r="H42"/>
  <c r="J42" s="1"/>
  <c r="L42" s="1"/>
  <c r="D43"/>
  <c r="F43"/>
  <c r="H43" s="1"/>
  <c r="J43" s="1"/>
  <c r="L43" s="1"/>
  <c r="D44"/>
  <c r="F44" s="1"/>
  <c r="H44" s="1"/>
  <c r="J44" s="1"/>
  <c r="L44" s="1"/>
  <c r="D45"/>
  <c r="F45"/>
  <c r="H45" s="1"/>
  <c r="J45" s="1"/>
  <c r="L45" s="1"/>
  <c r="D46"/>
  <c r="F46"/>
  <c r="H46" s="1"/>
  <c r="J46" s="1"/>
  <c r="L46" s="1"/>
  <c r="D47"/>
  <c r="F47" s="1"/>
  <c r="H47" s="1"/>
  <c r="J47" s="1"/>
  <c r="L47" s="1"/>
  <c r="D48"/>
  <c r="F48" s="1"/>
  <c r="H48" s="1"/>
  <c r="J48" s="1"/>
  <c r="L48" s="1"/>
  <c r="D49"/>
  <c r="F49" s="1"/>
  <c r="H49" s="1"/>
  <c r="J49" s="1"/>
  <c r="L49" s="1"/>
  <c r="D50"/>
  <c r="F50" s="1"/>
  <c r="H50" s="1"/>
  <c r="J50" s="1"/>
  <c r="L50" s="1"/>
  <c r="D51"/>
  <c r="F51"/>
  <c r="H51" s="1"/>
  <c r="J51" s="1"/>
  <c r="L51" s="1"/>
  <c r="D52"/>
  <c r="F52" s="1"/>
  <c r="H52" s="1"/>
  <c r="J52" s="1"/>
  <c r="L52" s="1"/>
  <c r="D53"/>
  <c r="F53"/>
  <c r="H53" s="1"/>
  <c r="J53" s="1"/>
  <c r="L53" s="1"/>
  <c r="D54"/>
  <c r="F54"/>
  <c r="H54" s="1"/>
  <c r="J54" s="1"/>
  <c r="L54" s="1"/>
  <c r="D55"/>
  <c r="F55" s="1"/>
  <c r="H55" s="1"/>
  <c r="J55" s="1"/>
  <c r="L55" s="1"/>
  <c r="D56"/>
  <c r="F56" s="1"/>
  <c r="H56" s="1"/>
  <c r="J56" s="1"/>
  <c r="L56" s="1"/>
  <c r="D57"/>
  <c r="F57" s="1"/>
  <c r="H57" s="1"/>
  <c r="J57" s="1"/>
  <c r="L57" s="1"/>
  <c r="D58"/>
  <c r="F58" s="1"/>
  <c r="H58" s="1"/>
  <c r="J58" s="1"/>
  <c r="L58" s="1"/>
  <c r="D59"/>
  <c r="F59"/>
  <c r="H59" s="1"/>
  <c r="J59" s="1"/>
  <c r="L59" s="1"/>
  <c r="D60"/>
  <c r="F60" s="1"/>
  <c r="H60" s="1"/>
  <c r="J60" s="1"/>
  <c r="L60" s="1"/>
  <c r="D62"/>
  <c r="F62"/>
  <c r="H62" s="1"/>
  <c r="J62" s="1"/>
  <c r="L62" s="1"/>
  <c r="D63"/>
  <c r="F63"/>
  <c r="H63" s="1"/>
  <c r="J63" s="1"/>
  <c r="L63" s="1"/>
  <c r="D64"/>
  <c r="F64" s="1"/>
  <c r="H64" s="1"/>
  <c r="J64" s="1"/>
  <c r="L64" s="1"/>
  <c r="D65"/>
  <c r="F65" s="1"/>
  <c r="H65" s="1"/>
  <c r="J65" s="1"/>
  <c r="L65" s="1"/>
  <c r="D66"/>
  <c r="F66" s="1"/>
  <c r="H66" s="1"/>
  <c r="J66" s="1"/>
  <c r="L66" s="1"/>
  <c r="D67"/>
  <c r="F67" s="1"/>
  <c r="H67" s="1"/>
  <c r="J67" s="1"/>
  <c r="L67" s="1"/>
  <c r="D69"/>
  <c r="F69" s="1"/>
  <c r="H69" s="1"/>
  <c r="J69" s="1"/>
  <c r="L69" s="1"/>
  <c r="D70"/>
  <c r="F70" s="1"/>
  <c r="H70" s="1"/>
  <c r="J70" s="1"/>
  <c r="L70" s="1"/>
  <c r="D71"/>
  <c r="F71" s="1"/>
  <c r="H71" s="1"/>
  <c r="J71" s="1"/>
  <c r="L71" s="1"/>
  <c r="D72"/>
  <c r="F72"/>
  <c r="H72" s="1"/>
  <c r="J72" s="1"/>
  <c r="L72" s="1"/>
  <c r="D73"/>
  <c r="F73" s="1"/>
  <c r="H73" s="1"/>
  <c r="J73" s="1"/>
  <c r="L73" s="1"/>
  <c r="D74"/>
  <c r="F74"/>
  <c r="H74" s="1"/>
  <c r="J74" s="1"/>
  <c r="L74" s="1"/>
  <c r="D75"/>
  <c r="F75"/>
  <c r="D76"/>
  <c r="F76" s="1"/>
  <c r="H76" s="1"/>
  <c r="J76" s="1"/>
  <c r="L76" s="1"/>
  <c r="D79"/>
  <c r="D78" s="1"/>
  <c r="D82"/>
  <c r="F82" s="1"/>
  <c r="H82" s="1"/>
  <c r="J82" s="1"/>
  <c r="L82" s="1"/>
  <c r="D84"/>
  <c r="F84" s="1"/>
  <c r="H84" s="1"/>
  <c r="J84" s="1"/>
  <c r="L84" s="1"/>
  <c r="D85"/>
  <c r="F85" s="1"/>
  <c r="D88"/>
  <c r="F88" s="1"/>
  <c r="H88" s="1"/>
  <c r="J88" s="1"/>
  <c r="L88" s="1"/>
  <c r="D89"/>
  <c r="F89" s="1"/>
  <c r="H89" s="1"/>
  <c r="J89" s="1"/>
  <c r="L89" s="1"/>
  <c r="D92"/>
  <c r="F92" s="1"/>
  <c r="H92" s="1"/>
  <c r="J92" s="1"/>
  <c r="L92" s="1"/>
  <c r="D93"/>
  <c r="F93" s="1"/>
  <c r="H93" s="1"/>
  <c r="J93" s="1"/>
  <c r="L93" s="1"/>
  <c r="D94"/>
  <c r="F94" s="1"/>
  <c r="H94" s="1"/>
  <c r="J94" s="1"/>
  <c r="L94" s="1"/>
  <c r="D95"/>
  <c r="F95" s="1"/>
  <c r="H95" s="1"/>
  <c r="J95" s="1"/>
  <c r="L95" s="1"/>
  <c r="D98"/>
  <c r="F98" s="1"/>
  <c r="D99"/>
  <c r="F99" s="1"/>
  <c r="H99" s="1"/>
  <c r="J99" s="1"/>
  <c r="L99" s="1"/>
  <c r="D100"/>
  <c r="F100" s="1"/>
  <c r="H100" s="1"/>
  <c r="J100" s="1"/>
  <c r="L100" s="1"/>
  <c r="D101"/>
  <c r="F101" s="1"/>
  <c r="H101" s="1"/>
  <c r="J101" s="1"/>
  <c r="L101" s="1"/>
  <c r="D102"/>
  <c r="F102"/>
  <c r="H102" s="1"/>
  <c r="J102" s="1"/>
  <c r="L102" s="1"/>
  <c r="D103"/>
  <c r="F103" s="1"/>
  <c r="H103" s="1"/>
  <c r="J103" s="1"/>
  <c r="L103" s="1"/>
  <c r="D104"/>
  <c r="F104" s="1"/>
  <c r="H104" s="1"/>
  <c r="J104" s="1"/>
  <c r="L104" s="1"/>
  <c r="D105"/>
  <c r="F105" s="1"/>
  <c r="H105" s="1"/>
  <c r="J105" s="1"/>
  <c r="L105" s="1"/>
  <c r="D108"/>
  <c r="F108"/>
  <c r="D109"/>
  <c r="F109"/>
  <c r="H109" s="1"/>
  <c r="J109" s="1"/>
  <c r="L109" s="1"/>
  <c r="D110"/>
  <c r="F110"/>
  <c r="H110" s="1"/>
  <c r="J110" s="1"/>
  <c r="L110" s="1"/>
  <c r="D111"/>
  <c r="F111" s="1"/>
  <c r="H111" s="1"/>
  <c r="J111" s="1"/>
  <c r="L111" s="1"/>
  <c r="D112"/>
  <c r="F112" s="1"/>
  <c r="D113"/>
  <c r="F113" s="1"/>
  <c r="H113" s="1"/>
  <c r="J113" s="1"/>
  <c r="L113" s="1"/>
  <c r="D114"/>
  <c r="F114" s="1"/>
  <c r="H114" s="1"/>
  <c r="J114" s="1"/>
  <c r="L114" s="1"/>
  <c r="D115"/>
  <c r="F115"/>
  <c r="H115" s="1"/>
  <c r="J115" s="1"/>
  <c r="L115" s="1"/>
  <c r="D116"/>
  <c r="F116" s="1"/>
  <c r="H116" s="1"/>
  <c r="J116" s="1"/>
  <c r="L116" s="1"/>
  <c r="D119"/>
  <c r="F119"/>
  <c r="H119" s="1"/>
  <c r="D120"/>
  <c r="F120"/>
  <c r="H120" s="1"/>
  <c r="J120" s="1"/>
  <c r="L120" s="1"/>
  <c r="D121"/>
  <c r="F121" s="1"/>
  <c r="D122"/>
  <c r="F122"/>
  <c r="H122" s="1"/>
  <c r="J122" s="1"/>
  <c r="L122" s="1"/>
  <c r="D123"/>
  <c r="F123"/>
  <c r="H123" s="1"/>
  <c r="J123" s="1"/>
  <c r="L123" s="1"/>
  <c r="D124"/>
  <c r="F124" s="1"/>
  <c r="H124" s="1"/>
  <c r="J124" s="1"/>
  <c r="L124" s="1"/>
  <c r="D125"/>
  <c r="F125" s="1"/>
  <c r="H125" s="1"/>
  <c r="J125" s="1"/>
  <c r="L125" s="1"/>
  <c r="D126"/>
  <c r="F126" s="1"/>
  <c r="H126" s="1"/>
  <c r="J126" s="1"/>
  <c r="L126" s="1"/>
  <c r="D127"/>
  <c r="F127" s="1"/>
  <c r="H127" s="1"/>
  <c r="J127" s="1"/>
  <c r="L127" s="1"/>
  <c r="D129"/>
  <c r="F129"/>
  <c r="H129" s="1"/>
  <c r="J129" s="1"/>
  <c r="L129" s="1"/>
  <c r="D130"/>
  <c r="F130" s="1"/>
  <c r="H130" s="1"/>
  <c r="J130" s="1"/>
  <c r="L130" s="1"/>
  <c r="D131"/>
  <c r="F131"/>
  <c r="H131" s="1"/>
  <c r="J131" s="1"/>
  <c r="L131" s="1"/>
  <c r="D134"/>
  <c r="F134" s="1"/>
  <c r="H134" s="1"/>
  <c r="J134" s="1"/>
  <c r="L134" s="1"/>
  <c r="D135"/>
  <c r="F135" s="1"/>
  <c r="H135" s="1"/>
  <c r="J135" s="1"/>
  <c r="L135" s="1"/>
  <c r="D136"/>
  <c r="F136"/>
  <c r="H136" s="1"/>
  <c r="J136" s="1"/>
  <c r="L136" s="1"/>
  <c r="D137"/>
  <c r="F137" s="1"/>
  <c r="H137" s="1"/>
  <c r="J137" s="1"/>
  <c r="L137" s="1"/>
  <c r="D138"/>
  <c r="F138" s="1"/>
  <c r="H138" s="1"/>
  <c r="J138" s="1"/>
  <c r="L138" s="1"/>
  <c r="D139"/>
  <c r="F139" s="1"/>
  <c r="H139" s="1"/>
  <c r="J139" s="1"/>
  <c r="L139" s="1"/>
  <c r="D140"/>
  <c r="F140" s="1"/>
  <c r="H140" s="1"/>
  <c r="J140" s="1"/>
  <c r="L140" s="1"/>
  <c r="D141"/>
  <c r="F141" s="1"/>
  <c r="H141" s="1"/>
  <c r="J141" s="1"/>
  <c r="L141" s="1"/>
  <c r="D142"/>
  <c r="F142" s="1"/>
  <c r="H142" s="1"/>
  <c r="J142" s="1"/>
  <c r="L142" s="1"/>
  <c r="D143"/>
  <c r="F143" s="1"/>
  <c r="H143" s="1"/>
  <c r="J143" s="1"/>
  <c r="L143" s="1"/>
  <c r="D144"/>
  <c r="F144"/>
  <c r="H144" s="1"/>
  <c r="J144" s="1"/>
  <c r="L144" s="1"/>
  <c r="D145"/>
  <c r="F145" s="1"/>
  <c r="D147"/>
  <c r="F147"/>
  <c r="H147" s="1"/>
  <c r="J147" s="1"/>
  <c r="L147" s="1"/>
  <c r="D148"/>
  <c r="F148"/>
  <c r="H148" s="1"/>
  <c r="J148" s="1"/>
  <c r="L148" s="1"/>
  <c r="D149"/>
  <c r="F149"/>
  <c r="H149" s="1"/>
  <c r="J149" s="1"/>
  <c r="L149" s="1"/>
  <c r="D150"/>
  <c r="F150" s="1"/>
  <c r="H150" s="1"/>
  <c r="J150" s="1"/>
  <c r="L150" s="1"/>
  <c r="D151"/>
  <c r="F151" s="1"/>
  <c r="H151" s="1"/>
  <c r="J151" s="1"/>
  <c r="L151" s="1"/>
  <c r="D155"/>
  <c r="F155" s="1"/>
  <c r="H155" s="1"/>
  <c r="J155" s="1"/>
  <c r="L155" s="1"/>
  <c r="D156"/>
  <c r="F156" s="1"/>
  <c r="H156" s="1"/>
  <c r="J156" s="1"/>
  <c r="L156" s="1"/>
  <c r="D157"/>
  <c r="F157" s="1"/>
  <c r="D158"/>
  <c r="F158" s="1"/>
  <c r="H158" s="1"/>
  <c r="J158" s="1"/>
  <c r="L158" s="1"/>
  <c r="D159"/>
  <c r="F159" s="1"/>
  <c r="H159" s="1"/>
  <c r="J159" s="1"/>
  <c r="L159" s="1"/>
  <c r="D160"/>
  <c r="F160"/>
  <c r="H160" s="1"/>
  <c r="J160" s="1"/>
  <c r="L160" s="1"/>
  <c r="D161"/>
  <c r="F161" s="1"/>
  <c r="H161" s="1"/>
  <c r="J161" s="1"/>
  <c r="L161" s="1"/>
  <c r="D162"/>
  <c r="F162"/>
  <c r="H162" s="1"/>
  <c r="J162" s="1"/>
  <c r="L162" s="1"/>
  <c r="D163"/>
  <c r="F163"/>
  <c r="H163" s="1"/>
  <c r="J163" s="1"/>
  <c r="L163" s="1"/>
  <c r="D164"/>
  <c r="F164" s="1"/>
  <c r="H164" s="1"/>
  <c r="J164" s="1"/>
  <c r="L164" s="1"/>
  <c r="D165"/>
  <c r="F165" s="1"/>
  <c r="H165" s="1"/>
  <c r="J165" s="1"/>
  <c r="L165" s="1"/>
  <c r="D166"/>
  <c r="F166" s="1"/>
  <c r="H166" s="1"/>
  <c r="J166" s="1"/>
  <c r="L166" s="1"/>
  <c r="D167"/>
  <c r="F167" s="1"/>
  <c r="H167" s="1"/>
  <c r="J167" s="1"/>
  <c r="L167" s="1"/>
  <c r="D168"/>
  <c r="F168"/>
  <c r="H168" s="1"/>
  <c r="J168" s="1"/>
  <c r="L168" s="1"/>
  <c r="D169"/>
  <c r="F169" s="1"/>
  <c r="H169" s="1"/>
  <c r="J169" s="1"/>
  <c r="L169" s="1"/>
  <c r="D170"/>
  <c r="F170"/>
  <c r="H170" s="1"/>
  <c r="J170" s="1"/>
  <c r="L170" s="1"/>
  <c r="D171"/>
  <c r="F171"/>
  <c r="H171" s="1"/>
  <c r="J171" s="1"/>
  <c r="L171" s="1"/>
  <c r="D172"/>
  <c r="F172" s="1"/>
  <c r="H172" s="1"/>
  <c r="J172" s="1"/>
  <c r="L172" s="1"/>
  <c r="D173"/>
  <c r="D174"/>
  <c r="F174" s="1"/>
  <c r="H174" s="1"/>
  <c r="J174" s="1"/>
  <c r="L174" s="1"/>
  <c r="D178"/>
  <c r="F178" s="1"/>
  <c r="H178" s="1"/>
  <c r="D179"/>
  <c r="F179"/>
  <c r="H179" s="1"/>
  <c r="J179" s="1"/>
  <c r="L179" s="1"/>
  <c r="D180"/>
  <c r="F180" s="1"/>
  <c r="H180" s="1"/>
  <c r="J180" s="1"/>
  <c r="L180" s="1"/>
  <c r="D181"/>
  <c r="F181" s="1"/>
  <c r="D182"/>
  <c r="F182"/>
  <c r="H182" s="1"/>
  <c r="J182" s="1"/>
  <c r="L182" s="1"/>
  <c r="D185"/>
  <c r="D184" s="1"/>
  <c r="F185"/>
  <c r="H185" s="1"/>
  <c r="D186"/>
  <c r="F186" s="1"/>
  <c r="H186" s="1"/>
  <c r="J186" s="1"/>
  <c r="L186" s="1"/>
  <c r="D14"/>
  <c r="F14" s="1"/>
  <c r="C68"/>
  <c r="C40" s="1"/>
  <c r="B29"/>
  <c r="B128"/>
  <c r="B118"/>
  <c r="B152"/>
  <c r="D152"/>
  <c r="F152" s="1"/>
  <c r="H152" s="1"/>
  <c r="J152" s="1"/>
  <c r="L152" s="1"/>
  <c r="B146"/>
  <c r="D146"/>
  <c r="F146" s="1"/>
  <c r="H146" s="1"/>
  <c r="J146" s="1"/>
  <c r="L146" s="1"/>
  <c r="B13"/>
  <c r="B177"/>
  <c r="B68"/>
  <c r="B107"/>
  <c r="B86"/>
  <c r="D86" s="1"/>
  <c r="F86" s="1"/>
  <c r="H86" s="1"/>
  <c r="J86" s="1"/>
  <c r="L86" s="1"/>
  <c r="B97"/>
  <c r="D97" s="1"/>
  <c r="F97" s="1"/>
  <c r="H97" s="1"/>
  <c r="J97" s="1"/>
  <c r="L97" s="1"/>
  <c r="B96"/>
  <c r="D96"/>
  <c r="F96" s="1"/>
  <c r="H96" s="1"/>
  <c r="J96" s="1"/>
  <c r="L96" s="1"/>
  <c r="B175"/>
  <c r="D175" s="1"/>
  <c r="F175" s="1"/>
  <c r="H175" s="1"/>
  <c r="J175" s="1"/>
  <c r="L175" s="1"/>
  <c r="B61"/>
  <c r="D61" s="1"/>
  <c r="F61" s="1"/>
  <c r="H61" s="1"/>
  <c r="J61" s="1"/>
  <c r="L61" s="1"/>
  <c r="B37"/>
  <c r="D37" s="1"/>
  <c r="B83"/>
  <c r="D83" s="1"/>
  <c r="B81"/>
  <c r="B87"/>
  <c r="D87" s="1"/>
  <c r="F87" s="1"/>
  <c r="H87" s="1"/>
  <c r="J87" s="1"/>
  <c r="L87" s="1"/>
  <c r="B184"/>
  <c r="D128"/>
  <c r="F128"/>
  <c r="H128" s="1"/>
  <c r="J128" s="1"/>
  <c r="L128" s="1"/>
  <c r="B154"/>
  <c r="B133"/>
  <c r="D29"/>
  <c r="D13"/>
  <c r="D107"/>
  <c r="H35"/>
  <c r="J35" s="1"/>
  <c r="L35" s="1"/>
  <c r="F184"/>
  <c r="H75"/>
  <c r="J75" s="1"/>
  <c r="L75" s="1"/>
  <c r="H32"/>
  <c r="J32" s="1"/>
  <c r="L32" s="1"/>
  <c r="H108"/>
  <c r="J108" s="1"/>
  <c r="L108" s="1"/>
  <c r="B91"/>
  <c r="F13" l="1"/>
  <c r="H14"/>
  <c r="J14" s="1"/>
  <c r="B40"/>
  <c r="B34"/>
  <c r="D177"/>
  <c r="F79"/>
  <c r="D68"/>
  <c r="D118"/>
  <c r="K187"/>
  <c r="F68"/>
  <c r="H68" s="1"/>
  <c r="J68" s="1"/>
  <c r="L68" s="1"/>
  <c r="L40" s="1"/>
  <c r="D40"/>
  <c r="H121"/>
  <c r="J121" s="1"/>
  <c r="F118"/>
  <c r="J185"/>
  <c r="H184"/>
  <c r="H112"/>
  <c r="J112" s="1"/>
  <c r="L112" s="1"/>
  <c r="L107" s="1"/>
  <c r="F107"/>
  <c r="D34"/>
  <c r="F37"/>
  <c r="H157"/>
  <c r="J157" s="1"/>
  <c r="L157" s="1"/>
  <c r="L154" s="1"/>
  <c r="H30"/>
  <c r="F29"/>
  <c r="D154"/>
  <c r="F40"/>
  <c r="F83"/>
  <c r="H83" s="1"/>
  <c r="J83" s="1"/>
  <c r="L83" s="1"/>
  <c r="D81"/>
  <c r="J107"/>
  <c r="J40"/>
  <c r="J119"/>
  <c r="L119" s="1"/>
  <c r="H40"/>
  <c r="H13"/>
  <c r="F173"/>
  <c r="H173" s="1"/>
  <c r="J173" s="1"/>
  <c r="L173" s="1"/>
  <c r="C187"/>
  <c r="H85"/>
  <c r="F81"/>
  <c r="J178"/>
  <c r="H177"/>
  <c r="H181"/>
  <c r="J181" s="1"/>
  <c r="L181" s="1"/>
  <c r="F177"/>
  <c r="E187"/>
  <c r="D133"/>
  <c r="H145"/>
  <c r="F133"/>
  <c r="B187"/>
  <c r="G187"/>
  <c r="D91"/>
  <c r="H98"/>
  <c r="F91"/>
  <c r="I187"/>
  <c r="J177" l="1"/>
  <c r="L178"/>
  <c r="L177" s="1"/>
  <c r="J13"/>
  <c r="L14"/>
  <c r="L13" s="1"/>
  <c r="J184"/>
  <c r="L185"/>
  <c r="L184" s="1"/>
  <c r="J118"/>
  <c r="L121"/>
  <c r="L118" s="1"/>
  <c r="F78"/>
  <c r="H79"/>
  <c r="J30"/>
  <c r="H29"/>
  <c r="H37"/>
  <c r="F34"/>
  <c r="J154"/>
  <c r="H154"/>
  <c r="F154"/>
  <c r="H107"/>
  <c r="H118"/>
  <c r="J85"/>
  <c r="H81"/>
  <c r="D187"/>
  <c r="J145"/>
  <c r="H133"/>
  <c r="F187"/>
  <c r="J98"/>
  <c r="H91"/>
  <c r="J133" l="1"/>
  <c r="L145"/>
  <c r="L133" s="1"/>
  <c r="J29"/>
  <c r="L30"/>
  <c r="L29" s="1"/>
  <c r="J91"/>
  <c r="L98"/>
  <c r="L91" s="1"/>
  <c r="J79"/>
  <c r="H78"/>
  <c r="J81"/>
  <c r="L85"/>
  <c r="L81" s="1"/>
  <c r="J37"/>
  <c r="H34"/>
  <c r="H187" s="1"/>
  <c r="J34" l="1"/>
  <c r="L37"/>
  <c r="L34" s="1"/>
  <c r="L187" s="1"/>
  <c r="J78"/>
  <c r="L79"/>
  <c r="L78" s="1"/>
  <c r="J187"/>
</calcChain>
</file>

<file path=xl/sharedStrings.xml><?xml version="1.0" encoding="utf-8"?>
<sst xmlns="http://schemas.openxmlformats.org/spreadsheetml/2006/main" count="183" uniqueCount="168">
  <si>
    <t>Наименование расходов</t>
  </si>
  <si>
    <t>тыс.руб.</t>
  </si>
  <si>
    <t xml:space="preserve">Департамент образования </t>
  </si>
  <si>
    <t xml:space="preserve">Департамент экономического развития </t>
  </si>
  <si>
    <t xml:space="preserve">Управление взаимодействия с общественностью </t>
  </si>
  <si>
    <t xml:space="preserve">Департамент городского хозяйства </t>
  </si>
  <si>
    <t>Департамент информационных технологий и связи</t>
  </si>
  <si>
    <t>Управление физкультуры и спорта</t>
  </si>
  <si>
    <t xml:space="preserve">Департамент культуры </t>
  </si>
  <si>
    <t xml:space="preserve">Организационное управление </t>
  </si>
  <si>
    <t xml:space="preserve">Департамент общественной безопасности </t>
  </si>
  <si>
    <t>Сумма</t>
  </si>
  <si>
    <t xml:space="preserve">Департамент дорожного хозяйства и транспорта </t>
  </si>
  <si>
    <t>Создание материальных резервов для ликвидации черезвычайных ситуаций природного и техногенного характера</t>
  </si>
  <si>
    <t>Департамент градостроительной деятельности</t>
  </si>
  <si>
    <t xml:space="preserve">Диагностика путепроводов </t>
  </si>
  <si>
    <t>Устройство, ремонт парковочных площадок и стоянок</t>
  </si>
  <si>
    <t>Проектирование устройства парковочных площадок, карманов, стоянок, пунктов весового контроля</t>
  </si>
  <si>
    <t>Проектно-изыскательские работы на строительство автомобильных дорог в микрорайоне Тимофеевка-2 (1 этап)</t>
  </si>
  <si>
    <t>Проектно-изыскательские работы на строительство автомобильных дорог в микрорайоне Новоматюшкино (1 этап)</t>
  </si>
  <si>
    <t>Проектно-изыскательские работы по устройству снегоприёмного пункта</t>
  </si>
  <si>
    <t xml:space="preserve">Устройство транспортного барьерного ограждения </t>
  </si>
  <si>
    <t>Устройство пешеходных дорожек</t>
  </si>
  <si>
    <t>Проектно-изыскательские работы по устройству линий наружного электроосвещения мест концентрации ДТП, в том числе инжененрные изыскания</t>
  </si>
  <si>
    <t>Устройство искусственных дорожных неровностей</t>
  </si>
  <si>
    <t>Устройство и перенос остановок общественного транспорта</t>
  </si>
  <si>
    <t>Ремонт подземного пешеходного перехода</t>
  </si>
  <si>
    <t>Проектные работы по устройству и переносу остановок общественного транспорта</t>
  </si>
  <si>
    <t>Проектные работы по устройству пешеходных дорожек</t>
  </si>
  <si>
    <t>Ремонт пешеходного моста</t>
  </si>
  <si>
    <t>Реализация муниципальных задач (общегородские имиджевые мероприятия, олимпиады, конкурсы)</t>
  </si>
  <si>
    <t>Капитальный ремонт кровли</t>
  </si>
  <si>
    <t>Выполнение мероприятий в рамках Календарного плана физкультурных мероприятий и спортивных мероприятий городского округа Тольятти</t>
  </si>
  <si>
    <t>Приложение 13</t>
  </si>
  <si>
    <t>к решению Думы</t>
  </si>
  <si>
    <t>Капитальный ремонт учреждений</t>
  </si>
  <si>
    <t>Мероприятия по антитеррористической защищенности</t>
  </si>
  <si>
    <t>Культурно-массовые мероприятия</t>
  </si>
  <si>
    <t>Обеспечение требований безопасности образовательного процесса</t>
  </si>
  <si>
    <t>Ремонт крыльца в здании Думы</t>
  </si>
  <si>
    <t>Устранение замечаний по требованиям пожарной безопасности</t>
  </si>
  <si>
    <t>Монтаж системы пожаротушения</t>
  </si>
  <si>
    <t>Подключение к системе АПС (автоматической пожарной сигнализации) системы вентиляции, кондиционирования и СКУД (система контроля управления доступом)</t>
  </si>
  <si>
    <t>Приобретение сервера для почты и сайта Думы</t>
  </si>
  <si>
    <t>Приобретение сплит-систем для замены вышедших из строя (10 шт.)</t>
  </si>
  <si>
    <t>Дума городского округа</t>
  </si>
  <si>
    <t>Ремонт фасада здания Дума (объект культурного наследия)</t>
  </si>
  <si>
    <t>Авторский надзор и строительно-технический надзор при проведении ремонтных работ по фасаду здания Думы</t>
  </si>
  <si>
    <t>Приобретение оборудования для организации ВКС  (проведение видеоконференций)</t>
  </si>
  <si>
    <t>Разработка проектной документации для проведения ремонтных работ фасада здания КСП (объект культурного наследия)</t>
  </si>
  <si>
    <t>Изготовление технических планов для постановки здания КСП на кадастровый учет</t>
  </si>
  <si>
    <t>Запасные части к вычислительной технике, мониторы, системные блоки на общественные приемные депутатов</t>
  </si>
  <si>
    <t>Текущий ремонт памятных мест</t>
  </si>
  <si>
    <t>Содержание сквера им.С.Ф.Жилкина</t>
  </si>
  <si>
    <t>Восстановление поврежденных конструктивных элементов в многоквартирных домах (22 объекта)</t>
  </si>
  <si>
    <t xml:space="preserve">Замена оборудования внутридомовых инженерных систем </t>
  </si>
  <si>
    <t xml:space="preserve">Разработка генеральной схемы очистки территории городского округа Тольятти </t>
  </si>
  <si>
    <t>Организация и обслуживание системы видеонаблюдения в местах образования несанкционированных свалок на 9 территориях</t>
  </si>
  <si>
    <t>Разработка проектов переустройства и перепланировки помещений</t>
  </si>
  <si>
    <t>Устранение аварийных ситуаций на оборудовании и сетях инженерной инфраструктуры</t>
  </si>
  <si>
    <t>Обоснование и разработка проектов на снос объектов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</si>
  <si>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2021 ГОД</t>
  </si>
  <si>
    <t>Итого:</t>
  </si>
  <si>
    <t xml:space="preserve">Выполнение мероприятий по организации доступности зданий для маломобильных групп населения в 29 зданиях школ </t>
  </si>
  <si>
    <t>Ремонт и восстановление ограждения территории МБУ «Школа № 13», МБУ «Школа № 20»,  МБУ «Школа № 23»</t>
  </si>
  <si>
    <t>Устройство теневого навеса на территории структурного подразделения МБУ «Школа № 26»</t>
  </si>
  <si>
    <t>Разработка научно-проектной документации по сохранению объекта культурного наследия «Дом, в котором в 1870 году останавливался И.Е.Репин»</t>
  </si>
  <si>
    <t>Восстановление автоматизированных систем пожарной безопасности, средств пожаротушения, систем оповещения, дымоудаления, ограждающих конструктивных элементов по адресу: пр-т Ленинский, 9</t>
  </si>
  <si>
    <t>Устройство светофорных объектов для выполнения мероприятий в соответствии с изменениями в ГОСТ Р 52289-2004 МКУ «ЦОДД ГОТ»</t>
  </si>
  <si>
    <t>Приобретение пешеходных ограничивающих ограждений (с учетом выполнения работ по их установке) МКУ «ЦОДД ГОТ»</t>
  </si>
  <si>
    <t>Приобретение дорожных знаков и заготовок (с учетом выполнения работ по их установке) МКУ «ЦОДД ГОТ»</t>
  </si>
  <si>
    <t>Закупка металлических комплектующих для установки пешеходных ограждений МКУ «ЦОДД ГОТ»</t>
  </si>
  <si>
    <t xml:space="preserve">Отсыпка асфальтогранулятом дорог, расположенных в зоне застройки индивидуальными жилыми домами  </t>
  </si>
  <si>
    <t>Устройство островков безопасности, пандусов, замена бортового камня</t>
  </si>
  <si>
    <t>Проектирование капитального ремонта, ремонта автомобильных дорог, в том числе инженерные изыскания</t>
  </si>
  <si>
    <t>Закупка строительных материалов - материалы для содержания технических средств организации дорожного движения МКУ «ЦОДД ГОТ»</t>
  </si>
  <si>
    <t>Противопожарные мероприятия по предписаниям (ОДН, МЧС, прокуратуры, департамента общественной безопасности)</t>
  </si>
  <si>
    <t xml:space="preserve">Оплата коммунальных услуг в связи с увеличением тарифов </t>
  </si>
  <si>
    <t xml:space="preserve">Ремонт фасада 3-х этажного здания администрации по адресу: площадь Свободы, 4 </t>
  </si>
  <si>
    <t xml:space="preserve">Обеспечение охраны полигона ТБО в районе с.п. Узюково путем организации патрулирования территории охранной организацией </t>
  </si>
  <si>
    <t>Расходы на доведение заработной платы до уровня 2020 года с индексацией 3,6%</t>
  </si>
  <si>
    <t>Расходы на дополнительные ставки инструкторов по спорту по месту жительства в количестве 7 единиц, обеспечение экипировкой и инвентарем</t>
  </si>
  <si>
    <t>Расходы на ремонт технологического оборудования и чаши технологического бассейна с заменой трубопровода ДС «Волгарь» МБУ СШОР № 13 «Волгарь»</t>
  </si>
  <si>
    <t xml:space="preserve">Содержание и техническое обслуживание компьютерной техники </t>
  </si>
  <si>
    <t>Система виртуализации VMware</t>
  </si>
  <si>
    <t xml:space="preserve">Приобретение  программного обеспечения  </t>
  </si>
  <si>
    <t xml:space="preserve">Программное обеспечение для видеоконференцсвязи </t>
  </si>
  <si>
    <t>Монтаж оптической линии связи между зданиями администрации г.о.Тольятти</t>
  </si>
  <si>
    <t>Обновление программного обеспечения - системы защиты информации от несанкционированного доступа «Dallas Lock 8.0-K»</t>
  </si>
  <si>
    <t>Приобретение компьютерной техники</t>
  </si>
  <si>
    <t>Оборудование для штаба по ликвидации ЧС</t>
  </si>
  <si>
    <t>Приобретение серверного оборудования</t>
  </si>
  <si>
    <t>Приобретение системы хранения данных</t>
  </si>
  <si>
    <t>Приобретение радиостанций для  ликвидации ЧС</t>
  </si>
  <si>
    <t>Приобретение фотоаппарата для ликвидации ЧС</t>
  </si>
  <si>
    <t>ВКС оборудование</t>
  </si>
  <si>
    <t xml:space="preserve">Приобретение телефонных аппаратов </t>
  </si>
  <si>
    <t>Приобретение телекоммуникационого оборудования</t>
  </si>
  <si>
    <t>Запчасти и инструмент для ремонта локальной сети</t>
  </si>
  <si>
    <t>Обеспечение УИК средствами видео контроля (видеокамеры)</t>
  </si>
  <si>
    <t>Предоставление прав использования новой версии программного обеспечения - системы защиты информации от несанкционированного доступа «Dallas Lock 8.0-K»</t>
  </si>
  <si>
    <t>Оснащение межсетевыми экранами точек (мест) подключения сети передачи данных администрации Тольятти к сетям передачи данных общего пользования (Интернет)</t>
  </si>
  <si>
    <t>Оказание услуг по аттестации государственных и муницпальных инфомационных систем (ГИС, МИС)</t>
  </si>
  <si>
    <t xml:space="preserve">Расходы на доведение заработной платы до уровня 2020 года с индексацией 3,6% </t>
  </si>
  <si>
    <t>Доведение заработной платы педагогов дополнительного образования до уровня, установленного Указами президента РФ (на 2021 год уровень - 38 495 руб.)</t>
  </si>
  <si>
    <t>Предоставление субсидий социально ориентированным некоммерческим организациям, не являющимися государственными (муниципальными) учреждениями, на осуществление ими уставной деятельности в сфере дошкольного образования на территории городского округа Тольятти (дополнительная потребность на оплату коммунальных услуг, 40% до уровня фактического исполнения 2019 года)</t>
  </si>
  <si>
    <t xml:space="preserve">Ремонт помещения МБОУ ДО ГЦИР, предназначенного для функционирования IT-куба </t>
  </si>
  <si>
    <t xml:space="preserve">Расходы на оплату труда  на доведение до уровня 2020 г с индексацией 3,6% </t>
  </si>
  <si>
    <t>Оказание услуг по охране объектов с применением ЧОО для исполнения учреждениями культуры и искусства требований антитеррористической защищенности в рамках постановления Правительства РФ от 11.02.2017 №176 «Об утверждении требований к антитеррористической защищенности объектов (территорий) в сфере культуры и  формы паспорта безопасности этих объектов (территорий)»</t>
  </si>
  <si>
    <t xml:space="preserve">Расходы на обеспечение доступности маломобильных групп граждан </t>
  </si>
  <si>
    <t>Департамент по управлению муниципальным имуществом</t>
  </si>
  <si>
    <t>Взносы на капитальный ремонт общего имущества многоквартирных домов в доле муниципальной собственности</t>
  </si>
  <si>
    <t>Расходы на оплату исполнительных листов</t>
  </si>
  <si>
    <t xml:space="preserve">Проектирование детского сада  в 14А квартале </t>
  </si>
  <si>
    <t>Проектирование детского сада в мкр. Калина</t>
  </si>
  <si>
    <t xml:space="preserve">Разработка проекта планировки  и проекта межевания мкр. Федоровка Комсомольского района </t>
  </si>
  <si>
    <t xml:space="preserve">Выполнение работ МБУ «Архитектура и градостроительство» по разработке XML-файлов для передачи сведений в Росреестр о внесении изменений в Правила землепользования и застройки городского округа Тольятти </t>
  </si>
  <si>
    <t xml:space="preserve">Обследование здания школы, расположенного по адресу: ул. Ингельберга,52 </t>
  </si>
  <si>
    <t xml:space="preserve">Корректировка проектной документации рекультивации полигона Узюково </t>
  </si>
  <si>
    <t>Предоставление субсидий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 (ДНД)</t>
  </si>
  <si>
    <t>Предоставление субсидий некоммерческим организациям, не являющимся государственными (муниципальными) учреждениями, добровольным пожарным командам, расположенным на территории мкр Федоровка и полуострова Копылово</t>
  </si>
  <si>
    <t>Расходы по МКУ «Центр гражданской защиты городского округа Тольятти» на обеспечение безопасности на водных объектах</t>
  </si>
  <si>
    <t>Капитальный ремонт подземного пешеходного перехода по ул.Свердлова в районе магазина «Океан»</t>
  </si>
  <si>
    <t xml:space="preserve">Проектирование капитального ремонта подземного пешеходного перехода по ул.Свердлова в районе ТЦ «Восход» </t>
  </si>
  <si>
    <t xml:space="preserve">Реализация мероприятий, направленных на приведение автомобильных дорог в нормативное состояние и снижение количества дорожно-транспортных происшествий и тяжести их последствий, а также ликвидацию очагов аварийности </t>
  </si>
  <si>
    <t>Выполнение 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</si>
  <si>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капитальный ремонт ул. Калмыцкая на участке от ж/д переезда до ул.Васильевская</t>
  </si>
  <si>
    <t>капитальный ремонт ул. Васильевская от ул.Калмыцкая до ул.Обводное шоссе</t>
  </si>
  <si>
    <t>устройство линии наружного освещения вдоль магистральной улицы общегородского значения регулируемого движения ул. Калмыцкая</t>
  </si>
  <si>
    <r>
      <t xml:space="preserve">Выполнение проектно-изыскательских работ для обеспечения дорожной деятельности в отношении дорог местного значения городского округа Тольятти, </t>
    </r>
    <r>
      <rPr>
        <b/>
        <sz val="12"/>
        <rFont val="Times New Roman"/>
        <family val="1"/>
        <charset val="204"/>
      </rPr>
      <t>из них по объектам:</t>
    </r>
  </si>
  <si>
    <t>Организация и осуществление перевозок учащихся, связанных с учебно-воспитательным процессом в МБУ «Школа  № 15»</t>
  </si>
  <si>
    <t>Капитальный ремонт путей эвакуации со второго этажа здания (устранение требований пожарной безопасности) МБУ детский сад № 116 «Солнечный» (два корпуса)</t>
  </si>
  <si>
    <t>Содержание МБОУ ВО «Тольяттинская консерватория» (4 месяца)</t>
  </si>
  <si>
    <t>Ремонт «картами» верхнего слоя дорожного покрытия Борковского проезда</t>
  </si>
  <si>
    <t xml:space="preserve">Приобретение МФУ ( 1шт) </t>
  </si>
  <si>
    <t>Расходы на доведение заработной платы до уровня 2020 года с индексацией</t>
  </si>
  <si>
    <t>Обеспечение услуг связи (пересылка почтовой корреспонденции, приобретение марок и маркированных конвертов)</t>
  </si>
  <si>
    <t>Оплата авторского надзора за работами по сохранению объекта культурного наследия ( ремонтно- реставрационные работы "Ансамбль застройки площади Свободы ,4")</t>
  </si>
  <si>
    <t xml:space="preserve"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 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</si>
  <si>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</si>
  <si>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</si>
  <si>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Мероприятия по комплексному благоустройству внутриквартальных территорий в рамках муниципальной программы «Благоустройство территории городского округа Тольятти на 2015-2024 годы»</t>
  </si>
  <si>
    <t>Оплата мероприятий по содержанию территорий общего пользования в целях устранения замечаний по предписаниям о пожарной безопасности Управления надзорной деятельности и Главного управления МЧС России по Самарской области в г.о.Тольятти</t>
  </si>
  <si>
    <t>Очистка от растительности на гидротехническом сооружении (дамба) п/о Копылово</t>
  </si>
  <si>
    <t>Содержание новых мест купания: "Звездный", "Волжский"</t>
  </si>
  <si>
    <t xml:space="preserve">Ремонт жилых муниципальных помещений </t>
  </si>
  <si>
    <t>Ремонт  нежилых муниципальных помещений, расположенных в многоквартирных домах по адресу: ул. Революционная, 11, корпус 2, ул. Юбилейная, 63 (1этаж)</t>
  </si>
  <si>
    <t>Расходы на мероприятия муниципальной программы «Капитальный ремонт многоквартирных домов городского округа Тольятти на 2019-2023 годы» (б-р Цветной, 3)</t>
  </si>
  <si>
    <t xml:space="preserve">Ликвидация несанкционированных свалок на территории городского округа Тольятти </t>
  </si>
  <si>
    <t xml:space="preserve">Приобретения 5 ноутбуков, необходимых в организации выездных контрольных мероприятий работниками контрольно-счетной палаты городского округа Тольятти </t>
  </si>
  <si>
    <t>Оплата административных штрафов</t>
  </si>
  <si>
    <t>Уплата НДС</t>
  </si>
  <si>
    <t>Предоставление социальных выплат молодым семьям, которые выбыли из жилищной программы по достижении одним из членов семьи 36-летнего возраста, но оформили ипотечные жилищные кредиты (займы) на приобретение жилого помещения или строительство индивидуального жилого дома</t>
  </si>
  <si>
    <t xml:space="preserve">Капитальный ремонт автоматической пожарной сигнализации и системы оповещения и управления эвакуацией людей при пожаре в 11-ти образовательных учреждениях 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</si>
  <si>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</si>
  <si>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>от 23.12.2020 № 787</t>
  </si>
  <si>
    <r>
      <t xml:space="preserve">Приобретение защитных средств, спецодежды и спецобуви с целью соблюдения законодательства в сфере охраны труда работников МКУ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ЦХТО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 </t>
    </r>
  </si>
  <si>
    <r>
      <t xml:space="preserve">Расходы на приобретение снегоуплотнительной машины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Ретрак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</t>
    </r>
  </si>
  <si>
    <r>
      <t xml:space="preserve">Расходы по предписаниям Роспотребнадзора (МБУ СШОР № 1 «Лыжные гонки», МБУ СШОР № 10 «Олимп», МБУ СШОР № 13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Волгарь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с/к Кристалл) </t>
    </r>
  </si>
  <si>
    <r>
      <t xml:space="preserve">Разработка проектно-сметной документации с получением государственной экспертизы на капитальный ремонт УСК Олимп МБУ СШОР № 10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Олимп</t>
    </r>
    <r>
      <rPr>
        <sz val="12"/>
        <rFont val="Calibri"/>
        <family val="2"/>
        <charset val="204"/>
      </rPr>
      <t>»</t>
    </r>
  </si>
  <si>
    <r>
      <t xml:space="preserve">Строительный контроль выполнения работ по реконструкции с/б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Плес</t>
    </r>
    <r>
      <rPr>
        <sz val="12"/>
        <rFont val="Calibri"/>
        <family val="2"/>
        <charset val="204"/>
      </rPr>
      <t>»</t>
    </r>
  </si>
  <si>
    <r>
      <t xml:space="preserve">Расходы на капитальный ремонт технологического оборудования хладоцентра и систем холодоснабжения ледового поля ДС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Волгарь</t>
    </r>
    <r>
      <rPr>
        <sz val="12"/>
        <rFont val="Calibri"/>
        <family val="2"/>
        <charset val="204"/>
      </rPr>
      <t>»</t>
    </r>
  </si>
  <si>
    <r>
      <t xml:space="preserve">Расходы по предписаниям Ростехнадзора (модернизация узлов коммерческого учета тепловой энергии и теплоносителя и автоматизация управления и регулирования системы отопления и ГВС  на объектах учреждений МБУ СШОР № 2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Красные Крылья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с/к Акробат, МБУ СШ № 4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Шахматы</t>
    </r>
    <r>
      <rPr>
        <sz val="12"/>
        <rFont val="Calibri"/>
        <family val="2"/>
        <charset val="204"/>
      </rPr>
      <t>»</t>
    </r>
    <r>
      <rPr>
        <sz val="10.8"/>
        <rFont val="Times New Roman"/>
        <family val="1"/>
        <charset val="204"/>
      </rPr>
      <t xml:space="preserve"> (ул.</t>
    </r>
    <r>
      <rPr>
        <sz val="12"/>
        <rFont val="Times New Roman"/>
        <family val="1"/>
        <charset val="204"/>
      </rPr>
      <t xml:space="preserve"> Революционная, 11), МБУ СШОР № 5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Спортивная борьба</t>
    </r>
    <r>
      <rPr>
        <sz val="12"/>
        <rFont val="Calibri"/>
        <family val="2"/>
        <charset val="204"/>
      </rPr>
      <t>»</t>
    </r>
    <r>
      <rPr>
        <sz val="10.8"/>
        <rFont val="Times New Roman"/>
        <family val="1"/>
        <charset val="204"/>
      </rPr>
      <t>,</t>
    </r>
    <r>
      <rPr>
        <sz val="12"/>
        <rFont val="Times New Roman"/>
        <family val="1"/>
        <charset val="204"/>
      </rPr>
      <t xml:space="preserve"> МБУ СШОР №8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Союз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МБУ СШОР № 10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Олимп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МБУ СШОР № 12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Лада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МБУ СШОР № 13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Волгарь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)</t>
    </r>
  </si>
  <si>
    <r>
      <t xml:space="preserve">Расходы по предписаниям по пожарной безопасности (исполнение предписаний ОГПН по устранению нарушений правил пожарной безопасности на объекте учреждений МБУ СШОР №3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Легкая атлетика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МБУ СШ №4 «Шахматы» (ул.Мира, 158), МБУ СШОР № 13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Волгарь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(2 объекта)) </t>
    </r>
  </si>
  <si>
    <r>
      <t xml:space="preserve">Расходы на ремонт помещений (МБУ СШОР № 3 «Легкая атлетика» спортивный комплекс «Старт», МБУ СШОР № 5 «Спортивная борьба» спортивный зал, ул.Коммунистическая, 45-б, МБУ СШОР № 10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Олимп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, МБУ СШОР № 13 «Волгарь» (ул.Макарова, 14), МБУС ЦФиС (ул.К.Маркса, 30), МБУ СШОР № 9 «Велотол» (ул. Строителей,12-а))</t>
    </r>
  </si>
  <si>
    <r>
      <t xml:space="preserve">Расходы на исполнение требований по антитеррористической защищенности муниципальных объектов (МБУ СШОР №1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Лыжные гонки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МБУ СШ №4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Шахматы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(ул.Мира, 158), МБУ СШОР № 10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Олимп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МБУ СШОР №12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Лада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МБУ СШОР № 13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Волгарь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) </t>
    </r>
  </si>
  <si>
    <t>Приложение 9</t>
  </si>
  <si>
    <t>от 07.07.2021 № 1001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</si>
</sst>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\ &quot;₽&quot;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99">
    <xf numFmtId="0" fontId="0" fillId="0" borderId="0" xfId="0"/>
    <xf numFmtId="0" fontId="2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9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3" fontId="4" fillId="0" borderId="1" xfId="1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3" fontId="9" fillId="0" borderId="1" xfId="0" applyNumberFormat="1" applyFont="1" applyFill="1" applyBorder="1" applyAlignment="1">
      <alignment horizont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0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4" fillId="0" borderId="1" xfId="1" applyNumberFormat="1" applyFont="1" applyFill="1" applyBorder="1" applyAlignment="1">
      <alignment horizontal="left"/>
    </xf>
    <xf numFmtId="0" fontId="3" fillId="0" borderId="3" xfId="0" applyFont="1" applyFill="1" applyBorder="1" applyAlignment="1">
      <alignment horizontal="center" wrapText="1"/>
    </xf>
    <xf numFmtId="0" fontId="3" fillId="0" borderId="4" xfId="1" applyNumberFormat="1" applyFont="1" applyFill="1" applyBorder="1" applyAlignment="1"/>
    <xf numFmtId="0" fontId="3" fillId="0" borderId="3" xfId="1" applyNumberFormat="1" applyFont="1" applyFill="1" applyBorder="1" applyAlignment="1"/>
    <xf numFmtId="0" fontId="9" fillId="0" borderId="4" xfId="0" applyFont="1" applyFill="1" applyBorder="1" applyAlignment="1"/>
    <xf numFmtId="0" fontId="0" fillId="4" borderId="0" xfId="0" applyFill="1" applyAlignment="1">
      <alignment vertical="center"/>
    </xf>
    <xf numFmtId="0" fontId="0" fillId="4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 wrapText="1"/>
    </xf>
    <xf numFmtId="3" fontId="9" fillId="0" borderId="3" xfId="0" applyNumberFormat="1" applyFont="1" applyFill="1" applyBorder="1" applyAlignment="1">
      <alignment horizontal="center"/>
    </xf>
    <xf numFmtId="0" fontId="9" fillId="0" borderId="1" xfId="0" applyFont="1" applyFill="1" applyBorder="1" applyAlignment="1"/>
    <xf numFmtId="0" fontId="5" fillId="0" borderId="4" xfId="1" applyNumberFormat="1" applyFont="1" applyFill="1" applyBorder="1" applyAlignment="1">
      <alignment vertical="center"/>
    </xf>
    <xf numFmtId="0" fontId="5" fillId="0" borderId="3" xfId="1" applyNumberFormat="1" applyFont="1" applyFill="1" applyBorder="1" applyAlignment="1">
      <alignment vertical="center"/>
    </xf>
    <xf numFmtId="3" fontId="9" fillId="0" borderId="4" xfId="0" applyNumberFormat="1" applyFont="1" applyFill="1" applyBorder="1" applyAlignment="1"/>
    <xf numFmtId="3" fontId="9" fillId="0" borderId="3" xfId="0" applyNumberFormat="1" applyFont="1" applyFill="1" applyBorder="1" applyAlignment="1"/>
    <xf numFmtId="0" fontId="3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3" fontId="3" fillId="0" borderId="4" xfId="0" applyNumberFormat="1" applyFont="1" applyFill="1" applyBorder="1" applyAlignment="1"/>
    <xf numFmtId="3" fontId="3" fillId="0" borderId="3" xfId="0" applyNumberFormat="1" applyFont="1" applyFill="1" applyBorder="1" applyAlignment="1"/>
    <xf numFmtId="0" fontId="3" fillId="0" borderId="4" xfId="0" applyFont="1" applyFill="1" applyBorder="1" applyAlignment="1"/>
    <xf numFmtId="0" fontId="3" fillId="0" borderId="3" xfId="0" applyFont="1" applyFill="1" applyBorder="1" applyAlignment="1"/>
    <xf numFmtId="0" fontId="7" fillId="0" borderId="4" xfId="1" applyNumberFormat="1" applyFont="1" applyFill="1" applyBorder="1" applyAlignment="1"/>
    <xf numFmtId="0" fontId="7" fillId="0" borderId="3" xfId="1" applyNumberFormat="1" applyFont="1" applyFill="1" applyBorder="1" applyAlignment="1"/>
    <xf numFmtId="0" fontId="12" fillId="3" borderId="0" xfId="0" applyFont="1" applyFill="1" applyAlignment="1">
      <alignment vertical="center"/>
    </xf>
    <xf numFmtId="3" fontId="9" fillId="3" borderId="1" xfId="0" applyNumberFormat="1" applyFont="1" applyFill="1" applyBorder="1" applyAlignment="1">
      <alignment horizontal="center"/>
    </xf>
    <xf numFmtId="0" fontId="0" fillId="3" borderId="0" xfId="0" applyFill="1" applyAlignment="1">
      <alignment vertical="center"/>
    </xf>
    <xf numFmtId="0" fontId="3" fillId="3" borderId="1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wrapText="1"/>
    </xf>
    <xf numFmtId="3" fontId="9" fillId="3" borderId="4" xfId="0" applyNumberFormat="1" applyFont="1" applyFill="1" applyBorder="1" applyAlignment="1"/>
    <xf numFmtId="3" fontId="9" fillId="3" borderId="3" xfId="0" applyNumberFormat="1" applyFont="1" applyFill="1" applyBorder="1" applyAlignment="1"/>
    <xf numFmtId="0" fontId="3" fillId="2" borderId="1" xfId="0" applyFont="1" applyFill="1" applyBorder="1" applyAlignment="1">
      <alignment wrapText="1"/>
    </xf>
    <xf numFmtId="1" fontId="3" fillId="2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3" fontId="13" fillId="0" borderId="1" xfId="0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3" fontId="3" fillId="3" borderId="1" xfId="1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3" fontId="3" fillId="0" borderId="3" xfId="0" applyNumberFormat="1" applyFont="1" applyFill="1" applyBorder="1" applyAlignment="1">
      <alignment horizontal="center"/>
    </xf>
    <xf numFmtId="49" fontId="3" fillId="0" borderId="1" xfId="4" applyNumberFormat="1" applyFont="1" applyFill="1" applyBorder="1" applyAlignment="1" applyProtection="1">
      <alignment horizontal="left" wrapText="1"/>
      <protection locked="0"/>
    </xf>
    <xf numFmtId="3" fontId="3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 applyProtection="1">
      <alignment horizontal="left" wrapText="1"/>
      <protection locked="0"/>
    </xf>
    <xf numFmtId="0" fontId="3" fillId="0" borderId="1" xfId="1" applyFont="1" applyFill="1" applyBorder="1" applyAlignment="1" applyProtection="1">
      <alignment horizontal="left" wrapText="1"/>
      <protection locked="0"/>
    </xf>
    <xf numFmtId="49" fontId="3" fillId="0" borderId="1" xfId="4" applyNumberFormat="1" applyFont="1" applyFill="1" applyBorder="1" applyAlignment="1" applyProtection="1">
      <alignment wrapText="1"/>
      <protection locked="0"/>
    </xf>
    <xf numFmtId="49" fontId="3" fillId="3" borderId="1" xfId="4" applyNumberFormat="1" applyFont="1" applyFill="1" applyBorder="1" applyAlignment="1" applyProtection="1">
      <alignment horizontal="left" wrapText="1"/>
      <protection locked="0"/>
    </xf>
    <xf numFmtId="3" fontId="3" fillId="3" borderId="1" xfId="0" applyNumberFormat="1" applyFont="1" applyFill="1" applyBorder="1" applyAlignment="1">
      <alignment horizontal="center" wrapText="1"/>
    </xf>
    <xf numFmtId="49" fontId="8" fillId="0" borderId="1" xfId="4" applyNumberFormat="1" applyFont="1" applyFill="1" applyBorder="1" applyAlignment="1" applyProtection="1">
      <alignment horizontal="left" wrapText="1"/>
      <protection locked="0"/>
    </xf>
    <xf numFmtId="3" fontId="8" fillId="0" borderId="1" xfId="0" applyNumberFormat="1" applyFont="1" applyFill="1" applyBorder="1" applyAlignment="1">
      <alignment horizontal="center" wrapText="1"/>
    </xf>
    <xf numFmtId="0" fontId="8" fillId="3" borderId="1" xfId="4" applyNumberFormat="1" applyFont="1" applyFill="1" applyBorder="1" applyAlignment="1" applyProtection="1">
      <alignment horizontal="left" wrapText="1"/>
      <protection locked="0"/>
    </xf>
    <xf numFmtId="3" fontId="8" fillId="3" borderId="1" xfId="0" applyNumberFormat="1" applyFont="1" applyFill="1" applyBorder="1" applyAlignment="1">
      <alignment horizontal="center" wrapText="1"/>
    </xf>
    <xf numFmtId="49" fontId="8" fillId="3" borderId="1" xfId="4" applyNumberFormat="1" applyFont="1" applyFill="1" applyBorder="1" applyAlignment="1" applyProtection="1">
      <alignment horizontal="left" wrapText="1"/>
      <protection locked="0"/>
    </xf>
    <xf numFmtId="0" fontId="5" fillId="3" borderId="1" xfId="1" applyFont="1" applyFill="1" applyBorder="1" applyAlignment="1">
      <alignment horizontal="center" wrapText="1"/>
    </xf>
    <xf numFmtId="3" fontId="5" fillId="3" borderId="1" xfId="1" applyNumberFormat="1" applyFont="1" applyFill="1" applyBorder="1" applyAlignment="1">
      <alignment horizontal="center" wrapText="1"/>
    </xf>
    <xf numFmtId="3" fontId="3" fillId="0" borderId="3" xfId="1" applyNumberFormat="1" applyFont="1" applyFill="1" applyBorder="1" applyAlignment="1">
      <alignment horizontal="center" wrapText="1"/>
    </xf>
    <xf numFmtId="3" fontId="3" fillId="3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3" fontId="3" fillId="3" borderId="5" xfId="1" applyNumberFormat="1" applyFont="1" applyFill="1" applyBorder="1" applyAlignment="1">
      <alignment horizontal="center" wrapText="1"/>
    </xf>
    <xf numFmtId="3" fontId="3" fillId="0" borderId="5" xfId="1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wrapText="1"/>
    </xf>
    <xf numFmtId="0" fontId="5" fillId="0" borderId="1" xfId="2" applyFont="1" applyFill="1" applyBorder="1" applyAlignment="1">
      <alignment horizontal="center" wrapText="1"/>
    </xf>
    <xf numFmtId="164" fontId="5" fillId="0" borderId="1" xfId="2" applyNumberFormat="1" applyFont="1" applyFill="1" applyBorder="1" applyAlignment="1">
      <alignment horizontal="center" wrapText="1"/>
    </xf>
    <xf numFmtId="164" fontId="3" fillId="0" borderId="1" xfId="2" applyNumberFormat="1" applyFont="1" applyFill="1" applyBorder="1" applyAlignment="1">
      <alignment horizontal="center" wrapText="1"/>
    </xf>
    <xf numFmtId="0" fontId="3" fillId="0" borderId="4" xfId="2" applyFont="1" applyFill="1" applyBorder="1" applyAlignment="1">
      <alignment horizontal="left" wrapText="1"/>
    </xf>
    <xf numFmtId="164" fontId="3" fillId="3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wrapText="1"/>
    </xf>
    <xf numFmtId="0" fontId="3" fillId="3" borderId="1" xfId="2" applyFont="1" applyFill="1" applyBorder="1" applyAlignment="1">
      <alignment horizontal="left" wrapText="1"/>
    </xf>
    <xf numFmtId="0" fontId="3" fillId="0" borderId="4" xfId="1" applyNumberFormat="1" applyFont="1" applyFill="1" applyBorder="1" applyAlignment="1">
      <alignment wrapText="1"/>
    </xf>
    <xf numFmtId="0" fontId="3" fillId="3" borderId="1" xfId="1" applyNumberFormat="1" applyFont="1" applyFill="1" applyBorder="1" applyAlignment="1">
      <alignment wrapText="1"/>
    </xf>
    <xf numFmtId="3" fontId="9" fillId="3" borderId="3" xfId="0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left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8" fillId="0" borderId="0" xfId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center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7"/>
  <sheetViews>
    <sheetView tabSelected="1" zoomScaleNormal="100" zoomScaleSheetLayoutView="100" workbookViewId="0">
      <selection activeCell="A16" sqref="A16"/>
    </sheetView>
  </sheetViews>
  <sheetFormatPr defaultRowHeight="15"/>
  <cols>
    <col min="1" max="1" width="98.42578125" style="4" customWidth="1"/>
    <col min="2" max="2" width="16.28515625" style="4" hidden="1" customWidth="1"/>
    <col min="3" max="3" width="14.28515625" style="4" hidden="1" customWidth="1"/>
    <col min="4" max="4" width="13" style="4" hidden="1" customWidth="1"/>
    <col min="5" max="5" width="12.85546875" style="4" hidden="1" customWidth="1"/>
    <col min="6" max="6" width="12.7109375" style="4" hidden="1" customWidth="1"/>
    <col min="7" max="7" width="10.140625" style="4" hidden="1" customWidth="1"/>
    <col min="8" max="8" width="12.7109375" style="4" hidden="1" customWidth="1"/>
    <col min="9" max="9" width="10.140625" style="4" hidden="1" customWidth="1"/>
    <col min="10" max="10" width="16.7109375" style="4" hidden="1" customWidth="1"/>
    <col min="11" max="11" width="16.140625" style="4" hidden="1" customWidth="1"/>
    <col min="12" max="12" width="14.5703125" style="4" customWidth="1"/>
    <col min="13" max="16384" width="9.140625" style="4"/>
  </cols>
  <sheetData>
    <row r="1" spans="1:12" s="95" customFormat="1" ht="21">
      <c r="A1" s="98" t="s">
        <v>166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s="95" customFormat="1" ht="21">
      <c r="A2" s="98" t="s">
        <v>34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2" s="95" customFormat="1" ht="21">
      <c r="A3" s="98" t="s">
        <v>167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s="95" customFormat="1" ht="21">
      <c r="A4" s="96"/>
      <c r="B4" s="96"/>
      <c r="C4" s="96"/>
      <c r="D4" s="96"/>
      <c r="E4" s="96"/>
      <c r="F4" s="96"/>
      <c r="G4" s="96"/>
      <c r="H4" s="96"/>
    </row>
    <row r="5" spans="1:12" s="95" customFormat="1" ht="21">
      <c r="A5" s="98" t="s">
        <v>33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</row>
    <row r="6" spans="1:12" s="95" customFormat="1" ht="21">
      <c r="A6" s="98" t="s">
        <v>34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</row>
    <row r="7" spans="1:12" s="95" customFormat="1" ht="21">
      <c r="A7" s="98" t="s">
        <v>155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</row>
    <row r="8" spans="1:12">
      <c r="A8" s="9"/>
      <c r="B8" s="9"/>
    </row>
    <row r="9" spans="1:12" ht="132" customHeight="1">
      <c r="A9" s="97" t="s">
        <v>61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</row>
    <row r="10" spans="1:12" ht="15.75">
      <c r="A10" s="1"/>
      <c r="B10" s="5" t="s">
        <v>1</v>
      </c>
    </row>
    <row r="11" spans="1:12" ht="16.5">
      <c r="A11" s="2" t="s">
        <v>0</v>
      </c>
      <c r="B11" s="3" t="s">
        <v>11</v>
      </c>
      <c r="C11" s="3" t="s">
        <v>11</v>
      </c>
      <c r="D11" s="3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</row>
    <row r="12" spans="1:12" ht="10.5" customHeight="1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1:12" s="6" customFormat="1" ht="20.25" customHeight="1">
      <c r="A13" s="55" t="s">
        <v>45</v>
      </c>
      <c r="B13" s="56">
        <f t="shared" ref="B13:H13" si="0">SUM(B14:B27)</f>
        <v>16609</v>
      </c>
      <c r="C13" s="56">
        <f t="shared" si="0"/>
        <v>-653</v>
      </c>
      <c r="D13" s="56">
        <f t="shared" si="0"/>
        <v>15956</v>
      </c>
      <c r="E13" s="56">
        <f t="shared" si="0"/>
        <v>0</v>
      </c>
      <c r="F13" s="56">
        <f t="shared" si="0"/>
        <v>15956</v>
      </c>
      <c r="G13" s="56">
        <f t="shared" si="0"/>
        <v>0</v>
      </c>
      <c r="H13" s="56">
        <f t="shared" si="0"/>
        <v>15956</v>
      </c>
      <c r="I13" s="56">
        <f t="shared" ref="I13:J13" si="1">SUM(I14:I27)</f>
        <v>0</v>
      </c>
      <c r="J13" s="56">
        <f t="shared" si="1"/>
        <v>15956</v>
      </c>
      <c r="K13" s="56">
        <f t="shared" ref="K13:L13" si="2">SUM(K14:K27)</f>
        <v>0</v>
      </c>
      <c r="L13" s="56">
        <f t="shared" si="2"/>
        <v>15956</v>
      </c>
    </row>
    <row r="14" spans="1:12" s="6" customFormat="1" ht="15.75">
      <c r="A14" s="49" t="s">
        <v>46</v>
      </c>
      <c r="B14" s="50">
        <v>14234</v>
      </c>
      <c r="C14" s="50"/>
      <c r="D14" s="50">
        <f>B14+C14</f>
        <v>14234</v>
      </c>
      <c r="E14" s="50"/>
      <c r="F14" s="50">
        <f t="shared" ref="F14:F27" si="3">D14+E14</f>
        <v>14234</v>
      </c>
      <c r="G14" s="50"/>
      <c r="H14" s="50">
        <f t="shared" ref="H14:H27" si="4">F14+G14</f>
        <v>14234</v>
      </c>
      <c r="I14" s="50"/>
      <c r="J14" s="51">
        <f t="shared" ref="J14:J27" si="5">H14+I14</f>
        <v>14234</v>
      </c>
      <c r="K14" s="50"/>
      <c r="L14" s="51">
        <f t="shared" ref="L14:L27" si="6">J14+K14</f>
        <v>14234</v>
      </c>
    </row>
    <row r="15" spans="1:12" s="6" customFormat="1" ht="31.5">
      <c r="A15" s="49" t="s">
        <v>47</v>
      </c>
      <c r="B15" s="50">
        <v>400</v>
      </c>
      <c r="C15" s="50">
        <v>-58</v>
      </c>
      <c r="D15" s="50">
        <f t="shared" ref="D15:D76" si="7">B15+C15</f>
        <v>342</v>
      </c>
      <c r="E15" s="50"/>
      <c r="F15" s="50">
        <f t="shared" si="3"/>
        <v>342</v>
      </c>
      <c r="G15" s="50"/>
      <c r="H15" s="50">
        <f t="shared" si="4"/>
        <v>342</v>
      </c>
      <c r="I15" s="50"/>
      <c r="J15" s="50">
        <f t="shared" si="5"/>
        <v>342</v>
      </c>
      <c r="K15" s="50"/>
      <c r="L15" s="50">
        <f t="shared" si="6"/>
        <v>342</v>
      </c>
    </row>
    <row r="16" spans="1:12" s="6" customFormat="1" ht="15.75">
      <c r="A16" s="49" t="s">
        <v>50</v>
      </c>
      <c r="B16" s="10">
        <v>40</v>
      </c>
      <c r="C16" s="10"/>
      <c r="D16" s="10">
        <f t="shared" si="7"/>
        <v>40</v>
      </c>
      <c r="E16" s="10"/>
      <c r="F16" s="10">
        <f t="shared" si="3"/>
        <v>40</v>
      </c>
      <c r="G16" s="10"/>
      <c r="H16" s="10">
        <f t="shared" si="4"/>
        <v>40</v>
      </c>
      <c r="I16" s="10"/>
      <c r="J16" s="10">
        <f t="shared" si="5"/>
        <v>40</v>
      </c>
      <c r="K16" s="10"/>
      <c r="L16" s="10">
        <f t="shared" si="6"/>
        <v>40</v>
      </c>
    </row>
    <row r="17" spans="1:12" s="15" customFormat="1" ht="15.75" hidden="1">
      <c r="A17" s="45" t="s">
        <v>40</v>
      </c>
      <c r="B17" s="43">
        <v>595</v>
      </c>
      <c r="C17" s="43">
        <v>-595</v>
      </c>
      <c r="D17" s="43">
        <f t="shared" si="7"/>
        <v>0</v>
      </c>
      <c r="E17" s="43"/>
      <c r="F17" s="43">
        <f t="shared" si="3"/>
        <v>0</v>
      </c>
      <c r="G17" s="43"/>
      <c r="H17" s="43">
        <f t="shared" si="4"/>
        <v>0</v>
      </c>
      <c r="I17" s="43"/>
      <c r="J17" s="43">
        <f t="shared" si="5"/>
        <v>0</v>
      </c>
      <c r="K17" s="43"/>
      <c r="L17" s="43">
        <f t="shared" si="6"/>
        <v>0</v>
      </c>
    </row>
    <row r="18" spans="1:12" s="6" customFormat="1" ht="15.75">
      <c r="A18" s="49" t="s">
        <v>39</v>
      </c>
      <c r="B18" s="50">
        <v>50</v>
      </c>
      <c r="C18" s="50"/>
      <c r="D18" s="50">
        <f t="shared" si="7"/>
        <v>50</v>
      </c>
      <c r="E18" s="50"/>
      <c r="F18" s="50">
        <f t="shared" si="3"/>
        <v>50</v>
      </c>
      <c r="G18" s="50"/>
      <c r="H18" s="50">
        <f t="shared" si="4"/>
        <v>50</v>
      </c>
      <c r="I18" s="50"/>
      <c r="J18" s="50">
        <f t="shared" si="5"/>
        <v>50</v>
      </c>
      <c r="K18" s="50"/>
      <c r="L18" s="50">
        <f t="shared" si="6"/>
        <v>50</v>
      </c>
    </row>
    <row r="19" spans="1:12" s="6" customFormat="1" ht="15.75">
      <c r="A19" s="49" t="s">
        <v>41</v>
      </c>
      <c r="B19" s="50">
        <v>200</v>
      </c>
      <c r="C19" s="50"/>
      <c r="D19" s="50">
        <f t="shared" si="7"/>
        <v>200</v>
      </c>
      <c r="E19" s="50"/>
      <c r="F19" s="50">
        <f t="shared" si="3"/>
        <v>200</v>
      </c>
      <c r="G19" s="50"/>
      <c r="H19" s="50">
        <f t="shared" si="4"/>
        <v>200</v>
      </c>
      <c r="I19" s="50"/>
      <c r="J19" s="50">
        <f t="shared" si="5"/>
        <v>200</v>
      </c>
      <c r="K19" s="50"/>
      <c r="L19" s="50">
        <f t="shared" si="6"/>
        <v>200</v>
      </c>
    </row>
    <row r="20" spans="1:12" s="6" customFormat="1" ht="31.5">
      <c r="A20" s="49" t="s">
        <v>42</v>
      </c>
      <c r="B20" s="50">
        <v>200</v>
      </c>
      <c r="C20" s="50"/>
      <c r="D20" s="50">
        <f t="shared" si="7"/>
        <v>200</v>
      </c>
      <c r="E20" s="50"/>
      <c r="F20" s="50">
        <f t="shared" si="3"/>
        <v>200</v>
      </c>
      <c r="G20" s="50"/>
      <c r="H20" s="50">
        <f t="shared" si="4"/>
        <v>200</v>
      </c>
      <c r="I20" s="50"/>
      <c r="J20" s="50">
        <f t="shared" si="5"/>
        <v>200</v>
      </c>
      <c r="K20" s="50"/>
      <c r="L20" s="50">
        <f t="shared" si="6"/>
        <v>200</v>
      </c>
    </row>
    <row r="21" spans="1:12" s="6" customFormat="1" ht="15.75">
      <c r="A21" s="49" t="s">
        <v>44</v>
      </c>
      <c r="B21" s="50">
        <v>200</v>
      </c>
      <c r="C21" s="50"/>
      <c r="D21" s="50">
        <f t="shared" si="7"/>
        <v>200</v>
      </c>
      <c r="E21" s="50"/>
      <c r="F21" s="50">
        <f t="shared" si="3"/>
        <v>200</v>
      </c>
      <c r="G21" s="50"/>
      <c r="H21" s="50">
        <f t="shared" si="4"/>
        <v>200</v>
      </c>
      <c r="I21" s="50"/>
      <c r="J21" s="50">
        <f t="shared" si="5"/>
        <v>200</v>
      </c>
      <c r="K21" s="50"/>
      <c r="L21" s="50">
        <f t="shared" si="6"/>
        <v>200</v>
      </c>
    </row>
    <row r="22" spans="1:12" s="6" customFormat="1" ht="15.75">
      <c r="A22" s="49" t="s">
        <v>43</v>
      </c>
      <c r="B22" s="50">
        <v>200</v>
      </c>
      <c r="C22" s="50"/>
      <c r="D22" s="50">
        <f t="shared" si="7"/>
        <v>200</v>
      </c>
      <c r="E22" s="50"/>
      <c r="F22" s="50">
        <f t="shared" si="3"/>
        <v>200</v>
      </c>
      <c r="G22" s="50"/>
      <c r="H22" s="50">
        <f t="shared" si="4"/>
        <v>200</v>
      </c>
      <c r="I22" s="50"/>
      <c r="J22" s="50">
        <f t="shared" si="5"/>
        <v>200</v>
      </c>
      <c r="K22" s="50"/>
      <c r="L22" s="50">
        <f t="shared" si="6"/>
        <v>200</v>
      </c>
    </row>
    <row r="23" spans="1:12" s="6" customFormat="1" ht="15.75">
      <c r="A23" s="49" t="s">
        <v>48</v>
      </c>
      <c r="B23" s="50">
        <v>60</v>
      </c>
      <c r="C23" s="50"/>
      <c r="D23" s="50">
        <f t="shared" si="7"/>
        <v>60</v>
      </c>
      <c r="E23" s="50"/>
      <c r="F23" s="50">
        <f t="shared" si="3"/>
        <v>60</v>
      </c>
      <c r="G23" s="50"/>
      <c r="H23" s="50">
        <f t="shared" si="4"/>
        <v>60</v>
      </c>
      <c r="I23" s="50"/>
      <c r="J23" s="50">
        <f t="shared" si="5"/>
        <v>60</v>
      </c>
      <c r="K23" s="50"/>
      <c r="L23" s="50">
        <f t="shared" si="6"/>
        <v>60</v>
      </c>
    </row>
    <row r="24" spans="1:12" s="6" customFormat="1" ht="31.5">
      <c r="A24" s="49" t="s">
        <v>49</v>
      </c>
      <c r="B24" s="14">
        <v>100</v>
      </c>
      <c r="C24" s="14"/>
      <c r="D24" s="14">
        <f t="shared" si="7"/>
        <v>100</v>
      </c>
      <c r="E24" s="14"/>
      <c r="F24" s="14">
        <f t="shared" si="3"/>
        <v>100</v>
      </c>
      <c r="G24" s="14"/>
      <c r="H24" s="14">
        <f t="shared" si="4"/>
        <v>100</v>
      </c>
      <c r="I24" s="14"/>
      <c r="J24" s="14">
        <f t="shared" si="5"/>
        <v>100</v>
      </c>
      <c r="K24" s="14"/>
      <c r="L24" s="14">
        <f t="shared" si="6"/>
        <v>100</v>
      </c>
    </row>
    <row r="25" spans="1:12" s="6" customFormat="1" ht="31.5">
      <c r="A25" s="52" t="s">
        <v>51</v>
      </c>
      <c r="B25" s="14">
        <v>90</v>
      </c>
      <c r="C25" s="14"/>
      <c r="D25" s="14">
        <f t="shared" si="7"/>
        <v>90</v>
      </c>
      <c r="E25" s="14"/>
      <c r="F25" s="14">
        <f t="shared" si="3"/>
        <v>90</v>
      </c>
      <c r="G25" s="14"/>
      <c r="H25" s="14">
        <f t="shared" si="4"/>
        <v>90</v>
      </c>
      <c r="I25" s="14"/>
      <c r="J25" s="14">
        <f t="shared" si="5"/>
        <v>90</v>
      </c>
      <c r="K25" s="14"/>
      <c r="L25" s="14">
        <f t="shared" si="6"/>
        <v>90</v>
      </c>
    </row>
    <row r="26" spans="1:12" s="6" customFormat="1" ht="15.75">
      <c r="A26" s="25" t="s">
        <v>134</v>
      </c>
      <c r="B26" s="14">
        <v>50</v>
      </c>
      <c r="C26" s="14"/>
      <c r="D26" s="14">
        <f t="shared" si="7"/>
        <v>50</v>
      </c>
      <c r="E26" s="14"/>
      <c r="F26" s="14">
        <f t="shared" si="3"/>
        <v>50</v>
      </c>
      <c r="G26" s="14"/>
      <c r="H26" s="14">
        <f t="shared" si="4"/>
        <v>50</v>
      </c>
      <c r="I26" s="14"/>
      <c r="J26" s="14">
        <f t="shared" si="5"/>
        <v>50</v>
      </c>
      <c r="K26" s="14"/>
      <c r="L26" s="14">
        <f t="shared" si="6"/>
        <v>50</v>
      </c>
    </row>
    <row r="27" spans="1:12" s="6" customFormat="1" ht="31.5">
      <c r="A27" s="53" t="s">
        <v>149</v>
      </c>
      <c r="B27" s="19">
        <v>190</v>
      </c>
      <c r="C27" s="19"/>
      <c r="D27" s="19">
        <f t="shared" si="7"/>
        <v>190</v>
      </c>
      <c r="E27" s="19"/>
      <c r="F27" s="19">
        <f t="shared" si="3"/>
        <v>190</v>
      </c>
      <c r="G27" s="19"/>
      <c r="H27" s="19">
        <f t="shared" si="4"/>
        <v>190</v>
      </c>
      <c r="I27" s="19"/>
      <c r="J27" s="19">
        <f t="shared" si="5"/>
        <v>190</v>
      </c>
      <c r="K27" s="19"/>
      <c r="L27" s="19">
        <f t="shared" si="6"/>
        <v>190</v>
      </c>
    </row>
    <row r="28" spans="1:12" s="6" customFormat="1" ht="15.75">
      <c r="A28" s="34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</row>
    <row r="29" spans="1:12" s="6" customFormat="1" ht="19.5" customHeight="1">
      <c r="A29" s="55" t="s">
        <v>110</v>
      </c>
      <c r="B29" s="56">
        <f t="shared" ref="B29:H29" si="8">SUM(B30:B32)</f>
        <v>9519</v>
      </c>
      <c r="C29" s="56">
        <f t="shared" si="8"/>
        <v>0</v>
      </c>
      <c r="D29" s="56">
        <f t="shared" si="8"/>
        <v>9519</v>
      </c>
      <c r="E29" s="56">
        <f t="shared" si="8"/>
        <v>0</v>
      </c>
      <c r="F29" s="56">
        <f t="shared" si="8"/>
        <v>9519</v>
      </c>
      <c r="G29" s="56">
        <f t="shared" si="8"/>
        <v>0</v>
      </c>
      <c r="H29" s="56">
        <f t="shared" si="8"/>
        <v>9519</v>
      </c>
      <c r="I29" s="56">
        <f t="shared" ref="I29:J29" si="9">SUM(I30:I32)</f>
        <v>0</v>
      </c>
      <c r="J29" s="56">
        <f t="shared" si="9"/>
        <v>9519</v>
      </c>
      <c r="K29" s="56">
        <f t="shared" ref="K29:L29" si="10">SUM(K30:K32)</f>
        <v>0</v>
      </c>
      <c r="L29" s="56">
        <f t="shared" si="10"/>
        <v>9519</v>
      </c>
    </row>
    <row r="30" spans="1:12" s="6" customFormat="1" ht="31.5">
      <c r="A30" s="53" t="s">
        <v>111</v>
      </c>
      <c r="B30" s="51">
        <v>2053</v>
      </c>
      <c r="C30" s="51"/>
      <c r="D30" s="51">
        <f t="shared" si="7"/>
        <v>2053</v>
      </c>
      <c r="E30" s="51"/>
      <c r="F30" s="51">
        <f>D30+E30</f>
        <v>2053</v>
      </c>
      <c r="G30" s="51"/>
      <c r="H30" s="51">
        <f>F30+G30</f>
        <v>2053</v>
      </c>
      <c r="I30" s="51"/>
      <c r="J30" s="51">
        <f>H30+I30</f>
        <v>2053</v>
      </c>
      <c r="K30" s="51"/>
      <c r="L30" s="51">
        <f>J30+K30</f>
        <v>2053</v>
      </c>
    </row>
    <row r="31" spans="1:12" s="6" customFormat="1" ht="15.75">
      <c r="A31" s="53" t="s">
        <v>151</v>
      </c>
      <c r="B31" s="51">
        <v>2466</v>
      </c>
      <c r="C31" s="51"/>
      <c r="D31" s="51">
        <f t="shared" si="7"/>
        <v>2466</v>
      </c>
      <c r="E31" s="51"/>
      <c r="F31" s="51">
        <f>D31+E31</f>
        <v>2466</v>
      </c>
      <c r="G31" s="51"/>
      <c r="H31" s="51">
        <f>F31+G31</f>
        <v>2466</v>
      </c>
      <c r="I31" s="51"/>
      <c r="J31" s="51">
        <f>H31+I31</f>
        <v>2466</v>
      </c>
      <c r="K31" s="51"/>
      <c r="L31" s="51">
        <f>J31+K31</f>
        <v>2466</v>
      </c>
    </row>
    <row r="32" spans="1:12" s="6" customFormat="1" ht="65.25" customHeight="1">
      <c r="A32" s="53" t="s">
        <v>152</v>
      </c>
      <c r="B32" s="51">
        <v>5000</v>
      </c>
      <c r="C32" s="51"/>
      <c r="D32" s="51">
        <f t="shared" si="7"/>
        <v>5000</v>
      </c>
      <c r="E32" s="51"/>
      <c r="F32" s="51">
        <f>D32+E32</f>
        <v>5000</v>
      </c>
      <c r="G32" s="51"/>
      <c r="H32" s="51">
        <f>F32+G32</f>
        <v>5000</v>
      </c>
      <c r="I32" s="51"/>
      <c r="J32" s="51">
        <f>H32+I32</f>
        <v>5000</v>
      </c>
      <c r="K32" s="51"/>
      <c r="L32" s="51">
        <f>J32+K32</f>
        <v>5000</v>
      </c>
    </row>
    <row r="33" spans="1:12" s="6" customFormat="1" ht="15.75">
      <c r="A33" s="32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 s="12" customFormat="1" ht="19.5" customHeight="1">
      <c r="A34" s="57" t="s">
        <v>10</v>
      </c>
      <c r="B34" s="58">
        <f t="shared" ref="B34:H34" si="11">SUM(B35:B38)</f>
        <v>12366</v>
      </c>
      <c r="C34" s="58">
        <f t="shared" si="11"/>
        <v>-147</v>
      </c>
      <c r="D34" s="58">
        <f t="shared" si="11"/>
        <v>12219</v>
      </c>
      <c r="E34" s="58">
        <f t="shared" si="11"/>
        <v>-4390</v>
      </c>
      <c r="F34" s="58">
        <f t="shared" si="11"/>
        <v>7829</v>
      </c>
      <c r="G34" s="58">
        <f t="shared" si="11"/>
        <v>-133</v>
      </c>
      <c r="H34" s="58">
        <f t="shared" si="11"/>
        <v>7696</v>
      </c>
      <c r="I34" s="58">
        <f t="shared" ref="I34:J34" si="12">SUM(I35:I38)</f>
        <v>0</v>
      </c>
      <c r="J34" s="58">
        <f t="shared" si="12"/>
        <v>7696</v>
      </c>
      <c r="K34" s="58">
        <f t="shared" ref="K34:L34" si="13">SUM(K35:K38)</f>
        <v>0</v>
      </c>
      <c r="L34" s="58">
        <f t="shared" si="13"/>
        <v>7696</v>
      </c>
    </row>
    <row r="35" spans="1:12" s="42" customFormat="1" ht="17.25" hidden="1">
      <c r="A35" s="59" t="s">
        <v>103</v>
      </c>
      <c r="B35" s="60">
        <v>147</v>
      </c>
      <c r="C35" s="60">
        <v>-147</v>
      </c>
      <c r="D35" s="60">
        <f t="shared" si="7"/>
        <v>0</v>
      </c>
      <c r="E35" s="60"/>
      <c r="F35" s="60">
        <f>D35+E35</f>
        <v>0</v>
      </c>
      <c r="G35" s="60"/>
      <c r="H35" s="60">
        <f>F35+G35</f>
        <v>0</v>
      </c>
      <c r="I35" s="60"/>
      <c r="J35" s="60">
        <f>H35+I35</f>
        <v>0</v>
      </c>
      <c r="K35" s="60"/>
      <c r="L35" s="60">
        <f>J35+K35</f>
        <v>0</v>
      </c>
    </row>
    <row r="36" spans="1:12" s="42" customFormat="1" ht="47.25" hidden="1">
      <c r="A36" s="61" t="s">
        <v>119</v>
      </c>
      <c r="B36" s="60">
        <v>2390</v>
      </c>
      <c r="C36" s="60"/>
      <c r="D36" s="60">
        <f t="shared" si="7"/>
        <v>2390</v>
      </c>
      <c r="E36" s="60">
        <v>-2390</v>
      </c>
      <c r="F36" s="60">
        <f>D36+E36</f>
        <v>0</v>
      </c>
      <c r="G36" s="60"/>
      <c r="H36" s="60">
        <f>F36+G36</f>
        <v>0</v>
      </c>
      <c r="I36" s="60"/>
      <c r="J36" s="60">
        <f>H36+I36</f>
        <v>0</v>
      </c>
      <c r="K36" s="60"/>
      <c r="L36" s="60">
        <f>J36+K36</f>
        <v>0</v>
      </c>
    </row>
    <row r="37" spans="1:12" s="15" customFormat="1" ht="47.25" hidden="1">
      <c r="A37" s="61" t="s">
        <v>120</v>
      </c>
      <c r="B37" s="43">
        <f>1000+1000</f>
        <v>2000</v>
      </c>
      <c r="C37" s="43"/>
      <c r="D37" s="43">
        <f t="shared" si="7"/>
        <v>2000</v>
      </c>
      <c r="E37" s="43">
        <v>-2000</v>
      </c>
      <c r="F37" s="43">
        <f>D37+E37</f>
        <v>0</v>
      </c>
      <c r="G37" s="43"/>
      <c r="H37" s="43">
        <f>F37+G37</f>
        <v>0</v>
      </c>
      <c r="I37" s="43"/>
      <c r="J37" s="43">
        <f>H37+I37</f>
        <v>0</v>
      </c>
      <c r="K37" s="43"/>
      <c r="L37" s="43">
        <f>J37+K37</f>
        <v>0</v>
      </c>
    </row>
    <row r="38" spans="1:12" s="6" customFormat="1" ht="31.5">
      <c r="A38" s="53" t="s">
        <v>121</v>
      </c>
      <c r="B38" s="28">
        <v>7829</v>
      </c>
      <c r="C38" s="28"/>
      <c r="D38" s="28">
        <f t="shared" si="7"/>
        <v>7829</v>
      </c>
      <c r="E38" s="28"/>
      <c r="F38" s="28">
        <f>D38+E38</f>
        <v>7829</v>
      </c>
      <c r="G38" s="28">
        <v>-133</v>
      </c>
      <c r="H38" s="62">
        <f>F38+G38</f>
        <v>7696</v>
      </c>
      <c r="I38" s="28"/>
      <c r="J38" s="62">
        <f>H38+I38</f>
        <v>7696</v>
      </c>
      <c r="K38" s="28"/>
      <c r="L38" s="62">
        <f>J38+K38</f>
        <v>7696</v>
      </c>
    </row>
    <row r="39" spans="1:12" s="6" customFormat="1" ht="15.75">
      <c r="A39" s="34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</row>
    <row r="40" spans="1:12" s="13" customFormat="1" ht="20.25" customHeight="1">
      <c r="A40" s="57" t="s">
        <v>12</v>
      </c>
      <c r="B40" s="58">
        <f t="shared" ref="B40:H40" si="14">SUM(B41:B68)+B75+B76</f>
        <v>356120</v>
      </c>
      <c r="C40" s="58">
        <f t="shared" si="14"/>
        <v>0</v>
      </c>
      <c r="D40" s="58">
        <f t="shared" si="14"/>
        <v>356120</v>
      </c>
      <c r="E40" s="58">
        <f t="shared" si="14"/>
        <v>-50745</v>
      </c>
      <c r="F40" s="58">
        <f t="shared" si="14"/>
        <v>305375</v>
      </c>
      <c r="G40" s="58">
        <f t="shared" si="14"/>
        <v>0</v>
      </c>
      <c r="H40" s="58">
        <f t="shared" si="14"/>
        <v>305375</v>
      </c>
      <c r="I40" s="58">
        <f t="shared" ref="I40:J40" si="15">SUM(I41:I68)+I75+I76</f>
        <v>-1700</v>
      </c>
      <c r="J40" s="58">
        <f t="shared" si="15"/>
        <v>303675</v>
      </c>
      <c r="K40" s="58">
        <f t="shared" ref="K40:L40" si="16">SUM(K41:K68)+K75+K76</f>
        <v>-200</v>
      </c>
      <c r="L40" s="58">
        <f t="shared" si="16"/>
        <v>303475</v>
      </c>
    </row>
    <row r="41" spans="1:12" s="6" customFormat="1" ht="31.5">
      <c r="A41" s="63" t="s">
        <v>72</v>
      </c>
      <c r="B41" s="64">
        <v>7974</v>
      </c>
      <c r="C41" s="64"/>
      <c r="D41" s="64">
        <f t="shared" si="7"/>
        <v>7974</v>
      </c>
      <c r="E41" s="64">
        <v>-2575</v>
      </c>
      <c r="F41" s="64">
        <f t="shared" ref="F41:F76" si="17">D41+E41</f>
        <v>5399</v>
      </c>
      <c r="G41" s="64"/>
      <c r="H41" s="64">
        <f t="shared" ref="H41:H76" si="18">F41+G41</f>
        <v>5399</v>
      </c>
      <c r="I41" s="64"/>
      <c r="J41" s="64">
        <f t="shared" ref="J41:J76" si="19">H41+I41</f>
        <v>5399</v>
      </c>
      <c r="K41" s="64"/>
      <c r="L41" s="64">
        <f t="shared" ref="L41:L76" si="20">J41+K41</f>
        <v>5399</v>
      </c>
    </row>
    <row r="42" spans="1:12" s="6" customFormat="1" ht="15.75">
      <c r="A42" s="65" t="s">
        <v>133</v>
      </c>
      <c r="B42" s="64">
        <v>3235</v>
      </c>
      <c r="C42" s="64"/>
      <c r="D42" s="64">
        <f t="shared" si="7"/>
        <v>3235</v>
      </c>
      <c r="E42" s="64"/>
      <c r="F42" s="64">
        <f t="shared" si="17"/>
        <v>3235</v>
      </c>
      <c r="G42" s="64"/>
      <c r="H42" s="64">
        <f t="shared" si="18"/>
        <v>3235</v>
      </c>
      <c r="I42" s="64"/>
      <c r="J42" s="64">
        <f t="shared" si="19"/>
        <v>3235</v>
      </c>
      <c r="K42" s="64"/>
      <c r="L42" s="64">
        <f t="shared" si="20"/>
        <v>3235</v>
      </c>
    </row>
    <row r="43" spans="1:12" s="6" customFormat="1" ht="15.75">
      <c r="A43" s="66" t="s">
        <v>16</v>
      </c>
      <c r="B43" s="64">
        <v>4609</v>
      </c>
      <c r="C43" s="64"/>
      <c r="D43" s="64">
        <f t="shared" si="7"/>
        <v>4609</v>
      </c>
      <c r="E43" s="64"/>
      <c r="F43" s="64">
        <f t="shared" si="17"/>
        <v>4609</v>
      </c>
      <c r="G43" s="64"/>
      <c r="H43" s="64">
        <f t="shared" si="18"/>
        <v>4609</v>
      </c>
      <c r="I43" s="64"/>
      <c r="J43" s="64">
        <f t="shared" si="19"/>
        <v>4609</v>
      </c>
      <c r="K43" s="64"/>
      <c r="L43" s="64">
        <f t="shared" si="20"/>
        <v>4609</v>
      </c>
    </row>
    <row r="44" spans="1:12" s="6" customFormat="1" ht="15.75">
      <c r="A44" s="66" t="s">
        <v>73</v>
      </c>
      <c r="B44" s="64">
        <v>1469</v>
      </c>
      <c r="C44" s="64"/>
      <c r="D44" s="64">
        <f t="shared" si="7"/>
        <v>1469</v>
      </c>
      <c r="E44" s="64"/>
      <c r="F44" s="64">
        <f t="shared" si="17"/>
        <v>1469</v>
      </c>
      <c r="G44" s="64"/>
      <c r="H44" s="64">
        <f t="shared" si="18"/>
        <v>1469</v>
      </c>
      <c r="I44" s="64"/>
      <c r="J44" s="64">
        <f t="shared" si="19"/>
        <v>1469</v>
      </c>
      <c r="K44" s="64"/>
      <c r="L44" s="64">
        <f t="shared" si="20"/>
        <v>1469</v>
      </c>
    </row>
    <row r="45" spans="1:12" s="6" customFormat="1" ht="31.5">
      <c r="A45" s="65" t="s">
        <v>74</v>
      </c>
      <c r="B45" s="64">
        <v>4887</v>
      </c>
      <c r="C45" s="64"/>
      <c r="D45" s="64">
        <f t="shared" si="7"/>
        <v>4887</v>
      </c>
      <c r="E45" s="64"/>
      <c r="F45" s="64">
        <f t="shared" si="17"/>
        <v>4887</v>
      </c>
      <c r="G45" s="64"/>
      <c r="H45" s="64">
        <f t="shared" si="18"/>
        <v>4887</v>
      </c>
      <c r="I45" s="64"/>
      <c r="J45" s="64">
        <f t="shared" si="19"/>
        <v>4887</v>
      </c>
      <c r="K45" s="64"/>
      <c r="L45" s="64">
        <f t="shared" si="20"/>
        <v>4887</v>
      </c>
    </row>
    <row r="46" spans="1:12" s="6" customFormat="1" ht="22.5" customHeight="1">
      <c r="A46" s="65" t="s">
        <v>17</v>
      </c>
      <c r="B46" s="64">
        <v>3996</v>
      </c>
      <c r="C46" s="64"/>
      <c r="D46" s="64">
        <f t="shared" si="7"/>
        <v>3996</v>
      </c>
      <c r="E46" s="64"/>
      <c r="F46" s="64">
        <f t="shared" si="17"/>
        <v>3996</v>
      </c>
      <c r="G46" s="64"/>
      <c r="H46" s="64">
        <f t="shared" si="18"/>
        <v>3996</v>
      </c>
      <c r="I46" s="64"/>
      <c r="J46" s="64">
        <f t="shared" si="19"/>
        <v>3996</v>
      </c>
      <c r="K46" s="64"/>
      <c r="L46" s="64">
        <f t="shared" si="20"/>
        <v>3996</v>
      </c>
    </row>
    <row r="47" spans="1:12" s="6" customFormat="1" ht="31.5">
      <c r="A47" s="67" t="s">
        <v>18</v>
      </c>
      <c r="B47" s="64">
        <v>22510</v>
      </c>
      <c r="C47" s="64"/>
      <c r="D47" s="64">
        <f t="shared" si="7"/>
        <v>22510</v>
      </c>
      <c r="E47" s="64"/>
      <c r="F47" s="64">
        <f t="shared" si="17"/>
        <v>22510</v>
      </c>
      <c r="G47" s="64"/>
      <c r="H47" s="64">
        <f t="shared" si="18"/>
        <v>22510</v>
      </c>
      <c r="I47" s="64"/>
      <c r="J47" s="64">
        <f t="shared" si="19"/>
        <v>22510</v>
      </c>
      <c r="K47" s="64"/>
      <c r="L47" s="64">
        <f t="shared" si="20"/>
        <v>22510</v>
      </c>
    </row>
    <row r="48" spans="1:12" s="6" customFormat="1" ht="31.5">
      <c r="A48" s="67" t="s">
        <v>19</v>
      </c>
      <c r="B48" s="64">
        <v>6535</v>
      </c>
      <c r="C48" s="64"/>
      <c r="D48" s="64">
        <f t="shared" si="7"/>
        <v>6535</v>
      </c>
      <c r="E48" s="64"/>
      <c r="F48" s="64">
        <f t="shared" si="17"/>
        <v>6535</v>
      </c>
      <c r="G48" s="64"/>
      <c r="H48" s="64">
        <f t="shared" si="18"/>
        <v>6535</v>
      </c>
      <c r="I48" s="64"/>
      <c r="J48" s="64">
        <f t="shared" si="19"/>
        <v>6535</v>
      </c>
      <c r="K48" s="64"/>
      <c r="L48" s="64">
        <f t="shared" si="20"/>
        <v>6535</v>
      </c>
    </row>
    <row r="49" spans="1:12" s="6" customFormat="1" ht="15.75">
      <c r="A49" s="67" t="s">
        <v>20</v>
      </c>
      <c r="B49" s="64">
        <v>3416</v>
      </c>
      <c r="C49" s="64"/>
      <c r="D49" s="64">
        <f t="shared" si="7"/>
        <v>3416</v>
      </c>
      <c r="E49" s="64"/>
      <c r="F49" s="64">
        <f t="shared" si="17"/>
        <v>3416</v>
      </c>
      <c r="G49" s="64"/>
      <c r="H49" s="64">
        <f t="shared" si="18"/>
        <v>3416</v>
      </c>
      <c r="I49" s="64"/>
      <c r="J49" s="64">
        <f t="shared" si="19"/>
        <v>3416</v>
      </c>
      <c r="K49" s="64"/>
      <c r="L49" s="64">
        <f t="shared" si="20"/>
        <v>3416</v>
      </c>
    </row>
    <row r="50" spans="1:12" s="6" customFormat="1" ht="15.75">
      <c r="A50" s="67" t="s">
        <v>21</v>
      </c>
      <c r="B50" s="64">
        <v>1758</v>
      </c>
      <c r="C50" s="64"/>
      <c r="D50" s="64">
        <f t="shared" si="7"/>
        <v>1758</v>
      </c>
      <c r="E50" s="64"/>
      <c r="F50" s="64">
        <f t="shared" si="17"/>
        <v>1758</v>
      </c>
      <c r="G50" s="64"/>
      <c r="H50" s="64">
        <f t="shared" si="18"/>
        <v>1758</v>
      </c>
      <c r="I50" s="64"/>
      <c r="J50" s="64">
        <f t="shared" si="19"/>
        <v>1758</v>
      </c>
      <c r="K50" s="64"/>
      <c r="L50" s="64">
        <f t="shared" si="20"/>
        <v>1758</v>
      </c>
    </row>
    <row r="51" spans="1:12" s="6" customFormat="1" ht="15.75">
      <c r="A51" s="67" t="s">
        <v>22</v>
      </c>
      <c r="B51" s="64">
        <v>60419</v>
      </c>
      <c r="C51" s="64"/>
      <c r="D51" s="64">
        <f t="shared" si="7"/>
        <v>60419</v>
      </c>
      <c r="E51" s="64"/>
      <c r="F51" s="64">
        <f t="shared" si="17"/>
        <v>60419</v>
      </c>
      <c r="G51" s="64"/>
      <c r="H51" s="64">
        <f t="shared" si="18"/>
        <v>60419</v>
      </c>
      <c r="I51" s="64"/>
      <c r="J51" s="64">
        <f t="shared" si="19"/>
        <v>60419</v>
      </c>
      <c r="K51" s="64"/>
      <c r="L51" s="64">
        <f t="shared" si="20"/>
        <v>60419</v>
      </c>
    </row>
    <row r="52" spans="1:12" s="6" customFormat="1" ht="31.5">
      <c r="A52" s="65" t="s">
        <v>23</v>
      </c>
      <c r="B52" s="64">
        <v>28502</v>
      </c>
      <c r="C52" s="64"/>
      <c r="D52" s="64">
        <f t="shared" si="7"/>
        <v>28502</v>
      </c>
      <c r="E52" s="64"/>
      <c r="F52" s="64">
        <f t="shared" si="17"/>
        <v>28502</v>
      </c>
      <c r="G52" s="64"/>
      <c r="H52" s="64">
        <f t="shared" si="18"/>
        <v>28502</v>
      </c>
      <c r="I52" s="64"/>
      <c r="J52" s="64">
        <f t="shared" si="19"/>
        <v>28502</v>
      </c>
      <c r="K52" s="64"/>
      <c r="L52" s="64">
        <f t="shared" si="20"/>
        <v>28502</v>
      </c>
    </row>
    <row r="53" spans="1:12" s="6" customFormat="1" ht="15.75">
      <c r="A53" s="65" t="s">
        <v>24</v>
      </c>
      <c r="B53" s="64">
        <v>2483</v>
      </c>
      <c r="C53" s="64"/>
      <c r="D53" s="64">
        <f t="shared" si="7"/>
        <v>2483</v>
      </c>
      <c r="E53" s="64"/>
      <c r="F53" s="64">
        <f t="shared" si="17"/>
        <v>2483</v>
      </c>
      <c r="G53" s="64"/>
      <c r="H53" s="64">
        <f t="shared" si="18"/>
        <v>2483</v>
      </c>
      <c r="I53" s="64"/>
      <c r="J53" s="64">
        <f t="shared" si="19"/>
        <v>2483</v>
      </c>
      <c r="K53" s="64"/>
      <c r="L53" s="64">
        <f t="shared" si="20"/>
        <v>2483</v>
      </c>
    </row>
    <row r="54" spans="1:12" s="6" customFormat="1" ht="15.75">
      <c r="A54" s="65" t="s">
        <v>25</v>
      </c>
      <c r="B54" s="64">
        <v>16120</v>
      </c>
      <c r="C54" s="64"/>
      <c r="D54" s="64">
        <f t="shared" si="7"/>
        <v>16120</v>
      </c>
      <c r="E54" s="64"/>
      <c r="F54" s="64">
        <f t="shared" si="17"/>
        <v>16120</v>
      </c>
      <c r="G54" s="64"/>
      <c r="H54" s="64">
        <f t="shared" si="18"/>
        <v>16120</v>
      </c>
      <c r="I54" s="64"/>
      <c r="J54" s="64">
        <f t="shared" si="19"/>
        <v>16120</v>
      </c>
      <c r="K54" s="64"/>
      <c r="L54" s="64">
        <f t="shared" si="20"/>
        <v>16120</v>
      </c>
    </row>
    <row r="55" spans="1:12" s="6" customFormat="1" ht="15.75">
      <c r="A55" s="66" t="s">
        <v>26</v>
      </c>
      <c r="B55" s="64">
        <v>1746</v>
      </c>
      <c r="C55" s="64"/>
      <c r="D55" s="64">
        <f t="shared" si="7"/>
        <v>1746</v>
      </c>
      <c r="E55" s="64"/>
      <c r="F55" s="64">
        <f t="shared" si="17"/>
        <v>1746</v>
      </c>
      <c r="G55" s="64"/>
      <c r="H55" s="64">
        <f t="shared" si="18"/>
        <v>1746</v>
      </c>
      <c r="I55" s="64"/>
      <c r="J55" s="64">
        <f t="shared" si="19"/>
        <v>1746</v>
      </c>
      <c r="K55" s="64"/>
      <c r="L55" s="64">
        <f t="shared" si="20"/>
        <v>1746</v>
      </c>
    </row>
    <row r="56" spans="1:12" s="6" customFormat="1" ht="15.75">
      <c r="A56" s="65" t="s">
        <v>27</v>
      </c>
      <c r="B56" s="64">
        <v>6484</v>
      </c>
      <c r="C56" s="64"/>
      <c r="D56" s="64">
        <f t="shared" si="7"/>
        <v>6484</v>
      </c>
      <c r="E56" s="64"/>
      <c r="F56" s="64">
        <f t="shared" si="17"/>
        <v>6484</v>
      </c>
      <c r="G56" s="64"/>
      <c r="H56" s="64">
        <f t="shared" si="18"/>
        <v>6484</v>
      </c>
      <c r="I56" s="64"/>
      <c r="J56" s="64">
        <f t="shared" si="19"/>
        <v>6484</v>
      </c>
      <c r="K56" s="64"/>
      <c r="L56" s="64">
        <f t="shared" si="20"/>
        <v>6484</v>
      </c>
    </row>
    <row r="57" spans="1:12" s="6" customFormat="1" ht="15.75">
      <c r="A57" s="65" t="s">
        <v>28</v>
      </c>
      <c r="B57" s="64">
        <v>4272</v>
      </c>
      <c r="C57" s="64"/>
      <c r="D57" s="64">
        <f t="shared" si="7"/>
        <v>4272</v>
      </c>
      <c r="E57" s="64"/>
      <c r="F57" s="64">
        <f t="shared" si="17"/>
        <v>4272</v>
      </c>
      <c r="G57" s="64"/>
      <c r="H57" s="64">
        <f t="shared" si="18"/>
        <v>4272</v>
      </c>
      <c r="I57" s="64"/>
      <c r="J57" s="64">
        <f t="shared" si="19"/>
        <v>4272</v>
      </c>
      <c r="K57" s="64"/>
      <c r="L57" s="64">
        <f t="shared" si="20"/>
        <v>4272</v>
      </c>
    </row>
    <row r="58" spans="1:12" s="6" customFormat="1" ht="15.75">
      <c r="A58" s="65" t="s">
        <v>29</v>
      </c>
      <c r="B58" s="64">
        <v>3326</v>
      </c>
      <c r="C58" s="64"/>
      <c r="D58" s="64">
        <f t="shared" si="7"/>
        <v>3326</v>
      </c>
      <c r="E58" s="64"/>
      <c r="F58" s="64">
        <f t="shared" si="17"/>
        <v>3326</v>
      </c>
      <c r="G58" s="64"/>
      <c r="H58" s="64">
        <f t="shared" si="18"/>
        <v>3326</v>
      </c>
      <c r="I58" s="64"/>
      <c r="J58" s="64">
        <f t="shared" si="19"/>
        <v>3326</v>
      </c>
      <c r="K58" s="64"/>
      <c r="L58" s="64">
        <f t="shared" si="20"/>
        <v>3326</v>
      </c>
    </row>
    <row r="59" spans="1:12" s="6" customFormat="1" ht="31.5">
      <c r="A59" s="65" t="s">
        <v>68</v>
      </c>
      <c r="B59" s="64">
        <v>42141</v>
      </c>
      <c r="C59" s="64"/>
      <c r="D59" s="64">
        <f t="shared" si="7"/>
        <v>42141</v>
      </c>
      <c r="E59" s="64"/>
      <c r="F59" s="64">
        <f t="shared" si="17"/>
        <v>42141</v>
      </c>
      <c r="G59" s="64"/>
      <c r="H59" s="64">
        <f t="shared" si="18"/>
        <v>42141</v>
      </c>
      <c r="I59" s="64"/>
      <c r="J59" s="64">
        <f t="shared" si="19"/>
        <v>42141</v>
      </c>
      <c r="K59" s="64"/>
      <c r="L59" s="64">
        <f t="shared" si="20"/>
        <v>42141</v>
      </c>
    </row>
    <row r="60" spans="1:12" s="6" customFormat="1" ht="31.5">
      <c r="A60" s="65" t="s">
        <v>69</v>
      </c>
      <c r="B60" s="64">
        <v>12899</v>
      </c>
      <c r="C60" s="64"/>
      <c r="D60" s="64">
        <f t="shared" si="7"/>
        <v>12899</v>
      </c>
      <c r="E60" s="64"/>
      <c r="F60" s="64">
        <f t="shared" si="17"/>
        <v>12899</v>
      </c>
      <c r="G60" s="64"/>
      <c r="H60" s="64">
        <f t="shared" si="18"/>
        <v>12899</v>
      </c>
      <c r="I60" s="64"/>
      <c r="J60" s="64">
        <f t="shared" si="19"/>
        <v>12899</v>
      </c>
      <c r="K60" s="64"/>
      <c r="L60" s="64">
        <f t="shared" si="20"/>
        <v>12899</v>
      </c>
    </row>
    <row r="61" spans="1:12" s="6" customFormat="1" ht="31.5">
      <c r="A61" s="65" t="s">
        <v>70</v>
      </c>
      <c r="B61" s="64">
        <f>12774+11863</f>
        <v>24637</v>
      </c>
      <c r="C61" s="64"/>
      <c r="D61" s="64">
        <f t="shared" si="7"/>
        <v>24637</v>
      </c>
      <c r="E61" s="64"/>
      <c r="F61" s="64">
        <f t="shared" si="17"/>
        <v>24637</v>
      </c>
      <c r="G61" s="64"/>
      <c r="H61" s="64">
        <f t="shared" si="18"/>
        <v>24637</v>
      </c>
      <c r="I61" s="64">
        <v>-1700</v>
      </c>
      <c r="J61" s="64">
        <f t="shared" si="19"/>
        <v>22937</v>
      </c>
      <c r="K61" s="64"/>
      <c r="L61" s="64">
        <f t="shared" si="20"/>
        <v>22937</v>
      </c>
    </row>
    <row r="62" spans="1:12" s="6" customFormat="1" ht="31.5">
      <c r="A62" s="63" t="s">
        <v>75</v>
      </c>
      <c r="B62" s="64">
        <v>7189</v>
      </c>
      <c r="C62" s="64"/>
      <c r="D62" s="64">
        <f t="shared" si="7"/>
        <v>7189</v>
      </c>
      <c r="E62" s="64"/>
      <c r="F62" s="64">
        <f t="shared" si="17"/>
        <v>7189</v>
      </c>
      <c r="G62" s="64"/>
      <c r="H62" s="64">
        <f t="shared" si="18"/>
        <v>7189</v>
      </c>
      <c r="I62" s="64"/>
      <c r="J62" s="64">
        <f t="shared" si="19"/>
        <v>7189</v>
      </c>
      <c r="K62" s="64"/>
      <c r="L62" s="64">
        <f t="shared" si="20"/>
        <v>7189</v>
      </c>
    </row>
    <row r="63" spans="1:12" s="6" customFormat="1" ht="19.5" customHeight="1">
      <c r="A63" s="63" t="s">
        <v>71</v>
      </c>
      <c r="B63" s="64">
        <v>763</v>
      </c>
      <c r="C63" s="64"/>
      <c r="D63" s="64">
        <f t="shared" si="7"/>
        <v>763</v>
      </c>
      <c r="E63" s="64"/>
      <c r="F63" s="64">
        <f t="shared" si="17"/>
        <v>763</v>
      </c>
      <c r="G63" s="64"/>
      <c r="H63" s="64">
        <f t="shared" si="18"/>
        <v>763</v>
      </c>
      <c r="I63" s="64"/>
      <c r="J63" s="64">
        <f t="shared" si="19"/>
        <v>763</v>
      </c>
      <c r="K63" s="64"/>
      <c r="L63" s="64">
        <f t="shared" si="20"/>
        <v>763</v>
      </c>
    </row>
    <row r="64" spans="1:12" s="6" customFormat="1" ht="33.75" customHeight="1">
      <c r="A64" s="63" t="s">
        <v>122</v>
      </c>
      <c r="B64" s="27">
        <v>24324</v>
      </c>
      <c r="C64" s="27"/>
      <c r="D64" s="27">
        <f t="shared" si="7"/>
        <v>24324</v>
      </c>
      <c r="E64" s="27"/>
      <c r="F64" s="27">
        <f t="shared" si="17"/>
        <v>24324</v>
      </c>
      <c r="G64" s="27"/>
      <c r="H64" s="27">
        <f t="shared" si="18"/>
        <v>24324</v>
      </c>
      <c r="I64" s="27"/>
      <c r="J64" s="27">
        <f t="shared" si="19"/>
        <v>24324</v>
      </c>
      <c r="K64" s="27"/>
      <c r="L64" s="27">
        <f t="shared" si="20"/>
        <v>24324</v>
      </c>
    </row>
    <row r="65" spans="1:12" s="6" customFormat="1" ht="31.5">
      <c r="A65" s="63" t="s">
        <v>123</v>
      </c>
      <c r="B65" s="27">
        <v>2099</v>
      </c>
      <c r="C65" s="27"/>
      <c r="D65" s="27">
        <f t="shared" si="7"/>
        <v>2099</v>
      </c>
      <c r="E65" s="27"/>
      <c r="F65" s="27">
        <f t="shared" si="17"/>
        <v>2099</v>
      </c>
      <c r="G65" s="27"/>
      <c r="H65" s="27">
        <f t="shared" si="18"/>
        <v>2099</v>
      </c>
      <c r="I65" s="27"/>
      <c r="J65" s="27">
        <f t="shared" si="19"/>
        <v>2099</v>
      </c>
      <c r="K65" s="27"/>
      <c r="L65" s="27">
        <f t="shared" si="20"/>
        <v>2099</v>
      </c>
    </row>
    <row r="66" spans="1:12" s="15" customFormat="1" ht="47.25" hidden="1">
      <c r="A66" s="68" t="s">
        <v>124</v>
      </c>
      <c r="B66" s="69">
        <v>44900</v>
      </c>
      <c r="C66" s="69"/>
      <c r="D66" s="69">
        <f t="shared" si="7"/>
        <v>44900</v>
      </c>
      <c r="E66" s="69">
        <v>-44900</v>
      </c>
      <c r="F66" s="69">
        <f t="shared" si="17"/>
        <v>0</v>
      </c>
      <c r="G66" s="69"/>
      <c r="H66" s="69">
        <f t="shared" si="18"/>
        <v>0</v>
      </c>
      <c r="I66" s="69"/>
      <c r="J66" s="69">
        <f t="shared" si="19"/>
        <v>0</v>
      </c>
      <c r="K66" s="69"/>
      <c r="L66" s="69">
        <f t="shared" si="20"/>
        <v>0</v>
      </c>
    </row>
    <row r="67" spans="1:12" s="6" customFormat="1" ht="31.5">
      <c r="A67" s="63" t="s">
        <v>125</v>
      </c>
      <c r="B67" s="27">
        <v>3000</v>
      </c>
      <c r="C67" s="27"/>
      <c r="D67" s="27">
        <f t="shared" si="7"/>
        <v>3000</v>
      </c>
      <c r="E67" s="27"/>
      <c r="F67" s="27">
        <f t="shared" si="17"/>
        <v>3000</v>
      </c>
      <c r="G67" s="27"/>
      <c r="H67" s="27">
        <f t="shared" si="18"/>
        <v>3000</v>
      </c>
      <c r="I67" s="27"/>
      <c r="J67" s="27">
        <f t="shared" si="19"/>
        <v>3000</v>
      </c>
      <c r="K67" s="27"/>
      <c r="L67" s="27">
        <f t="shared" si="20"/>
        <v>3000</v>
      </c>
    </row>
    <row r="68" spans="1:12" s="6" customFormat="1" ht="31.5">
      <c r="A68" s="63" t="s">
        <v>129</v>
      </c>
      <c r="B68" s="27">
        <f>B69+B70+B71+B72+B73+B74</f>
        <v>8204</v>
      </c>
      <c r="C68" s="27">
        <f>C69+C70+C71+C72+C73+C74</f>
        <v>0</v>
      </c>
      <c r="D68" s="27">
        <f t="shared" si="7"/>
        <v>8204</v>
      </c>
      <c r="E68" s="27">
        <f>E69+E70+E71+E72+E73+E74</f>
        <v>-1270</v>
      </c>
      <c r="F68" s="27">
        <f t="shared" si="17"/>
        <v>6934</v>
      </c>
      <c r="G68" s="27"/>
      <c r="H68" s="27">
        <f t="shared" si="18"/>
        <v>6934</v>
      </c>
      <c r="I68" s="27"/>
      <c r="J68" s="27">
        <f t="shared" si="19"/>
        <v>6934</v>
      </c>
      <c r="K68" s="27"/>
      <c r="L68" s="27">
        <f t="shared" si="20"/>
        <v>6934</v>
      </c>
    </row>
    <row r="69" spans="1:12" s="6" customFormat="1" ht="47.25">
      <c r="A69" s="70" t="s">
        <v>139</v>
      </c>
      <c r="B69" s="71">
        <v>3041</v>
      </c>
      <c r="C69" s="71"/>
      <c r="D69" s="71">
        <f t="shared" si="7"/>
        <v>3041</v>
      </c>
      <c r="E69" s="71"/>
      <c r="F69" s="71">
        <f t="shared" si="17"/>
        <v>3041</v>
      </c>
      <c r="G69" s="71"/>
      <c r="H69" s="71">
        <f t="shared" si="18"/>
        <v>3041</v>
      </c>
      <c r="I69" s="71"/>
      <c r="J69" s="71">
        <f t="shared" si="19"/>
        <v>3041</v>
      </c>
      <c r="K69" s="71"/>
      <c r="L69" s="71">
        <f t="shared" si="20"/>
        <v>3041</v>
      </c>
    </row>
    <row r="70" spans="1:12" s="6" customFormat="1" ht="31.5">
      <c r="A70" s="70" t="s">
        <v>154</v>
      </c>
      <c r="B70" s="71">
        <v>3893</v>
      </c>
      <c r="C70" s="71"/>
      <c r="D70" s="71">
        <f t="shared" si="7"/>
        <v>3893</v>
      </c>
      <c r="E70" s="71"/>
      <c r="F70" s="71">
        <f t="shared" si="17"/>
        <v>3893</v>
      </c>
      <c r="G70" s="71"/>
      <c r="H70" s="71">
        <f t="shared" si="18"/>
        <v>3893</v>
      </c>
      <c r="I70" s="71"/>
      <c r="J70" s="71">
        <f t="shared" si="19"/>
        <v>3893</v>
      </c>
      <c r="K70" s="71"/>
      <c r="L70" s="71">
        <f t="shared" si="20"/>
        <v>3893</v>
      </c>
    </row>
    <row r="71" spans="1:12" s="15" customFormat="1" ht="78.75" hidden="1">
      <c r="A71" s="72" t="s">
        <v>140</v>
      </c>
      <c r="B71" s="73">
        <v>778</v>
      </c>
      <c r="C71" s="73"/>
      <c r="D71" s="73">
        <f t="shared" si="7"/>
        <v>778</v>
      </c>
      <c r="E71" s="73">
        <v>-778</v>
      </c>
      <c r="F71" s="73">
        <f t="shared" si="17"/>
        <v>0</v>
      </c>
      <c r="G71" s="73"/>
      <c r="H71" s="73">
        <f t="shared" si="18"/>
        <v>0</v>
      </c>
      <c r="I71" s="73"/>
      <c r="J71" s="73">
        <f t="shared" si="19"/>
        <v>0</v>
      </c>
      <c r="K71" s="73"/>
      <c r="L71" s="73">
        <f t="shared" si="20"/>
        <v>0</v>
      </c>
    </row>
    <row r="72" spans="1:12" s="15" customFormat="1" ht="15.75" hidden="1">
      <c r="A72" s="74" t="s">
        <v>126</v>
      </c>
      <c r="B72" s="73">
        <v>210</v>
      </c>
      <c r="C72" s="73"/>
      <c r="D72" s="73">
        <f t="shared" si="7"/>
        <v>210</v>
      </c>
      <c r="E72" s="73">
        <v>-210</v>
      </c>
      <c r="F72" s="73">
        <f t="shared" si="17"/>
        <v>0</v>
      </c>
      <c r="G72" s="73"/>
      <c r="H72" s="73">
        <f t="shared" si="18"/>
        <v>0</v>
      </c>
      <c r="I72" s="73"/>
      <c r="J72" s="73">
        <f t="shared" si="19"/>
        <v>0</v>
      </c>
      <c r="K72" s="73"/>
      <c r="L72" s="73">
        <f t="shared" si="20"/>
        <v>0</v>
      </c>
    </row>
    <row r="73" spans="1:12" s="15" customFormat="1" ht="15.75" hidden="1">
      <c r="A73" s="74" t="s">
        <v>127</v>
      </c>
      <c r="B73" s="73">
        <v>196</v>
      </c>
      <c r="C73" s="73"/>
      <c r="D73" s="73">
        <f t="shared" si="7"/>
        <v>196</v>
      </c>
      <c r="E73" s="73">
        <v>-196</v>
      </c>
      <c r="F73" s="73">
        <f t="shared" si="17"/>
        <v>0</v>
      </c>
      <c r="G73" s="73"/>
      <c r="H73" s="73">
        <f t="shared" si="18"/>
        <v>0</v>
      </c>
      <c r="I73" s="73"/>
      <c r="J73" s="73">
        <f t="shared" si="19"/>
        <v>0</v>
      </c>
      <c r="K73" s="73"/>
      <c r="L73" s="73">
        <f t="shared" si="20"/>
        <v>0</v>
      </c>
    </row>
    <row r="74" spans="1:12" s="15" customFormat="1" ht="31.5" hidden="1">
      <c r="A74" s="74" t="s">
        <v>128</v>
      </c>
      <c r="B74" s="73">
        <v>86</v>
      </c>
      <c r="C74" s="73"/>
      <c r="D74" s="73">
        <f t="shared" si="7"/>
        <v>86</v>
      </c>
      <c r="E74" s="73">
        <v>-86</v>
      </c>
      <c r="F74" s="73">
        <f t="shared" si="17"/>
        <v>0</v>
      </c>
      <c r="G74" s="73"/>
      <c r="H74" s="73">
        <f t="shared" si="18"/>
        <v>0</v>
      </c>
      <c r="I74" s="73"/>
      <c r="J74" s="73">
        <f t="shared" si="19"/>
        <v>0</v>
      </c>
      <c r="K74" s="73"/>
      <c r="L74" s="73">
        <f t="shared" si="20"/>
        <v>0</v>
      </c>
    </row>
    <row r="75" spans="1:12" s="6" customFormat="1" ht="15.75">
      <c r="A75" s="63" t="s">
        <v>15</v>
      </c>
      <c r="B75" s="64">
        <v>23</v>
      </c>
      <c r="C75" s="64"/>
      <c r="D75" s="64">
        <f t="shared" si="7"/>
        <v>23</v>
      </c>
      <c r="E75" s="64"/>
      <c r="F75" s="64">
        <f t="shared" si="17"/>
        <v>23</v>
      </c>
      <c r="G75" s="64"/>
      <c r="H75" s="64">
        <f t="shared" si="18"/>
        <v>23</v>
      </c>
      <c r="I75" s="64"/>
      <c r="J75" s="64">
        <f t="shared" si="19"/>
        <v>23</v>
      </c>
      <c r="K75" s="64"/>
      <c r="L75" s="64">
        <f t="shared" si="20"/>
        <v>23</v>
      </c>
    </row>
    <row r="76" spans="1:12" s="15" customFormat="1" ht="15.75" hidden="1">
      <c r="A76" s="68" t="s">
        <v>150</v>
      </c>
      <c r="B76" s="60">
        <v>2200</v>
      </c>
      <c r="C76" s="60"/>
      <c r="D76" s="60">
        <f t="shared" si="7"/>
        <v>2200</v>
      </c>
      <c r="E76" s="60">
        <v>-2000</v>
      </c>
      <c r="F76" s="60">
        <f t="shared" si="17"/>
        <v>200</v>
      </c>
      <c r="G76" s="60"/>
      <c r="H76" s="60">
        <f t="shared" si="18"/>
        <v>200</v>
      </c>
      <c r="I76" s="60"/>
      <c r="J76" s="60">
        <f t="shared" si="19"/>
        <v>200</v>
      </c>
      <c r="K76" s="60">
        <v>-200</v>
      </c>
      <c r="L76" s="60">
        <f t="shared" si="20"/>
        <v>0</v>
      </c>
    </row>
    <row r="77" spans="1:12" s="15" customFormat="1" ht="11.25" hidden="1" customHeight="1">
      <c r="A77" s="47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</row>
    <row r="78" spans="1:12" s="42" customFormat="1" ht="17.25" hidden="1" customHeight="1">
      <c r="A78" s="75" t="s">
        <v>3</v>
      </c>
      <c r="B78" s="76">
        <f t="shared" ref="B78:L78" si="21">SUM(B79:B79)</f>
        <v>530</v>
      </c>
      <c r="C78" s="76">
        <f t="shared" si="21"/>
        <v>-530</v>
      </c>
      <c r="D78" s="76">
        <f t="shared" si="21"/>
        <v>0</v>
      </c>
      <c r="E78" s="76">
        <f t="shared" si="21"/>
        <v>0</v>
      </c>
      <c r="F78" s="76">
        <f t="shared" si="21"/>
        <v>0</v>
      </c>
      <c r="G78" s="76">
        <f t="shared" si="21"/>
        <v>0</v>
      </c>
      <c r="H78" s="76">
        <f t="shared" si="21"/>
        <v>0</v>
      </c>
      <c r="I78" s="76">
        <f t="shared" si="21"/>
        <v>0</v>
      </c>
      <c r="J78" s="76">
        <f t="shared" si="21"/>
        <v>0</v>
      </c>
      <c r="K78" s="76">
        <f t="shared" si="21"/>
        <v>0</v>
      </c>
      <c r="L78" s="76">
        <f t="shared" si="21"/>
        <v>0</v>
      </c>
    </row>
    <row r="79" spans="1:12" s="15" customFormat="1" ht="15.75" hidden="1">
      <c r="A79" s="59" t="s">
        <v>103</v>
      </c>
      <c r="B79" s="43">
        <v>530</v>
      </c>
      <c r="C79" s="43">
        <v>-530</v>
      </c>
      <c r="D79" s="43">
        <f t="shared" ref="D79:D142" si="22">B79+C79</f>
        <v>0</v>
      </c>
      <c r="E79" s="43"/>
      <c r="F79" s="43">
        <f>D79+E79</f>
        <v>0</v>
      </c>
      <c r="G79" s="43"/>
      <c r="H79" s="43">
        <f>F79+G79</f>
        <v>0</v>
      </c>
      <c r="I79" s="43"/>
      <c r="J79" s="43">
        <f>H79+I79</f>
        <v>0</v>
      </c>
      <c r="K79" s="43"/>
      <c r="L79" s="43">
        <f>J79+K79</f>
        <v>0</v>
      </c>
    </row>
    <row r="80" spans="1:12" s="6" customFormat="1" ht="11.25" customHeight="1">
      <c r="A80" s="20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</row>
    <row r="81" spans="1:12" s="11" customFormat="1" ht="17.25" customHeight="1">
      <c r="A81" s="57" t="s">
        <v>8</v>
      </c>
      <c r="B81" s="58">
        <f t="shared" ref="B81:H81" si="23">SUM(B82:B89)</f>
        <v>92339</v>
      </c>
      <c r="C81" s="58">
        <f t="shared" si="23"/>
        <v>-39331</v>
      </c>
      <c r="D81" s="58">
        <f t="shared" si="23"/>
        <v>53008</v>
      </c>
      <c r="E81" s="58">
        <f t="shared" si="23"/>
        <v>0</v>
      </c>
      <c r="F81" s="58">
        <f t="shared" si="23"/>
        <v>53008</v>
      </c>
      <c r="G81" s="58">
        <f t="shared" si="23"/>
        <v>0</v>
      </c>
      <c r="H81" s="58">
        <f t="shared" si="23"/>
        <v>53008</v>
      </c>
      <c r="I81" s="58">
        <f t="shared" ref="I81:J81" si="24">SUM(I82:I89)</f>
        <v>-10347</v>
      </c>
      <c r="J81" s="58">
        <f t="shared" si="24"/>
        <v>42661</v>
      </c>
      <c r="K81" s="58">
        <f t="shared" ref="K81:L81" si="25">SUM(K82:K89)</f>
        <v>-13024</v>
      </c>
      <c r="L81" s="58">
        <f t="shared" si="25"/>
        <v>29637</v>
      </c>
    </row>
    <row r="82" spans="1:12" s="15" customFormat="1" ht="15.75" hidden="1">
      <c r="A82" s="46" t="s">
        <v>107</v>
      </c>
      <c r="B82" s="60">
        <v>37663</v>
      </c>
      <c r="C82" s="60">
        <v>-37663</v>
      </c>
      <c r="D82" s="60">
        <f t="shared" si="22"/>
        <v>0</v>
      </c>
      <c r="E82" s="60"/>
      <c r="F82" s="60">
        <f t="shared" ref="F82:F89" si="26">D82+E82</f>
        <v>0</v>
      </c>
      <c r="G82" s="60"/>
      <c r="H82" s="60">
        <f t="shared" ref="H82:H89" si="27">F82+G82</f>
        <v>0</v>
      </c>
      <c r="I82" s="60"/>
      <c r="J82" s="60">
        <f t="shared" ref="J82:J89" si="28">H82+I82</f>
        <v>0</v>
      </c>
      <c r="K82" s="60"/>
      <c r="L82" s="60">
        <f t="shared" ref="L82:L89" si="29">J82+K82</f>
        <v>0</v>
      </c>
    </row>
    <row r="83" spans="1:12" s="15" customFormat="1" ht="15.75" hidden="1">
      <c r="A83" s="45" t="s">
        <v>132</v>
      </c>
      <c r="B83" s="60">
        <f>32894-19870</f>
        <v>13024</v>
      </c>
      <c r="C83" s="60"/>
      <c r="D83" s="60">
        <f t="shared" si="22"/>
        <v>13024</v>
      </c>
      <c r="E83" s="60"/>
      <c r="F83" s="60">
        <f t="shared" si="26"/>
        <v>13024</v>
      </c>
      <c r="G83" s="60"/>
      <c r="H83" s="60">
        <f t="shared" si="27"/>
        <v>13024</v>
      </c>
      <c r="I83" s="60"/>
      <c r="J83" s="60">
        <f t="shared" si="28"/>
        <v>13024</v>
      </c>
      <c r="K83" s="60">
        <v>-13024</v>
      </c>
      <c r="L83" s="60">
        <f t="shared" si="29"/>
        <v>0</v>
      </c>
    </row>
    <row r="84" spans="1:12" s="6" customFormat="1" ht="31.5">
      <c r="A84" s="26" t="s">
        <v>76</v>
      </c>
      <c r="B84" s="64">
        <v>9599</v>
      </c>
      <c r="C84" s="64">
        <v>-1668</v>
      </c>
      <c r="D84" s="64">
        <f t="shared" si="22"/>
        <v>7931</v>
      </c>
      <c r="E84" s="64"/>
      <c r="F84" s="64">
        <f t="shared" si="26"/>
        <v>7931</v>
      </c>
      <c r="G84" s="64"/>
      <c r="H84" s="64">
        <f t="shared" si="27"/>
        <v>7931</v>
      </c>
      <c r="I84" s="64"/>
      <c r="J84" s="64">
        <f t="shared" si="28"/>
        <v>7931</v>
      </c>
      <c r="K84" s="64"/>
      <c r="L84" s="64">
        <f t="shared" si="29"/>
        <v>7931</v>
      </c>
    </row>
    <row r="85" spans="1:12" s="15" customFormat="1" ht="66.75" hidden="1" customHeight="1">
      <c r="A85" s="45" t="s">
        <v>108</v>
      </c>
      <c r="B85" s="60">
        <v>10347</v>
      </c>
      <c r="C85" s="60"/>
      <c r="D85" s="60">
        <f t="shared" si="22"/>
        <v>10347</v>
      </c>
      <c r="E85" s="60"/>
      <c r="F85" s="60">
        <f t="shared" si="26"/>
        <v>10347</v>
      </c>
      <c r="G85" s="60"/>
      <c r="H85" s="60">
        <f t="shared" si="27"/>
        <v>10347</v>
      </c>
      <c r="I85" s="60">
        <v>-10347</v>
      </c>
      <c r="J85" s="60">
        <f t="shared" si="28"/>
        <v>0</v>
      </c>
      <c r="K85" s="60"/>
      <c r="L85" s="60">
        <f t="shared" si="29"/>
        <v>0</v>
      </c>
    </row>
    <row r="86" spans="1:12" s="6" customFormat="1" ht="15.75">
      <c r="A86" s="26" t="s">
        <v>35</v>
      </c>
      <c r="B86" s="64">
        <f>22835-5850-1992</f>
        <v>14993</v>
      </c>
      <c r="C86" s="64"/>
      <c r="D86" s="64">
        <f t="shared" si="22"/>
        <v>14993</v>
      </c>
      <c r="E86" s="64"/>
      <c r="F86" s="64">
        <f t="shared" si="26"/>
        <v>14993</v>
      </c>
      <c r="G86" s="64"/>
      <c r="H86" s="64">
        <f t="shared" si="27"/>
        <v>14993</v>
      </c>
      <c r="I86" s="64"/>
      <c r="J86" s="64">
        <f t="shared" si="28"/>
        <v>14993</v>
      </c>
      <c r="K86" s="64"/>
      <c r="L86" s="64">
        <f t="shared" si="29"/>
        <v>14993</v>
      </c>
    </row>
    <row r="87" spans="1:12" s="6" customFormat="1" ht="15.75">
      <c r="A87" s="26" t="s">
        <v>36</v>
      </c>
      <c r="B87" s="64">
        <f>2754-159</f>
        <v>2595</v>
      </c>
      <c r="C87" s="64"/>
      <c r="D87" s="64">
        <f t="shared" si="22"/>
        <v>2595</v>
      </c>
      <c r="E87" s="64"/>
      <c r="F87" s="64">
        <f t="shared" si="26"/>
        <v>2595</v>
      </c>
      <c r="G87" s="64"/>
      <c r="H87" s="64">
        <f t="shared" si="27"/>
        <v>2595</v>
      </c>
      <c r="I87" s="64"/>
      <c r="J87" s="64">
        <f t="shared" si="28"/>
        <v>2595</v>
      </c>
      <c r="K87" s="64"/>
      <c r="L87" s="64">
        <f t="shared" si="29"/>
        <v>2595</v>
      </c>
    </row>
    <row r="88" spans="1:12" s="12" customFormat="1" ht="17.25">
      <c r="A88" s="26" t="s">
        <v>37</v>
      </c>
      <c r="B88" s="64">
        <v>1671</v>
      </c>
      <c r="C88" s="64"/>
      <c r="D88" s="64">
        <f t="shared" si="22"/>
        <v>1671</v>
      </c>
      <c r="E88" s="64"/>
      <c r="F88" s="64">
        <f t="shared" si="26"/>
        <v>1671</v>
      </c>
      <c r="G88" s="64"/>
      <c r="H88" s="64">
        <f t="shared" si="27"/>
        <v>1671</v>
      </c>
      <c r="I88" s="64"/>
      <c r="J88" s="64">
        <f t="shared" si="28"/>
        <v>1671</v>
      </c>
      <c r="K88" s="64"/>
      <c r="L88" s="64">
        <f t="shared" si="29"/>
        <v>1671</v>
      </c>
    </row>
    <row r="89" spans="1:12" s="12" customFormat="1" ht="17.25">
      <c r="A89" s="29" t="s">
        <v>109</v>
      </c>
      <c r="B89" s="77">
        <v>2447</v>
      </c>
      <c r="C89" s="77"/>
      <c r="D89" s="77">
        <f t="shared" si="22"/>
        <v>2447</v>
      </c>
      <c r="E89" s="77"/>
      <c r="F89" s="77">
        <f t="shared" si="26"/>
        <v>2447</v>
      </c>
      <c r="G89" s="77"/>
      <c r="H89" s="77">
        <f t="shared" si="27"/>
        <v>2447</v>
      </c>
      <c r="I89" s="77"/>
      <c r="J89" s="77">
        <f t="shared" si="28"/>
        <v>2447</v>
      </c>
      <c r="K89" s="77"/>
      <c r="L89" s="77">
        <f t="shared" si="29"/>
        <v>2447</v>
      </c>
    </row>
    <row r="90" spans="1:12" s="12" customFormat="1" ht="12" customHeight="1">
      <c r="A90" s="40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</row>
    <row r="91" spans="1:12" s="6" customFormat="1" ht="18" customHeight="1">
      <c r="A91" s="57" t="s">
        <v>2</v>
      </c>
      <c r="B91" s="58">
        <f t="shared" ref="B91:H91" si="30">SUM(B92:B105)</f>
        <v>191660</v>
      </c>
      <c r="C91" s="58">
        <f t="shared" si="30"/>
        <v>-76050</v>
      </c>
      <c r="D91" s="58">
        <f t="shared" si="30"/>
        <v>115610</v>
      </c>
      <c r="E91" s="58">
        <f t="shared" si="30"/>
        <v>-7555</v>
      </c>
      <c r="F91" s="58">
        <f t="shared" si="30"/>
        <v>108055</v>
      </c>
      <c r="G91" s="58">
        <f t="shared" si="30"/>
        <v>-2500</v>
      </c>
      <c r="H91" s="58">
        <f t="shared" si="30"/>
        <v>105555</v>
      </c>
      <c r="I91" s="58">
        <f t="shared" ref="I91:J91" si="31">SUM(I92:I105)</f>
        <v>0</v>
      </c>
      <c r="J91" s="58">
        <f t="shared" si="31"/>
        <v>105555</v>
      </c>
      <c r="K91" s="58">
        <f t="shared" ref="K91:L91" si="32">SUM(K92:K105)</f>
        <v>0</v>
      </c>
      <c r="L91" s="58">
        <f t="shared" si="32"/>
        <v>105555</v>
      </c>
    </row>
    <row r="92" spans="1:12" s="15" customFormat="1" ht="15.75" hidden="1">
      <c r="A92" s="59" t="s">
        <v>103</v>
      </c>
      <c r="B92" s="60">
        <v>41994</v>
      </c>
      <c r="C92" s="60">
        <v>-41994</v>
      </c>
      <c r="D92" s="60">
        <f t="shared" si="22"/>
        <v>0</v>
      </c>
      <c r="E92" s="60"/>
      <c r="F92" s="60">
        <f t="shared" ref="F92:F105" si="33">D92+E92</f>
        <v>0</v>
      </c>
      <c r="G92" s="60"/>
      <c r="H92" s="60">
        <f t="shared" ref="H92:H105" si="34">F92+G92</f>
        <v>0</v>
      </c>
      <c r="I92" s="60"/>
      <c r="J92" s="60">
        <f t="shared" ref="J92:J105" si="35">H92+I92</f>
        <v>0</v>
      </c>
      <c r="K92" s="60"/>
      <c r="L92" s="60">
        <f t="shared" ref="L92:L105" si="36">J92+K92</f>
        <v>0</v>
      </c>
    </row>
    <row r="93" spans="1:12" s="15" customFormat="1" ht="31.5" hidden="1">
      <c r="A93" s="59" t="s">
        <v>104</v>
      </c>
      <c r="B93" s="78">
        <v>12779</v>
      </c>
      <c r="C93" s="78">
        <v>-12779</v>
      </c>
      <c r="D93" s="78">
        <f t="shared" si="22"/>
        <v>0</v>
      </c>
      <c r="E93" s="78"/>
      <c r="F93" s="78">
        <f t="shared" si="33"/>
        <v>0</v>
      </c>
      <c r="G93" s="78"/>
      <c r="H93" s="78">
        <f t="shared" si="34"/>
        <v>0</v>
      </c>
      <c r="I93" s="78"/>
      <c r="J93" s="78">
        <f t="shared" si="35"/>
        <v>0</v>
      </c>
      <c r="K93" s="78"/>
      <c r="L93" s="78">
        <f t="shared" si="36"/>
        <v>0</v>
      </c>
    </row>
    <row r="94" spans="1:12" s="15" customFormat="1" ht="78.75" hidden="1">
      <c r="A94" s="59" t="s">
        <v>105</v>
      </c>
      <c r="B94" s="78">
        <v>16337</v>
      </c>
      <c r="C94" s="78">
        <v>-16337</v>
      </c>
      <c r="D94" s="78">
        <f t="shared" si="22"/>
        <v>0</v>
      </c>
      <c r="E94" s="78"/>
      <c r="F94" s="78">
        <f t="shared" si="33"/>
        <v>0</v>
      </c>
      <c r="G94" s="78"/>
      <c r="H94" s="78">
        <f t="shared" si="34"/>
        <v>0</v>
      </c>
      <c r="I94" s="78"/>
      <c r="J94" s="78">
        <f t="shared" si="35"/>
        <v>0</v>
      </c>
      <c r="K94" s="78"/>
      <c r="L94" s="78">
        <f t="shared" si="36"/>
        <v>0</v>
      </c>
    </row>
    <row r="95" spans="1:12" s="6" customFormat="1" ht="24" customHeight="1">
      <c r="A95" s="79" t="s">
        <v>77</v>
      </c>
      <c r="B95" s="64">
        <v>17880</v>
      </c>
      <c r="C95" s="64"/>
      <c r="D95" s="64">
        <f t="shared" si="22"/>
        <v>17880</v>
      </c>
      <c r="E95" s="64"/>
      <c r="F95" s="64">
        <f t="shared" si="33"/>
        <v>17880</v>
      </c>
      <c r="G95" s="64"/>
      <c r="H95" s="64">
        <f t="shared" si="34"/>
        <v>17880</v>
      </c>
      <c r="I95" s="64"/>
      <c r="J95" s="64">
        <f t="shared" si="35"/>
        <v>17880</v>
      </c>
      <c r="K95" s="64"/>
      <c r="L95" s="64">
        <f t="shared" si="36"/>
        <v>17880</v>
      </c>
    </row>
    <row r="96" spans="1:12" s="6" customFormat="1" ht="40.5" customHeight="1">
      <c r="A96" s="79" t="s">
        <v>30</v>
      </c>
      <c r="B96" s="64">
        <f>3115-2000</f>
        <v>1115</v>
      </c>
      <c r="C96" s="64"/>
      <c r="D96" s="64">
        <f t="shared" si="22"/>
        <v>1115</v>
      </c>
      <c r="E96" s="64"/>
      <c r="F96" s="64">
        <f t="shared" si="33"/>
        <v>1115</v>
      </c>
      <c r="G96" s="64"/>
      <c r="H96" s="64">
        <f t="shared" si="34"/>
        <v>1115</v>
      </c>
      <c r="I96" s="64"/>
      <c r="J96" s="64">
        <f t="shared" si="35"/>
        <v>1115</v>
      </c>
      <c r="K96" s="64"/>
      <c r="L96" s="64">
        <f t="shared" si="36"/>
        <v>1115</v>
      </c>
    </row>
    <row r="97" spans="1:12" s="6" customFormat="1" ht="31.5">
      <c r="A97" s="79" t="s">
        <v>130</v>
      </c>
      <c r="B97" s="64">
        <f>1366-1000</f>
        <v>366</v>
      </c>
      <c r="C97" s="64"/>
      <c r="D97" s="64">
        <f t="shared" si="22"/>
        <v>366</v>
      </c>
      <c r="E97" s="64"/>
      <c r="F97" s="64">
        <f t="shared" si="33"/>
        <v>366</v>
      </c>
      <c r="G97" s="64"/>
      <c r="H97" s="64">
        <f t="shared" si="34"/>
        <v>366</v>
      </c>
      <c r="I97" s="64"/>
      <c r="J97" s="64">
        <f t="shared" si="35"/>
        <v>366</v>
      </c>
      <c r="K97" s="64"/>
      <c r="L97" s="64">
        <f t="shared" si="36"/>
        <v>366</v>
      </c>
    </row>
    <row r="98" spans="1:12" s="6" customFormat="1" ht="15.75">
      <c r="A98" s="79" t="s">
        <v>31</v>
      </c>
      <c r="B98" s="64">
        <v>9206</v>
      </c>
      <c r="C98" s="64"/>
      <c r="D98" s="64">
        <f t="shared" si="22"/>
        <v>9206</v>
      </c>
      <c r="E98" s="64"/>
      <c r="F98" s="64">
        <f t="shared" si="33"/>
        <v>9206</v>
      </c>
      <c r="G98" s="64"/>
      <c r="H98" s="64">
        <f t="shared" si="34"/>
        <v>9206</v>
      </c>
      <c r="I98" s="64"/>
      <c r="J98" s="64">
        <f t="shared" si="35"/>
        <v>9206</v>
      </c>
      <c r="K98" s="64"/>
      <c r="L98" s="64">
        <f t="shared" si="36"/>
        <v>9206</v>
      </c>
    </row>
    <row r="99" spans="1:12" s="15" customFormat="1" ht="31.5" hidden="1">
      <c r="A99" s="45" t="s">
        <v>131</v>
      </c>
      <c r="B99" s="80">
        <v>7555</v>
      </c>
      <c r="C99" s="80"/>
      <c r="D99" s="80">
        <f t="shared" si="22"/>
        <v>7555</v>
      </c>
      <c r="E99" s="80">
        <v>-7555</v>
      </c>
      <c r="F99" s="80">
        <f t="shared" si="33"/>
        <v>0</v>
      </c>
      <c r="G99" s="80"/>
      <c r="H99" s="80">
        <f t="shared" si="34"/>
        <v>0</v>
      </c>
      <c r="I99" s="80"/>
      <c r="J99" s="80">
        <f t="shared" si="35"/>
        <v>0</v>
      </c>
      <c r="K99" s="80"/>
      <c r="L99" s="80">
        <f t="shared" si="36"/>
        <v>0</v>
      </c>
    </row>
    <row r="100" spans="1:12" s="6" customFormat="1" ht="31.5">
      <c r="A100" s="26" t="s">
        <v>153</v>
      </c>
      <c r="B100" s="81">
        <v>44334</v>
      </c>
      <c r="C100" s="81">
        <v>-4940</v>
      </c>
      <c r="D100" s="81">
        <f t="shared" si="22"/>
        <v>39394</v>
      </c>
      <c r="E100" s="81"/>
      <c r="F100" s="81">
        <f t="shared" si="33"/>
        <v>39394</v>
      </c>
      <c r="G100" s="81"/>
      <c r="H100" s="81">
        <f t="shared" si="34"/>
        <v>39394</v>
      </c>
      <c r="I100" s="81"/>
      <c r="J100" s="81">
        <f t="shared" si="35"/>
        <v>39394</v>
      </c>
      <c r="K100" s="81"/>
      <c r="L100" s="81">
        <f t="shared" si="36"/>
        <v>39394</v>
      </c>
    </row>
    <row r="101" spans="1:12" s="8" customFormat="1" ht="31.5">
      <c r="A101" s="26" t="s">
        <v>64</v>
      </c>
      <c r="B101" s="81">
        <v>5426</v>
      </c>
      <c r="C101" s="81"/>
      <c r="D101" s="81">
        <f t="shared" si="22"/>
        <v>5426</v>
      </c>
      <c r="E101" s="81"/>
      <c r="F101" s="81">
        <f t="shared" si="33"/>
        <v>5426</v>
      </c>
      <c r="G101" s="81"/>
      <c r="H101" s="81">
        <f t="shared" si="34"/>
        <v>5426</v>
      </c>
      <c r="I101" s="81"/>
      <c r="J101" s="81">
        <f t="shared" si="35"/>
        <v>5426</v>
      </c>
      <c r="K101" s="81"/>
      <c r="L101" s="81">
        <f t="shared" si="36"/>
        <v>5426</v>
      </c>
    </row>
    <row r="102" spans="1:12" s="8" customFormat="1" ht="15.75">
      <c r="A102" s="26" t="s">
        <v>65</v>
      </c>
      <c r="B102" s="81">
        <v>573</v>
      </c>
      <c r="C102" s="81"/>
      <c r="D102" s="81">
        <f t="shared" si="22"/>
        <v>573</v>
      </c>
      <c r="E102" s="81"/>
      <c r="F102" s="81">
        <f t="shared" si="33"/>
        <v>573</v>
      </c>
      <c r="G102" s="81"/>
      <c r="H102" s="81">
        <f t="shared" si="34"/>
        <v>573</v>
      </c>
      <c r="I102" s="81"/>
      <c r="J102" s="81">
        <f t="shared" si="35"/>
        <v>573</v>
      </c>
      <c r="K102" s="81"/>
      <c r="L102" s="81">
        <f t="shared" si="36"/>
        <v>573</v>
      </c>
    </row>
    <row r="103" spans="1:12" s="11" customFormat="1" ht="31.5">
      <c r="A103" s="26" t="s">
        <v>63</v>
      </c>
      <c r="B103" s="81">
        <v>9280</v>
      </c>
      <c r="C103" s="81"/>
      <c r="D103" s="81">
        <f t="shared" si="22"/>
        <v>9280</v>
      </c>
      <c r="E103" s="81"/>
      <c r="F103" s="81">
        <f t="shared" si="33"/>
        <v>9280</v>
      </c>
      <c r="G103" s="81"/>
      <c r="H103" s="81">
        <f t="shared" si="34"/>
        <v>9280</v>
      </c>
      <c r="I103" s="81"/>
      <c r="J103" s="81">
        <f t="shared" si="35"/>
        <v>9280</v>
      </c>
      <c r="K103" s="81"/>
      <c r="L103" s="81">
        <f t="shared" si="36"/>
        <v>9280</v>
      </c>
    </row>
    <row r="104" spans="1:12" s="6" customFormat="1" ht="15.75">
      <c r="A104" s="26" t="s">
        <v>38</v>
      </c>
      <c r="B104" s="81">
        <v>22315</v>
      </c>
      <c r="C104" s="81"/>
      <c r="D104" s="81">
        <f t="shared" si="22"/>
        <v>22315</v>
      </c>
      <c r="E104" s="81"/>
      <c r="F104" s="81">
        <f t="shared" si="33"/>
        <v>22315</v>
      </c>
      <c r="G104" s="81"/>
      <c r="H104" s="81">
        <f t="shared" si="34"/>
        <v>22315</v>
      </c>
      <c r="I104" s="81"/>
      <c r="J104" s="81">
        <f t="shared" si="35"/>
        <v>22315</v>
      </c>
      <c r="K104" s="81"/>
      <c r="L104" s="81">
        <f t="shared" si="36"/>
        <v>22315</v>
      </c>
    </row>
    <row r="105" spans="1:12" s="15" customFormat="1" ht="15.75" hidden="1">
      <c r="A105" s="45" t="s">
        <v>106</v>
      </c>
      <c r="B105" s="80">
        <v>2500</v>
      </c>
      <c r="C105" s="80"/>
      <c r="D105" s="80">
        <f t="shared" si="22"/>
        <v>2500</v>
      </c>
      <c r="E105" s="80"/>
      <c r="F105" s="80">
        <f t="shared" si="33"/>
        <v>2500</v>
      </c>
      <c r="G105" s="80">
        <v>-2500</v>
      </c>
      <c r="H105" s="80">
        <f t="shared" si="34"/>
        <v>0</v>
      </c>
      <c r="I105" s="80"/>
      <c r="J105" s="80">
        <f t="shared" si="35"/>
        <v>0</v>
      </c>
      <c r="K105" s="80"/>
      <c r="L105" s="80">
        <f t="shared" si="36"/>
        <v>0</v>
      </c>
    </row>
    <row r="106" spans="1:12" s="6" customFormat="1" ht="10.5" customHeight="1">
      <c r="A106" s="36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</row>
    <row r="107" spans="1:12" s="6" customFormat="1" ht="19.5" customHeight="1">
      <c r="A107" s="57" t="s">
        <v>14</v>
      </c>
      <c r="B107" s="58">
        <f t="shared" ref="B107:H107" si="37">SUM(B108:B116)</f>
        <v>74500</v>
      </c>
      <c r="C107" s="58">
        <f t="shared" si="37"/>
        <v>-19501</v>
      </c>
      <c r="D107" s="58">
        <f t="shared" si="37"/>
        <v>54999</v>
      </c>
      <c r="E107" s="58">
        <f t="shared" si="37"/>
        <v>0</v>
      </c>
      <c r="F107" s="58">
        <f t="shared" si="37"/>
        <v>54999</v>
      </c>
      <c r="G107" s="58">
        <f t="shared" si="37"/>
        <v>0</v>
      </c>
      <c r="H107" s="58">
        <f t="shared" si="37"/>
        <v>54999</v>
      </c>
      <c r="I107" s="58">
        <f t="shared" ref="I107:J107" si="38">SUM(I108:I116)</f>
        <v>0</v>
      </c>
      <c r="J107" s="58">
        <f t="shared" si="38"/>
        <v>54999</v>
      </c>
      <c r="K107" s="58">
        <f t="shared" ref="K107:L107" si="39">SUM(K108:K116)</f>
        <v>0</v>
      </c>
      <c r="L107" s="58">
        <f t="shared" si="39"/>
        <v>54999</v>
      </c>
    </row>
    <row r="108" spans="1:12" s="15" customFormat="1" ht="31.5" hidden="1">
      <c r="A108" s="45" t="s">
        <v>66</v>
      </c>
      <c r="B108" s="69">
        <v>1638</v>
      </c>
      <c r="C108" s="69">
        <v>-1638</v>
      </c>
      <c r="D108" s="69">
        <f t="shared" si="22"/>
        <v>0</v>
      </c>
      <c r="E108" s="69"/>
      <c r="F108" s="69">
        <f t="shared" ref="F108:F116" si="40">D108+E108</f>
        <v>0</v>
      </c>
      <c r="G108" s="69"/>
      <c r="H108" s="69">
        <f t="shared" ref="H108:H116" si="41">F108+G108</f>
        <v>0</v>
      </c>
      <c r="I108" s="69"/>
      <c r="J108" s="69">
        <f t="shared" ref="J108:J116" si="42">H108+I108</f>
        <v>0</v>
      </c>
      <c r="K108" s="69"/>
      <c r="L108" s="69">
        <f t="shared" ref="L108:L116" si="43">J108+K108</f>
        <v>0</v>
      </c>
    </row>
    <row r="109" spans="1:12" s="6" customFormat="1" ht="15.75">
      <c r="A109" s="26" t="s">
        <v>60</v>
      </c>
      <c r="B109" s="27">
        <v>3942</v>
      </c>
      <c r="C109" s="27"/>
      <c r="D109" s="27">
        <f t="shared" si="22"/>
        <v>3942</v>
      </c>
      <c r="E109" s="27"/>
      <c r="F109" s="27">
        <f t="shared" si="40"/>
        <v>3942</v>
      </c>
      <c r="G109" s="27"/>
      <c r="H109" s="27">
        <f t="shared" si="41"/>
        <v>3942</v>
      </c>
      <c r="I109" s="27"/>
      <c r="J109" s="27">
        <f t="shared" si="42"/>
        <v>3942</v>
      </c>
      <c r="K109" s="27"/>
      <c r="L109" s="27">
        <f t="shared" si="43"/>
        <v>3942</v>
      </c>
    </row>
    <row r="110" spans="1:12" s="24" customFormat="1" ht="15.75">
      <c r="A110" s="26" t="s">
        <v>112</v>
      </c>
      <c r="B110" s="27">
        <v>28546</v>
      </c>
      <c r="C110" s="27"/>
      <c r="D110" s="27">
        <f t="shared" si="22"/>
        <v>28546</v>
      </c>
      <c r="E110" s="27"/>
      <c r="F110" s="27">
        <f t="shared" si="40"/>
        <v>28546</v>
      </c>
      <c r="G110" s="27"/>
      <c r="H110" s="27">
        <f t="shared" si="41"/>
        <v>28546</v>
      </c>
      <c r="I110" s="27"/>
      <c r="J110" s="27">
        <f t="shared" si="42"/>
        <v>28546</v>
      </c>
      <c r="K110" s="27"/>
      <c r="L110" s="27">
        <f t="shared" si="43"/>
        <v>28546</v>
      </c>
    </row>
    <row r="111" spans="1:12" s="15" customFormat="1" ht="15.75" hidden="1">
      <c r="A111" s="45" t="s">
        <v>113</v>
      </c>
      <c r="B111" s="69">
        <v>6250</v>
      </c>
      <c r="C111" s="69">
        <v>-6250</v>
      </c>
      <c r="D111" s="69">
        <f t="shared" si="22"/>
        <v>0</v>
      </c>
      <c r="E111" s="69"/>
      <c r="F111" s="69">
        <f t="shared" si="40"/>
        <v>0</v>
      </c>
      <c r="G111" s="69"/>
      <c r="H111" s="69">
        <f t="shared" si="41"/>
        <v>0</v>
      </c>
      <c r="I111" s="69"/>
      <c r="J111" s="69">
        <f t="shared" si="42"/>
        <v>0</v>
      </c>
      <c r="K111" s="69"/>
      <c r="L111" s="69">
        <f t="shared" si="43"/>
        <v>0</v>
      </c>
    </row>
    <row r="112" spans="1:12" s="15" customFormat="1" ht="15.75" hidden="1">
      <c r="A112" s="45" t="s">
        <v>114</v>
      </c>
      <c r="B112" s="69">
        <v>8500</v>
      </c>
      <c r="C112" s="69">
        <v>-8500</v>
      </c>
      <c r="D112" s="69">
        <f t="shared" si="22"/>
        <v>0</v>
      </c>
      <c r="E112" s="69"/>
      <c r="F112" s="69">
        <f t="shared" si="40"/>
        <v>0</v>
      </c>
      <c r="G112" s="69"/>
      <c r="H112" s="69">
        <f t="shared" si="41"/>
        <v>0</v>
      </c>
      <c r="I112" s="69"/>
      <c r="J112" s="69">
        <f t="shared" si="42"/>
        <v>0</v>
      </c>
      <c r="K112" s="69"/>
      <c r="L112" s="69">
        <f t="shared" si="43"/>
        <v>0</v>
      </c>
    </row>
    <row r="113" spans="1:12" s="24" customFormat="1" ht="15.75">
      <c r="A113" s="26" t="s">
        <v>115</v>
      </c>
      <c r="B113" s="27">
        <v>4750</v>
      </c>
      <c r="C113" s="27"/>
      <c r="D113" s="27">
        <f t="shared" si="22"/>
        <v>4750</v>
      </c>
      <c r="E113" s="27"/>
      <c r="F113" s="27">
        <f t="shared" si="40"/>
        <v>4750</v>
      </c>
      <c r="G113" s="27"/>
      <c r="H113" s="27">
        <f t="shared" si="41"/>
        <v>4750</v>
      </c>
      <c r="I113" s="27"/>
      <c r="J113" s="27">
        <f t="shared" si="42"/>
        <v>4750</v>
      </c>
      <c r="K113" s="27"/>
      <c r="L113" s="27">
        <f t="shared" si="43"/>
        <v>4750</v>
      </c>
    </row>
    <row r="114" spans="1:12" s="15" customFormat="1" ht="47.25" hidden="1">
      <c r="A114" s="45" t="s">
        <v>116</v>
      </c>
      <c r="B114" s="69">
        <v>3113</v>
      </c>
      <c r="C114" s="69">
        <v>-3113</v>
      </c>
      <c r="D114" s="69">
        <f t="shared" si="22"/>
        <v>0</v>
      </c>
      <c r="E114" s="69"/>
      <c r="F114" s="69">
        <f t="shared" si="40"/>
        <v>0</v>
      </c>
      <c r="G114" s="69"/>
      <c r="H114" s="69">
        <f t="shared" si="41"/>
        <v>0</v>
      </c>
      <c r="I114" s="69"/>
      <c r="J114" s="69">
        <f t="shared" si="42"/>
        <v>0</v>
      </c>
      <c r="K114" s="69"/>
      <c r="L114" s="69">
        <f t="shared" si="43"/>
        <v>0</v>
      </c>
    </row>
    <row r="115" spans="1:12" s="24" customFormat="1" ht="17.25" customHeight="1">
      <c r="A115" s="26" t="s">
        <v>118</v>
      </c>
      <c r="B115" s="27">
        <v>16270</v>
      </c>
      <c r="C115" s="27"/>
      <c r="D115" s="27">
        <f t="shared" si="22"/>
        <v>16270</v>
      </c>
      <c r="E115" s="27"/>
      <c r="F115" s="27">
        <f t="shared" si="40"/>
        <v>16270</v>
      </c>
      <c r="G115" s="27"/>
      <c r="H115" s="27">
        <f t="shared" si="41"/>
        <v>16270</v>
      </c>
      <c r="I115" s="27"/>
      <c r="J115" s="27">
        <f t="shared" si="42"/>
        <v>16270</v>
      </c>
      <c r="K115" s="27"/>
      <c r="L115" s="27">
        <f t="shared" si="43"/>
        <v>16270</v>
      </c>
    </row>
    <row r="116" spans="1:12" s="24" customFormat="1" ht="18" customHeight="1">
      <c r="A116" s="26" t="s">
        <v>117</v>
      </c>
      <c r="B116" s="27">
        <v>1491</v>
      </c>
      <c r="C116" s="27"/>
      <c r="D116" s="27">
        <f t="shared" si="22"/>
        <v>1491</v>
      </c>
      <c r="E116" s="27"/>
      <c r="F116" s="27">
        <f t="shared" si="40"/>
        <v>1491</v>
      </c>
      <c r="G116" s="27"/>
      <c r="H116" s="27">
        <f t="shared" si="41"/>
        <v>1491</v>
      </c>
      <c r="I116" s="27"/>
      <c r="J116" s="27">
        <f t="shared" si="42"/>
        <v>1491</v>
      </c>
      <c r="K116" s="27"/>
      <c r="L116" s="27">
        <f t="shared" si="43"/>
        <v>1491</v>
      </c>
    </row>
    <row r="117" spans="1:12" s="6" customFormat="1" ht="10.5" customHeight="1">
      <c r="A117" s="20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 spans="1:12" s="6" customFormat="1" ht="19.5" customHeight="1">
      <c r="A118" s="82" t="s">
        <v>7</v>
      </c>
      <c r="B118" s="56">
        <f t="shared" ref="B118:H118" si="44">SUM(B119:B131)</f>
        <v>694531</v>
      </c>
      <c r="C118" s="56">
        <f t="shared" si="44"/>
        <v>-24669</v>
      </c>
      <c r="D118" s="56">
        <f t="shared" si="44"/>
        <v>669862</v>
      </c>
      <c r="E118" s="56">
        <f t="shared" si="44"/>
        <v>0</v>
      </c>
      <c r="F118" s="56">
        <f t="shared" si="44"/>
        <v>669862</v>
      </c>
      <c r="G118" s="56">
        <f t="shared" si="44"/>
        <v>0</v>
      </c>
      <c r="H118" s="56">
        <f t="shared" si="44"/>
        <v>669862</v>
      </c>
      <c r="I118" s="56">
        <f t="shared" ref="I118:J118" si="45">SUM(I119:I131)</f>
        <v>0</v>
      </c>
      <c r="J118" s="56">
        <f t="shared" si="45"/>
        <v>669862</v>
      </c>
      <c r="K118" s="56">
        <f t="shared" ref="K118:L118" si="46">SUM(K119:K131)</f>
        <v>0</v>
      </c>
      <c r="L118" s="56">
        <f t="shared" si="46"/>
        <v>669862</v>
      </c>
    </row>
    <row r="119" spans="1:12" s="15" customFormat="1" ht="15.75" hidden="1">
      <c r="A119" s="83" t="s">
        <v>80</v>
      </c>
      <c r="B119" s="43">
        <v>19779</v>
      </c>
      <c r="C119" s="43">
        <v>-19779</v>
      </c>
      <c r="D119" s="43">
        <f t="shared" si="22"/>
        <v>0</v>
      </c>
      <c r="E119" s="43"/>
      <c r="F119" s="43">
        <f t="shared" ref="F119:F131" si="47">D119+E119</f>
        <v>0</v>
      </c>
      <c r="G119" s="43"/>
      <c r="H119" s="43">
        <f t="shared" ref="H119:H131" si="48">F119+G119</f>
        <v>0</v>
      </c>
      <c r="I119" s="43"/>
      <c r="J119" s="43">
        <f t="shared" ref="J119:J131" si="49">H119+I119</f>
        <v>0</v>
      </c>
      <c r="K119" s="43"/>
      <c r="L119" s="43">
        <f t="shared" ref="L119:L131" si="50">J119+K119</f>
        <v>0</v>
      </c>
    </row>
    <row r="120" spans="1:12" s="6" customFormat="1" ht="31.5">
      <c r="A120" s="54" t="s">
        <v>81</v>
      </c>
      <c r="B120" s="10">
        <v>1820</v>
      </c>
      <c r="C120" s="10"/>
      <c r="D120" s="10">
        <f t="shared" si="22"/>
        <v>1820</v>
      </c>
      <c r="E120" s="10"/>
      <c r="F120" s="10">
        <f t="shared" si="47"/>
        <v>1820</v>
      </c>
      <c r="G120" s="10"/>
      <c r="H120" s="10">
        <f t="shared" si="48"/>
        <v>1820</v>
      </c>
      <c r="I120" s="10"/>
      <c r="J120" s="10">
        <f t="shared" si="49"/>
        <v>1820</v>
      </c>
      <c r="K120" s="10"/>
      <c r="L120" s="10">
        <f t="shared" si="50"/>
        <v>1820</v>
      </c>
    </row>
    <row r="121" spans="1:12" s="6" customFormat="1" ht="31.5">
      <c r="A121" s="26" t="s">
        <v>32</v>
      </c>
      <c r="B121" s="27">
        <v>2000</v>
      </c>
      <c r="C121" s="27"/>
      <c r="D121" s="27">
        <f t="shared" si="22"/>
        <v>2000</v>
      </c>
      <c r="E121" s="27"/>
      <c r="F121" s="27">
        <f t="shared" si="47"/>
        <v>2000</v>
      </c>
      <c r="G121" s="27"/>
      <c r="H121" s="27">
        <f t="shared" si="48"/>
        <v>2000</v>
      </c>
      <c r="I121" s="27"/>
      <c r="J121" s="27">
        <f t="shared" si="49"/>
        <v>2000</v>
      </c>
      <c r="K121" s="27"/>
      <c r="L121" s="27">
        <f t="shared" si="50"/>
        <v>2000</v>
      </c>
    </row>
    <row r="122" spans="1:12" s="6" customFormat="1" ht="31.5">
      <c r="A122" s="26" t="s">
        <v>159</v>
      </c>
      <c r="B122" s="27">
        <v>12252</v>
      </c>
      <c r="C122" s="27"/>
      <c r="D122" s="27">
        <f t="shared" si="22"/>
        <v>12252</v>
      </c>
      <c r="E122" s="27"/>
      <c r="F122" s="27">
        <f t="shared" si="47"/>
        <v>12252</v>
      </c>
      <c r="G122" s="27"/>
      <c r="H122" s="27">
        <f t="shared" si="48"/>
        <v>12252</v>
      </c>
      <c r="I122" s="27"/>
      <c r="J122" s="27">
        <f t="shared" si="49"/>
        <v>12252</v>
      </c>
      <c r="K122" s="27"/>
      <c r="L122" s="27">
        <f t="shared" si="50"/>
        <v>12252</v>
      </c>
    </row>
    <row r="123" spans="1:12" s="6" customFormat="1" ht="15.75">
      <c r="A123" s="26" t="s">
        <v>160</v>
      </c>
      <c r="B123" s="27">
        <v>725</v>
      </c>
      <c r="C123" s="27"/>
      <c r="D123" s="27">
        <f t="shared" si="22"/>
        <v>725</v>
      </c>
      <c r="E123" s="27"/>
      <c r="F123" s="27">
        <f t="shared" si="47"/>
        <v>725</v>
      </c>
      <c r="G123" s="27"/>
      <c r="H123" s="27">
        <f t="shared" si="48"/>
        <v>725</v>
      </c>
      <c r="I123" s="27"/>
      <c r="J123" s="27">
        <f t="shared" si="49"/>
        <v>725</v>
      </c>
      <c r="K123" s="27"/>
      <c r="L123" s="27">
        <f t="shared" si="50"/>
        <v>725</v>
      </c>
    </row>
    <row r="124" spans="1:12" s="6" customFormat="1" ht="15.75">
      <c r="A124" s="26" t="s">
        <v>157</v>
      </c>
      <c r="B124" s="27">
        <v>18000</v>
      </c>
      <c r="C124" s="27"/>
      <c r="D124" s="27">
        <f t="shared" si="22"/>
        <v>18000</v>
      </c>
      <c r="E124" s="27"/>
      <c r="F124" s="27">
        <f t="shared" si="47"/>
        <v>18000</v>
      </c>
      <c r="G124" s="27"/>
      <c r="H124" s="27">
        <f t="shared" si="48"/>
        <v>18000</v>
      </c>
      <c r="I124" s="27"/>
      <c r="J124" s="27">
        <f t="shared" si="49"/>
        <v>18000</v>
      </c>
      <c r="K124" s="27"/>
      <c r="L124" s="27">
        <f t="shared" si="50"/>
        <v>18000</v>
      </c>
    </row>
    <row r="125" spans="1:12" s="6" customFormat="1" ht="31.5">
      <c r="A125" s="26" t="s">
        <v>82</v>
      </c>
      <c r="B125" s="27">
        <v>4553</v>
      </c>
      <c r="C125" s="27"/>
      <c r="D125" s="27">
        <f t="shared" si="22"/>
        <v>4553</v>
      </c>
      <c r="E125" s="27"/>
      <c r="F125" s="27">
        <f t="shared" si="47"/>
        <v>4553</v>
      </c>
      <c r="G125" s="27"/>
      <c r="H125" s="27">
        <f t="shared" si="48"/>
        <v>4553</v>
      </c>
      <c r="I125" s="27"/>
      <c r="J125" s="27">
        <f t="shared" si="49"/>
        <v>4553</v>
      </c>
      <c r="K125" s="27"/>
      <c r="L125" s="27">
        <f t="shared" si="50"/>
        <v>4553</v>
      </c>
    </row>
    <row r="126" spans="1:12" s="8" customFormat="1" ht="31.5">
      <c r="A126" s="26" t="s">
        <v>161</v>
      </c>
      <c r="B126" s="27">
        <v>63363</v>
      </c>
      <c r="C126" s="27"/>
      <c r="D126" s="27">
        <f t="shared" si="22"/>
        <v>63363</v>
      </c>
      <c r="E126" s="27"/>
      <c r="F126" s="27">
        <f t="shared" si="47"/>
        <v>63363</v>
      </c>
      <c r="G126" s="27"/>
      <c r="H126" s="27">
        <f t="shared" si="48"/>
        <v>63363</v>
      </c>
      <c r="I126" s="27"/>
      <c r="J126" s="27">
        <f t="shared" si="49"/>
        <v>63363</v>
      </c>
      <c r="K126" s="27"/>
      <c r="L126" s="27">
        <f t="shared" si="50"/>
        <v>63363</v>
      </c>
    </row>
    <row r="127" spans="1:12" s="8" customFormat="1" ht="48.75" customHeight="1">
      <c r="A127" s="26" t="s">
        <v>163</v>
      </c>
      <c r="B127" s="27">
        <v>24071</v>
      </c>
      <c r="C127" s="27">
        <v>-4890</v>
      </c>
      <c r="D127" s="27">
        <f t="shared" si="22"/>
        <v>19181</v>
      </c>
      <c r="E127" s="27"/>
      <c r="F127" s="27">
        <f t="shared" si="47"/>
        <v>19181</v>
      </c>
      <c r="G127" s="27"/>
      <c r="H127" s="27">
        <f t="shared" si="48"/>
        <v>19181</v>
      </c>
      <c r="I127" s="27"/>
      <c r="J127" s="27">
        <f t="shared" si="49"/>
        <v>19181</v>
      </c>
      <c r="K127" s="27"/>
      <c r="L127" s="27">
        <f t="shared" si="50"/>
        <v>19181</v>
      </c>
    </row>
    <row r="128" spans="1:12" s="13" customFormat="1" ht="31.5">
      <c r="A128" s="26" t="s">
        <v>158</v>
      </c>
      <c r="B128" s="27">
        <f>90964+545</f>
        <v>91509</v>
      </c>
      <c r="C128" s="27"/>
      <c r="D128" s="27">
        <f t="shared" si="22"/>
        <v>91509</v>
      </c>
      <c r="E128" s="27"/>
      <c r="F128" s="27">
        <f t="shared" si="47"/>
        <v>91509</v>
      </c>
      <c r="G128" s="27"/>
      <c r="H128" s="27">
        <f t="shared" si="48"/>
        <v>91509</v>
      </c>
      <c r="I128" s="27"/>
      <c r="J128" s="27">
        <f t="shared" si="49"/>
        <v>91509</v>
      </c>
      <c r="K128" s="27"/>
      <c r="L128" s="27">
        <f t="shared" si="50"/>
        <v>91509</v>
      </c>
    </row>
    <row r="129" spans="1:12" s="13" customFormat="1" ht="78.75">
      <c r="A129" s="26" t="s">
        <v>162</v>
      </c>
      <c r="B129" s="27">
        <v>47056</v>
      </c>
      <c r="C129" s="27"/>
      <c r="D129" s="27">
        <f t="shared" si="22"/>
        <v>47056</v>
      </c>
      <c r="E129" s="27"/>
      <c r="F129" s="27">
        <f t="shared" si="47"/>
        <v>47056</v>
      </c>
      <c r="G129" s="27"/>
      <c r="H129" s="27">
        <f t="shared" si="48"/>
        <v>47056</v>
      </c>
      <c r="I129" s="27"/>
      <c r="J129" s="27">
        <f t="shared" si="49"/>
        <v>47056</v>
      </c>
      <c r="K129" s="27"/>
      <c r="L129" s="27">
        <f t="shared" si="50"/>
        <v>47056</v>
      </c>
    </row>
    <row r="130" spans="1:12" s="17" customFormat="1" ht="47.25">
      <c r="A130" s="26" t="s">
        <v>165</v>
      </c>
      <c r="B130" s="27">
        <v>22069</v>
      </c>
      <c r="C130" s="27"/>
      <c r="D130" s="27">
        <f t="shared" si="22"/>
        <v>22069</v>
      </c>
      <c r="E130" s="27"/>
      <c r="F130" s="27">
        <f t="shared" si="47"/>
        <v>22069</v>
      </c>
      <c r="G130" s="27"/>
      <c r="H130" s="27">
        <f t="shared" si="48"/>
        <v>22069</v>
      </c>
      <c r="I130" s="27"/>
      <c r="J130" s="27">
        <f t="shared" si="49"/>
        <v>22069</v>
      </c>
      <c r="K130" s="27"/>
      <c r="L130" s="27">
        <f t="shared" si="50"/>
        <v>22069</v>
      </c>
    </row>
    <row r="131" spans="1:12" s="16" customFormat="1" ht="63">
      <c r="A131" s="26" t="s">
        <v>164</v>
      </c>
      <c r="B131" s="27">
        <v>387334</v>
      </c>
      <c r="C131" s="27"/>
      <c r="D131" s="27">
        <f t="shared" si="22"/>
        <v>387334</v>
      </c>
      <c r="E131" s="27"/>
      <c r="F131" s="27">
        <f t="shared" si="47"/>
        <v>387334</v>
      </c>
      <c r="G131" s="27"/>
      <c r="H131" s="27">
        <f t="shared" si="48"/>
        <v>387334</v>
      </c>
      <c r="I131" s="27"/>
      <c r="J131" s="27">
        <f t="shared" si="49"/>
        <v>387334</v>
      </c>
      <c r="K131" s="27"/>
      <c r="L131" s="27">
        <f t="shared" si="50"/>
        <v>387334</v>
      </c>
    </row>
    <row r="132" spans="1:12" s="16" customFormat="1" ht="12.75" customHeight="1">
      <c r="A132" s="38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</row>
    <row r="133" spans="1:12" s="6" customFormat="1" ht="21" customHeight="1">
      <c r="A133" s="84" t="s">
        <v>5</v>
      </c>
      <c r="B133" s="85">
        <f t="shared" ref="B133:H133" si="51">SUM(B134:B152)</f>
        <v>192871</v>
      </c>
      <c r="C133" s="85">
        <f t="shared" si="51"/>
        <v>0</v>
      </c>
      <c r="D133" s="85">
        <f t="shared" si="51"/>
        <v>192871</v>
      </c>
      <c r="E133" s="85">
        <f t="shared" si="51"/>
        <v>0</v>
      </c>
      <c r="F133" s="85">
        <f t="shared" si="51"/>
        <v>192871</v>
      </c>
      <c r="G133" s="85">
        <f t="shared" si="51"/>
        <v>-23904</v>
      </c>
      <c r="H133" s="85">
        <f t="shared" si="51"/>
        <v>168967</v>
      </c>
      <c r="I133" s="85">
        <f t="shared" ref="I133:J133" si="52">SUM(I134:I152)</f>
        <v>0</v>
      </c>
      <c r="J133" s="85">
        <f t="shared" si="52"/>
        <v>168967</v>
      </c>
      <c r="K133" s="85">
        <f t="shared" ref="K133:L133" si="53">SUM(K134:K152)</f>
        <v>-23000</v>
      </c>
      <c r="L133" s="85">
        <f t="shared" si="53"/>
        <v>145967</v>
      </c>
    </row>
    <row r="134" spans="1:12" s="15" customFormat="1" ht="47.25" hidden="1">
      <c r="A134" s="46" t="s">
        <v>141</v>
      </c>
      <c r="B134" s="88">
        <v>23000</v>
      </c>
      <c r="C134" s="88"/>
      <c r="D134" s="88">
        <f t="shared" si="22"/>
        <v>23000</v>
      </c>
      <c r="E134" s="88"/>
      <c r="F134" s="88">
        <f t="shared" ref="F134:F152" si="54">D134+E134</f>
        <v>23000</v>
      </c>
      <c r="G134" s="88"/>
      <c r="H134" s="88">
        <f t="shared" ref="H134:H152" si="55">F134+G134</f>
        <v>23000</v>
      </c>
      <c r="I134" s="88"/>
      <c r="J134" s="88">
        <f t="shared" ref="J134:J152" si="56">H134+I134</f>
        <v>23000</v>
      </c>
      <c r="K134" s="88">
        <v>-23000</v>
      </c>
      <c r="L134" s="88">
        <f t="shared" ref="L134:L152" si="57">J134+K134</f>
        <v>0</v>
      </c>
    </row>
    <row r="135" spans="1:12" s="6" customFormat="1" ht="15.75">
      <c r="A135" s="53" t="s">
        <v>112</v>
      </c>
      <c r="B135" s="86">
        <v>25047</v>
      </c>
      <c r="C135" s="86"/>
      <c r="D135" s="86">
        <f t="shared" si="22"/>
        <v>25047</v>
      </c>
      <c r="E135" s="86"/>
      <c r="F135" s="86">
        <f t="shared" si="54"/>
        <v>25047</v>
      </c>
      <c r="G135" s="86"/>
      <c r="H135" s="86">
        <f t="shared" si="55"/>
        <v>25047</v>
      </c>
      <c r="I135" s="86"/>
      <c r="J135" s="86">
        <f t="shared" si="56"/>
        <v>25047</v>
      </c>
      <c r="K135" s="86"/>
      <c r="L135" s="86">
        <f t="shared" si="57"/>
        <v>25047</v>
      </c>
    </row>
    <row r="136" spans="1:12" s="6" customFormat="1" ht="47.25">
      <c r="A136" s="87" t="s">
        <v>142</v>
      </c>
      <c r="B136" s="86">
        <v>25097</v>
      </c>
      <c r="C136" s="86"/>
      <c r="D136" s="86">
        <f t="shared" si="22"/>
        <v>25097</v>
      </c>
      <c r="E136" s="86"/>
      <c r="F136" s="86">
        <f t="shared" si="54"/>
        <v>25097</v>
      </c>
      <c r="G136" s="86"/>
      <c r="H136" s="86">
        <f t="shared" si="55"/>
        <v>25097</v>
      </c>
      <c r="I136" s="86"/>
      <c r="J136" s="86">
        <f t="shared" si="56"/>
        <v>25097</v>
      </c>
      <c r="K136" s="86"/>
      <c r="L136" s="86">
        <f t="shared" si="57"/>
        <v>25097</v>
      </c>
    </row>
    <row r="137" spans="1:12" s="6" customFormat="1" ht="15.75">
      <c r="A137" s="53" t="s">
        <v>143</v>
      </c>
      <c r="B137" s="86">
        <v>2446</v>
      </c>
      <c r="C137" s="86"/>
      <c r="D137" s="86">
        <f t="shared" si="22"/>
        <v>2446</v>
      </c>
      <c r="E137" s="86"/>
      <c r="F137" s="86">
        <f t="shared" si="54"/>
        <v>2446</v>
      </c>
      <c r="G137" s="86"/>
      <c r="H137" s="86">
        <f t="shared" si="55"/>
        <v>2446</v>
      </c>
      <c r="I137" s="86"/>
      <c r="J137" s="86">
        <f t="shared" si="56"/>
        <v>2446</v>
      </c>
      <c r="K137" s="86"/>
      <c r="L137" s="86">
        <f t="shared" si="57"/>
        <v>2446</v>
      </c>
    </row>
    <row r="138" spans="1:12" s="15" customFormat="1" ht="15.75" hidden="1">
      <c r="A138" s="61" t="s">
        <v>144</v>
      </c>
      <c r="B138" s="88">
        <v>3567</v>
      </c>
      <c r="C138" s="88"/>
      <c r="D138" s="88">
        <f t="shared" si="22"/>
        <v>3567</v>
      </c>
      <c r="E138" s="88"/>
      <c r="F138" s="88">
        <f t="shared" si="54"/>
        <v>3567</v>
      </c>
      <c r="G138" s="88">
        <v>-3567</v>
      </c>
      <c r="H138" s="88">
        <f t="shared" si="55"/>
        <v>0</v>
      </c>
      <c r="I138" s="88"/>
      <c r="J138" s="88">
        <f t="shared" si="56"/>
        <v>0</v>
      </c>
      <c r="K138" s="88"/>
      <c r="L138" s="88">
        <f t="shared" si="57"/>
        <v>0</v>
      </c>
    </row>
    <row r="139" spans="1:12" s="6" customFormat="1" ht="15.75">
      <c r="A139" s="89" t="s">
        <v>52</v>
      </c>
      <c r="B139" s="86">
        <v>1788</v>
      </c>
      <c r="C139" s="86"/>
      <c r="D139" s="86">
        <f t="shared" si="22"/>
        <v>1788</v>
      </c>
      <c r="E139" s="86"/>
      <c r="F139" s="86">
        <f t="shared" si="54"/>
        <v>1788</v>
      </c>
      <c r="G139" s="86"/>
      <c r="H139" s="86">
        <f t="shared" si="55"/>
        <v>1788</v>
      </c>
      <c r="I139" s="86"/>
      <c r="J139" s="86">
        <f t="shared" si="56"/>
        <v>1788</v>
      </c>
      <c r="K139" s="86"/>
      <c r="L139" s="86">
        <f t="shared" si="57"/>
        <v>1788</v>
      </c>
    </row>
    <row r="140" spans="1:12" s="6" customFormat="1" ht="15.75">
      <c r="A140" s="53" t="s">
        <v>53</v>
      </c>
      <c r="B140" s="86">
        <v>13000</v>
      </c>
      <c r="C140" s="86"/>
      <c r="D140" s="86">
        <f t="shared" si="22"/>
        <v>13000</v>
      </c>
      <c r="E140" s="86"/>
      <c r="F140" s="86">
        <f t="shared" si="54"/>
        <v>13000</v>
      </c>
      <c r="G140" s="86"/>
      <c r="H140" s="86">
        <f t="shared" si="55"/>
        <v>13000</v>
      </c>
      <c r="I140" s="86"/>
      <c r="J140" s="86">
        <f t="shared" si="56"/>
        <v>13000</v>
      </c>
      <c r="K140" s="86"/>
      <c r="L140" s="86">
        <f t="shared" si="57"/>
        <v>13000</v>
      </c>
    </row>
    <row r="141" spans="1:12" s="6" customFormat="1" ht="15.75">
      <c r="A141" s="89" t="s">
        <v>59</v>
      </c>
      <c r="B141" s="86">
        <v>2000</v>
      </c>
      <c r="C141" s="86"/>
      <c r="D141" s="86">
        <f t="shared" si="22"/>
        <v>2000</v>
      </c>
      <c r="E141" s="86"/>
      <c r="F141" s="86">
        <f t="shared" si="54"/>
        <v>2000</v>
      </c>
      <c r="G141" s="86"/>
      <c r="H141" s="86">
        <f t="shared" si="55"/>
        <v>2000</v>
      </c>
      <c r="I141" s="86"/>
      <c r="J141" s="86">
        <f t="shared" si="56"/>
        <v>2000</v>
      </c>
      <c r="K141" s="86"/>
      <c r="L141" s="86">
        <f t="shared" si="57"/>
        <v>2000</v>
      </c>
    </row>
    <row r="142" spans="1:12" s="6" customFormat="1" ht="17.25" customHeight="1">
      <c r="A142" s="53" t="s">
        <v>54</v>
      </c>
      <c r="B142" s="86">
        <v>1000</v>
      </c>
      <c r="C142" s="86"/>
      <c r="D142" s="86">
        <f t="shared" si="22"/>
        <v>1000</v>
      </c>
      <c r="E142" s="86"/>
      <c r="F142" s="86">
        <f t="shared" si="54"/>
        <v>1000</v>
      </c>
      <c r="G142" s="86"/>
      <c r="H142" s="86">
        <f t="shared" si="55"/>
        <v>1000</v>
      </c>
      <c r="I142" s="86"/>
      <c r="J142" s="86">
        <f t="shared" si="56"/>
        <v>1000</v>
      </c>
      <c r="K142" s="86"/>
      <c r="L142" s="86">
        <f t="shared" si="57"/>
        <v>1000</v>
      </c>
    </row>
    <row r="143" spans="1:12" s="6" customFormat="1" ht="15.75">
      <c r="A143" s="54" t="s">
        <v>55</v>
      </c>
      <c r="B143" s="86">
        <v>2245</v>
      </c>
      <c r="C143" s="86"/>
      <c r="D143" s="86">
        <f t="shared" ref="D143:D186" si="58">B143+C143</f>
        <v>2245</v>
      </c>
      <c r="E143" s="86"/>
      <c r="F143" s="86">
        <f t="shared" si="54"/>
        <v>2245</v>
      </c>
      <c r="G143" s="86"/>
      <c r="H143" s="86">
        <f t="shared" si="55"/>
        <v>2245</v>
      </c>
      <c r="I143" s="86"/>
      <c r="J143" s="86">
        <f t="shared" si="56"/>
        <v>2245</v>
      </c>
      <c r="K143" s="86"/>
      <c r="L143" s="86">
        <f t="shared" si="57"/>
        <v>2245</v>
      </c>
    </row>
    <row r="144" spans="1:12" s="6" customFormat="1" ht="33.75" customHeight="1">
      <c r="A144" s="54" t="s">
        <v>67</v>
      </c>
      <c r="B144" s="86">
        <v>1742</v>
      </c>
      <c r="C144" s="86"/>
      <c r="D144" s="86">
        <f t="shared" si="58"/>
        <v>1742</v>
      </c>
      <c r="E144" s="86"/>
      <c r="F144" s="86">
        <f t="shared" si="54"/>
        <v>1742</v>
      </c>
      <c r="G144" s="86"/>
      <c r="H144" s="86">
        <f t="shared" si="55"/>
        <v>1742</v>
      </c>
      <c r="I144" s="86"/>
      <c r="J144" s="86">
        <f t="shared" si="56"/>
        <v>1742</v>
      </c>
      <c r="K144" s="86"/>
      <c r="L144" s="86">
        <f t="shared" si="57"/>
        <v>1742</v>
      </c>
    </row>
    <row r="145" spans="1:12" s="6" customFormat="1" ht="15.75">
      <c r="A145" s="89" t="s">
        <v>145</v>
      </c>
      <c r="B145" s="86">
        <v>4830</v>
      </c>
      <c r="C145" s="86"/>
      <c r="D145" s="86">
        <f t="shared" si="58"/>
        <v>4830</v>
      </c>
      <c r="E145" s="86"/>
      <c r="F145" s="86">
        <f t="shared" si="54"/>
        <v>4830</v>
      </c>
      <c r="G145" s="86"/>
      <c r="H145" s="86">
        <f t="shared" si="55"/>
        <v>4830</v>
      </c>
      <c r="I145" s="86"/>
      <c r="J145" s="86">
        <f t="shared" si="56"/>
        <v>4830</v>
      </c>
      <c r="K145" s="86"/>
      <c r="L145" s="86">
        <f t="shared" si="57"/>
        <v>4830</v>
      </c>
    </row>
    <row r="146" spans="1:12" s="15" customFormat="1" ht="31.5" hidden="1">
      <c r="A146" s="90" t="s">
        <v>146</v>
      </c>
      <c r="B146" s="88">
        <f>17670+2667</f>
        <v>20337</v>
      </c>
      <c r="C146" s="88"/>
      <c r="D146" s="88">
        <f t="shared" si="58"/>
        <v>20337</v>
      </c>
      <c r="E146" s="88"/>
      <c r="F146" s="88">
        <f t="shared" si="54"/>
        <v>20337</v>
      </c>
      <c r="G146" s="88">
        <v>-20337</v>
      </c>
      <c r="H146" s="88">
        <f t="shared" si="55"/>
        <v>0</v>
      </c>
      <c r="I146" s="88"/>
      <c r="J146" s="88">
        <f t="shared" si="56"/>
        <v>0</v>
      </c>
      <c r="K146" s="88"/>
      <c r="L146" s="88">
        <f t="shared" si="57"/>
        <v>0</v>
      </c>
    </row>
    <row r="147" spans="1:12" s="6" customFormat="1" ht="15.75">
      <c r="A147" s="89" t="s">
        <v>58</v>
      </c>
      <c r="B147" s="86">
        <v>500</v>
      </c>
      <c r="C147" s="86"/>
      <c r="D147" s="86">
        <f t="shared" si="58"/>
        <v>500</v>
      </c>
      <c r="E147" s="86"/>
      <c r="F147" s="86">
        <f t="shared" si="54"/>
        <v>500</v>
      </c>
      <c r="G147" s="86"/>
      <c r="H147" s="86">
        <f t="shared" si="55"/>
        <v>500</v>
      </c>
      <c r="I147" s="86"/>
      <c r="J147" s="86">
        <f t="shared" si="56"/>
        <v>500</v>
      </c>
      <c r="K147" s="86"/>
      <c r="L147" s="86">
        <f t="shared" si="57"/>
        <v>500</v>
      </c>
    </row>
    <row r="148" spans="1:12" s="6" customFormat="1" ht="31.5">
      <c r="A148" s="91" t="s">
        <v>147</v>
      </c>
      <c r="B148" s="86">
        <v>7000</v>
      </c>
      <c r="C148" s="86"/>
      <c r="D148" s="86">
        <f t="shared" si="58"/>
        <v>7000</v>
      </c>
      <c r="E148" s="86"/>
      <c r="F148" s="86">
        <f t="shared" si="54"/>
        <v>7000</v>
      </c>
      <c r="G148" s="86"/>
      <c r="H148" s="86">
        <f t="shared" si="55"/>
        <v>7000</v>
      </c>
      <c r="I148" s="86"/>
      <c r="J148" s="86">
        <f t="shared" si="56"/>
        <v>7000</v>
      </c>
      <c r="K148" s="86"/>
      <c r="L148" s="86">
        <f t="shared" si="57"/>
        <v>7000</v>
      </c>
    </row>
    <row r="149" spans="1:12" s="6" customFormat="1" ht="15.75">
      <c r="A149" s="54" t="s">
        <v>148</v>
      </c>
      <c r="B149" s="86">
        <v>48459</v>
      </c>
      <c r="C149" s="86"/>
      <c r="D149" s="86">
        <f t="shared" si="58"/>
        <v>48459</v>
      </c>
      <c r="E149" s="86"/>
      <c r="F149" s="86">
        <f t="shared" si="54"/>
        <v>48459</v>
      </c>
      <c r="G149" s="86"/>
      <c r="H149" s="86">
        <f t="shared" si="55"/>
        <v>48459</v>
      </c>
      <c r="I149" s="86"/>
      <c r="J149" s="86">
        <f t="shared" si="56"/>
        <v>48459</v>
      </c>
      <c r="K149" s="86"/>
      <c r="L149" s="86">
        <f t="shared" si="57"/>
        <v>48459</v>
      </c>
    </row>
    <row r="150" spans="1:12" s="6" customFormat="1" ht="31.5">
      <c r="A150" s="89" t="s">
        <v>79</v>
      </c>
      <c r="B150" s="86">
        <v>1825</v>
      </c>
      <c r="C150" s="86"/>
      <c r="D150" s="86">
        <f t="shared" si="58"/>
        <v>1825</v>
      </c>
      <c r="E150" s="86"/>
      <c r="F150" s="86">
        <f t="shared" si="54"/>
        <v>1825</v>
      </c>
      <c r="G150" s="86"/>
      <c r="H150" s="86">
        <f t="shared" si="55"/>
        <v>1825</v>
      </c>
      <c r="I150" s="86"/>
      <c r="J150" s="86">
        <f t="shared" si="56"/>
        <v>1825</v>
      </c>
      <c r="K150" s="86"/>
      <c r="L150" s="86">
        <f t="shared" si="57"/>
        <v>1825</v>
      </c>
    </row>
    <row r="151" spans="1:12" s="6" customFormat="1" ht="15.75">
      <c r="A151" s="89" t="s">
        <v>56</v>
      </c>
      <c r="B151" s="86">
        <v>8500</v>
      </c>
      <c r="C151" s="86"/>
      <c r="D151" s="86">
        <f t="shared" si="58"/>
        <v>8500</v>
      </c>
      <c r="E151" s="86"/>
      <c r="F151" s="86">
        <f t="shared" si="54"/>
        <v>8500</v>
      </c>
      <c r="G151" s="86"/>
      <c r="H151" s="86">
        <f t="shared" si="55"/>
        <v>8500</v>
      </c>
      <c r="I151" s="86"/>
      <c r="J151" s="86">
        <f t="shared" si="56"/>
        <v>8500</v>
      </c>
      <c r="K151" s="86"/>
      <c r="L151" s="86">
        <f t="shared" si="57"/>
        <v>8500</v>
      </c>
    </row>
    <row r="152" spans="1:12" s="6" customFormat="1" ht="31.5">
      <c r="A152" s="89" t="s">
        <v>57</v>
      </c>
      <c r="B152" s="86">
        <f>425+63</f>
        <v>488</v>
      </c>
      <c r="C152" s="86"/>
      <c r="D152" s="86">
        <f t="shared" si="58"/>
        <v>488</v>
      </c>
      <c r="E152" s="86"/>
      <c r="F152" s="86">
        <f t="shared" si="54"/>
        <v>488</v>
      </c>
      <c r="G152" s="86"/>
      <c r="H152" s="86">
        <f t="shared" si="55"/>
        <v>488</v>
      </c>
      <c r="I152" s="86"/>
      <c r="J152" s="86">
        <f t="shared" si="56"/>
        <v>488</v>
      </c>
      <c r="K152" s="86"/>
      <c r="L152" s="86">
        <f t="shared" si="57"/>
        <v>488</v>
      </c>
    </row>
    <row r="153" spans="1:12" ht="13.5" customHeight="1">
      <c r="A153" s="20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</row>
    <row r="154" spans="1:12" s="23" customFormat="1" ht="18.75" customHeight="1">
      <c r="A154" s="57" t="s">
        <v>6</v>
      </c>
      <c r="B154" s="58">
        <f t="shared" ref="B154:H154" si="59">SUM(B155:B175)</f>
        <v>48418</v>
      </c>
      <c r="C154" s="58">
        <f t="shared" si="59"/>
        <v>-7317</v>
      </c>
      <c r="D154" s="58">
        <f t="shared" si="59"/>
        <v>41101</v>
      </c>
      <c r="E154" s="58">
        <f t="shared" si="59"/>
        <v>0</v>
      </c>
      <c r="F154" s="58">
        <f t="shared" si="59"/>
        <v>41101</v>
      </c>
      <c r="G154" s="58">
        <f t="shared" si="59"/>
        <v>0</v>
      </c>
      <c r="H154" s="58">
        <f t="shared" si="59"/>
        <v>41101</v>
      </c>
      <c r="I154" s="58">
        <f t="shared" ref="I154:J154" si="60">SUM(I155:I175)</f>
        <v>0</v>
      </c>
      <c r="J154" s="58">
        <f t="shared" si="60"/>
        <v>41101</v>
      </c>
      <c r="K154" s="58">
        <f t="shared" ref="K154:L154" si="61">SUM(K155:K175)</f>
        <v>0</v>
      </c>
      <c r="L154" s="58">
        <f t="shared" si="61"/>
        <v>41101</v>
      </c>
    </row>
    <row r="155" spans="1:12" s="44" customFormat="1" ht="15.75" hidden="1">
      <c r="A155" s="92" t="s">
        <v>80</v>
      </c>
      <c r="B155" s="60">
        <v>7317</v>
      </c>
      <c r="C155" s="60">
        <v>-7317</v>
      </c>
      <c r="D155" s="60">
        <f t="shared" si="58"/>
        <v>0</v>
      </c>
      <c r="E155" s="60"/>
      <c r="F155" s="60">
        <f t="shared" ref="F155:F175" si="62">D155+E155</f>
        <v>0</v>
      </c>
      <c r="G155" s="60"/>
      <c r="H155" s="60">
        <f t="shared" ref="H155:H175" si="63">F155+G155</f>
        <v>0</v>
      </c>
      <c r="I155" s="60"/>
      <c r="J155" s="60">
        <f t="shared" ref="J155:J175" si="64">H155+I155</f>
        <v>0</v>
      </c>
      <c r="K155" s="60"/>
      <c r="L155" s="60">
        <f t="shared" ref="L155:L175" si="65">J155+K155</f>
        <v>0</v>
      </c>
    </row>
    <row r="156" spans="1:12" ht="15.75">
      <c r="A156" s="26" t="s">
        <v>83</v>
      </c>
      <c r="B156" s="27">
        <v>910</v>
      </c>
      <c r="C156" s="27"/>
      <c r="D156" s="27">
        <f t="shared" si="58"/>
        <v>910</v>
      </c>
      <c r="E156" s="27"/>
      <c r="F156" s="27">
        <f t="shared" si="62"/>
        <v>910</v>
      </c>
      <c r="G156" s="27"/>
      <c r="H156" s="27">
        <f t="shared" si="63"/>
        <v>910</v>
      </c>
      <c r="I156" s="27"/>
      <c r="J156" s="27">
        <f t="shared" si="64"/>
        <v>910</v>
      </c>
      <c r="K156" s="27"/>
      <c r="L156" s="27">
        <f t="shared" si="65"/>
        <v>910</v>
      </c>
    </row>
    <row r="157" spans="1:12" ht="15.75">
      <c r="A157" s="26" t="s">
        <v>84</v>
      </c>
      <c r="B157" s="27">
        <v>3600</v>
      </c>
      <c r="C157" s="27"/>
      <c r="D157" s="27">
        <f t="shared" si="58"/>
        <v>3600</v>
      </c>
      <c r="E157" s="27"/>
      <c r="F157" s="27">
        <f t="shared" si="62"/>
        <v>3600</v>
      </c>
      <c r="G157" s="27"/>
      <c r="H157" s="27">
        <f t="shared" si="63"/>
        <v>3600</v>
      </c>
      <c r="I157" s="27"/>
      <c r="J157" s="27">
        <f t="shared" si="64"/>
        <v>3600</v>
      </c>
      <c r="K157" s="27"/>
      <c r="L157" s="27">
        <f t="shared" si="65"/>
        <v>3600</v>
      </c>
    </row>
    <row r="158" spans="1:12" ht="15.75">
      <c r="A158" s="26" t="s">
        <v>85</v>
      </c>
      <c r="B158" s="27">
        <v>2500</v>
      </c>
      <c r="C158" s="27"/>
      <c r="D158" s="27">
        <f t="shared" si="58"/>
        <v>2500</v>
      </c>
      <c r="E158" s="27"/>
      <c r="F158" s="27">
        <f t="shared" si="62"/>
        <v>2500</v>
      </c>
      <c r="G158" s="27"/>
      <c r="H158" s="27">
        <f t="shared" si="63"/>
        <v>2500</v>
      </c>
      <c r="I158" s="27"/>
      <c r="J158" s="27">
        <f t="shared" si="64"/>
        <v>2500</v>
      </c>
      <c r="K158" s="27"/>
      <c r="L158" s="27">
        <f t="shared" si="65"/>
        <v>2500</v>
      </c>
    </row>
    <row r="159" spans="1:12" ht="15.75">
      <c r="A159" s="26" t="s">
        <v>86</v>
      </c>
      <c r="B159" s="27">
        <v>150</v>
      </c>
      <c r="C159" s="27"/>
      <c r="D159" s="27">
        <f t="shared" si="58"/>
        <v>150</v>
      </c>
      <c r="E159" s="27"/>
      <c r="F159" s="27">
        <f t="shared" si="62"/>
        <v>150</v>
      </c>
      <c r="G159" s="27"/>
      <c r="H159" s="27">
        <f t="shared" si="63"/>
        <v>150</v>
      </c>
      <c r="I159" s="27"/>
      <c r="J159" s="27">
        <f t="shared" si="64"/>
        <v>150</v>
      </c>
      <c r="K159" s="27"/>
      <c r="L159" s="27">
        <f t="shared" si="65"/>
        <v>150</v>
      </c>
    </row>
    <row r="160" spans="1:12" ht="15.75">
      <c r="A160" s="26" t="s">
        <v>87</v>
      </c>
      <c r="B160" s="27">
        <v>350</v>
      </c>
      <c r="C160" s="27"/>
      <c r="D160" s="27">
        <f t="shared" si="58"/>
        <v>350</v>
      </c>
      <c r="E160" s="27"/>
      <c r="F160" s="27">
        <f t="shared" si="62"/>
        <v>350</v>
      </c>
      <c r="G160" s="27"/>
      <c r="H160" s="27">
        <f t="shared" si="63"/>
        <v>350</v>
      </c>
      <c r="I160" s="27"/>
      <c r="J160" s="27">
        <f t="shared" si="64"/>
        <v>350</v>
      </c>
      <c r="K160" s="27"/>
      <c r="L160" s="27">
        <f t="shared" si="65"/>
        <v>350</v>
      </c>
    </row>
    <row r="161" spans="1:12" ht="31.5">
      <c r="A161" s="26" t="s">
        <v>88</v>
      </c>
      <c r="B161" s="27">
        <v>2100</v>
      </c>
      <c r="C161" s="27"/>
      <c r="D161" s="27">
        <f t="shared" si="58"/>
        <v>2100</v>
      </c>
      <c r="E161" s="27"/>
      <c r="F161" s="27">
        <f t="shared" si="62"/>
        <v>2100</v>
      </c>
      <c r="G161" s="27"/>
      <c r="H161" s="27">
        <f t="shared" si="63"/>
        <v>2100</v>
      </c>
      <c r="I161" s="27"/>
      <c r="J161" s="27">
        <f t="shared" si="64"/>
        <v>2100</v>
      </c>
      <c r="K161" s="27"/>
      <c r="L161" s="27">
        <f t="shared" si="65"/>
        <v>2100</v>
      </c>
    </row>
    <row r="162" spans="1:12" ht="15.75">
      <c r="A162" s="26" t="s">
        <v>89</v>
      </c>
      <c r="B162" s="27">
        <v>4500</v>
      </c>
      <c r="C162" s="27"/>
      <c r="D162" s="27">
        <f t="shared" si="58"/>
        <v>4500</v>
      </c>
      <c r="E162" s="27"/>
      <c r="F162" s="27">
        <f t="shared" si="62"/>
        <v>4500</v>
      </c>
      <c r="G162" s="27"/>
      <c r="H162" s="27">
        <f t="shared" si="63"/>
        <v>4500</v>
      </c>
      <c r="I162" s="27"/>
      <c r="J162" s="27">
        <f t="shared" si="64"/>
        <v>4500</v>
      </c>
      <c r="K162" s="27"/>
      <c r="L162" s="27">
        <f t="shared" si="65"/>
        <v>4500</v>
      </c>
    </row>
    <row r="163" spans="1:12" ht="15.75">
      <c r="A163" s="26" t="s">
        <v>90</v>
      </c>
      <c r="B163" s="27">
        <v>80</v>
      </c>
      <c r="C163" s="27"/>
      <c r="D163" s="27">
        <f t="shared" si="58"/>
        <v>80</v>
      </c>
      <c r="E163" s="27"/>
      <c r="F163" s="27">
        <f t="shared" si="62"/>
        <v>80</v>
      </c>
      <c r="G163" s="27"/>
      <c r="H163" s="27">
        <f t="shared" si="63"/>
        <v>80</v>
      </c>
      <c r="I163" s="27"/>
      <c r="J163" s="27">
        <f t="shared" si="64"/>
        <v>80</v>
      </c>
      <c r="K163" s="27"/>
      <c r="L163" s="27">
        <f t="shared" si="65"/>
        <v>80</v>
      </c>
    </row>
    <row r="164" spans="1:12" ht="15.75">
      <c r="A164" s="26" t="s">
        <v>91</v>
      </c>
      <c r="B164" s="27">
        <v>3300</v>
      </c>
      <c r="C164" s="27"/>
      <c r="D164" s="27">
        <f t="shared" si="58"/>
        <v>3300</v>
      </c>
      <c r="E164" s="27"/>
      <c r="F164" s="27">
        <f t="shared" si="62"/>
        <v>3300</v>
      </c>
      <c r="G164" s="27"/>
      <c r="H164" s="27">
        <f t="shared" si="63"/>
        <v>3300</v>
      </c>
      <c r="I164" s="27"/>
      <c r="J164" s="27">
        <f t="shared" si="64"/>
        <v>3300</v>
      </c>
      <c r="K164" s="27"/>
      <c r="L164" s="27">
        <f t="shared" si="65"/>
        <v>3300</v>
      </c>
    </row>
    <row r="165" spans="1:12" ht="15.75">
      <c r="A165" s="26" t="s">
        <v>92</v>
      </c>
      <c r="B165" s="27">
        <v>8000</v>
      </c>
      <c r="C165" s="27"/>
      <c r="D165" s="27">
        <f t="shared" si="58"/>
        <v>8000</v>
      </c>
      <c r="E165" s="27"/>
      <c r="F165" s="27">
        <f t="shared" si="62"/>
        <v>8000</v>
      </c>
      <c r="G165" s="27"/>
      <c r="H165" s="27">
        <f t="shared" si="63"/>
        <v>8000</v>
      </c>
      <c r="I165" s="27"/>
      <c r="J165" s="27">
        <f t="shared" si="64"/>
        <v>8000</v>
      </c>
      <c r="K165" s="27"/>
      <c r="L165" s="27">
        <f t="shared" si="65"/>
        <v>8000</v>
      </c>
    </row>
    <row r="166" spans="1:12" ht="15.75">
      <c r="A166" s="26" t="s">
        <v>93</v>
      </c>
      <c r="B166" s="27">
        <v>2016</v>
      </c>
      <c r="C166" s="27"/>
      <c r="D166" s="27">
        <f t="shared" si="58"/>
        <v>2016</v>
      </c>
      <c r="E166" s="27"/>
      <c r="F166" s="27">
        <f t="shared" si="62"/>
        <v>2016</v>
      </c>
      <c r="G166" s="27"/>
      <c r="H166" s="27">
        <f t="shared" si="63"/>
        <v>2016</v>
      </c>
      <c r="I166" s="27"/>
      <c r="J166" s="27">
        <f t="shared" si="64"/>
        <v>2016</v>
      </c>
      <c r="K166" s="27"/>
      <c r="L166" s="27">
        <f t="shared" si="65"/>
        <v>2016</v>
      </c>
    </row>
    <row r="167" spans="1:12" ht="15.75">
      <c r="A167" s="26" t="s">
        <v>94</v>
      </c>
      <c r="B167" s="27">
        <v>100</v>
      </c>
      <c r="C167" s="27"/>
      <c r="D167" s="27">
        <f t="shared" si="58"/>
        <v>100</v>
      </c>
      <c r="E167" s="27"/>
      <c r="F167" s="27">
        <f t="shared" si="62"/>
        <v>100</v>
      </c>
      <c r="G167" s="27"/>
      <c r="H167" s="27">
        <f t="shared" si="63"/>
        <v>100</v>
      </c>
      <c r="I167" s="27"/>
      <c r="J167" s="27">
        <f t="shared" si="64"/>
        <v>100</v>
      </c>
      <c r="K167" s="27"/>
      <c r="L167" s="27">
        <f t="shared" si="65"/>
        <v>100</v>
      </c>
    </row>
    <row r="168" spans="1:12" ht="15.75">
      <c r="A168" s="26" t="s">
        <v>95</v>
      </c>
      <c r="B168" s="27">
        <v>300</v>
      </c>
      <c r="C168" s="27"/>
      <c r="D168" s="27">
        <f t="shared" si="58"/>
        <v>300</v>
      </c>
      <c r="E168" s="27"/>
      <c r="F168" s="27">
        <f t="shared" si="62"/>
        <v>300</v>
      </c>
      <c r="G168" s="27"/>
      <c r="H168" s="27">
        <f t="shared" si="63"/>
        <v>300</v>
      </c>
      <c r="I168" s="27"/>
      <c r="J168" s="27">
        <f t="shared" si="64"/>
        <v>300</v>
      </c>
      <c r="K168" s="27"/>
      <c r="L168" s="27">
        <f t="shared" si="65"/>
        <v>300</v>
      </c>
    </row>
    <row r="169" spans="1:12" ht="15.75">
      <c r="A169" s="26" t="s">
        <v>96</v>
      </c>
      <c r="B169" s="27">
        <v>479</v>
      </c>
      <c r="C169" s="27"/>
      <c r="D169" s="27">
        <f t="shared" si="58"/>
        <v>479</v>
      </c>
      <c r="E169" s="27"/>
      <c r="F169" s="27">
        <f t="shared" si="62"/>
        <v>479</v>
      </c>
      <c r="G169" s="27"/>
      <c r="H169" s="27">
        <f t="shared" si="63"/>
        <v>479</v>
      </c>
      <c r="I169" s="27"/>
      <c r="J169" s="27">
        <f t="shared" si="64"/>
        <v>479</v>
      </c>
      <c r="K169" s="27"/>
      <c r="L169" s="27">
        <f t="shared" si="65"/>
        <v>479</v>
      </c>
    </row>
    <row r="170" spans="1:12" ht="15.75">
      <c r="A170" s="26" t="s">
        <v>97</v>
      </c>
      <c r="B170" s="27">
        <v>2250</v>
      </c>
      <c r="C170" s="27"/>
      <c r="D170" s="27">
        <f t="shared" si="58"/>
        <v>2250</v>
      </c>
      <c r="E170" s="27"/>
      <c r="F170" s="27">
        <f t="shared" si="62"/>
        <v>2250</v>
      </c>
      <c r="G170" s="27"/>
      <c r="H170" s="27">
        <f t="shared" si="63"/>
        <v>2250</v>
      </c>
      <c r="I170" s="27"/>
      <c r="J170" s="27">
        <f t="shared" si="64"/>
        <v>2250</v>
      </c>
      <c r="K170" s="27"/>
      <c r="L170" s="27">
        <f t="shared" si="65"/>
        <v>2250</v>
      </c>
    </row>
    <row r="171" spans="1:12" ht="15.75">
      <c r="A171" s="26" t="s">
        <v>98</v>
      </c>
      <c r="B171" s="27">
        <v>50</v>
      </c>
      <c r="C171" s="27"/>
      <c r="D171" s="27">
        <f t="shared" si="58"/>
        <v>50</v>
      </c>
      <c r="E171" s="27"/>
      <c r="F171" s="27">
        <f t="shared" si="62"/>
        <v>50</v>
      </c>
      <c r="G171" s="27"/>
      <c r="H171" s="27">
        <f t="shared" si="63"/>
        <v>50</v>
      </c>
      <c r="I171" s="27"/>
      <c r="J171" s="27">
        <f t="shared" si="64"/>
        <v>50</v>
      </c>
      <c r="K171" s="27"/>
      <c r="L171" s="27">
        <f t="shared" si="65"/>
        <v>50</v>
      </c>
    </row>
    <row r="172" spans="1:12" ht="15.75">
      <c r="A172" s="26" t="s">
        <v>99</v>
      </c>
      <c r="B172" s="27">
        <v>1255</v>
      </c>
      <c r="C172" s="27"/>
      <c r="D172" s="27">
        <f t="shared" si="58"/>
        <v>1255</v>
      </c>
      <c r="E172" s="27"/>
      <c r="F172" s="27">
        <f t="shared" si="62"/>
        <v>1255</v>
      </c>
      <c r="G172" s="27"/>
      <c r="H172" s="27">
        <f t="shared" si="63"/>
        <v>1255</v>
      </c>
      <c r="I172" s="27"/>
      <c r="J172" s="27">
        <f t="shared" si="64"/>
        <v>1255</v>
      </c>
      <c r="K172" s="27"/>
      <c r="L172" s="27">
        <f t="shared" si="65"/>
        <v>1255</v>
      </c>
    </row>
    <row r="173" spans="1:12" ht="31.5">
      <c r="A173" s="26" t="s">
        <v>100</v>
      </c>
      <c r="B173" s="27">
        <v>2376</v>
      </c>
      <c r="C173" s="27"/>
      <c r="D173" s="27">
        <f t="shared" si="58"/>
        <v>2376</v>
      </c>
      <c r="E173" s="27"/>
      <c r="F173" s="27">
        <f t="shared" si="62"/>
        <v>2376</v>
      </c>
      <c r="G173" s="27"/>
      <c r="H173" s="27">
        <f t="shared" si="63"/>
        <v>2376</v>
      </c>
      <c r="I173" s="27"/>
      <c r="J173" s="27">
        <f t="shared" si="64"/>
        <v>2376</v>
      </c>
      <c r="K173" s="27"/>
      <c r="L173" s="27">
        <f t="shared" si="65"/>
        <v>2376</v>
      </c>
    </row>
    <row r="174" spans="1:12" ht="31.5">
      <c r="A174" s="26" t="s">
        <v>101</v>
      </c>
      <c r="B174" s="27">
        <v>600</v>
      </c>
      <c r="C174" s="27"/>
      <c r="D174" s="27">
        <f t="shared" si="58"/>
        <v>600</v>
      </c>
      <c r="E174" s="27"/>
      <c r="F174" s="27">
        <f t="shared" si="62"/>
        <v>600</v>
      </c>
      <c r="G174" s="27"/>
      <c r="H174" s="27">
        <f t="shared" si="63"/>
        <v>600</v>
      </c>
      <c r="I174" s="27"/>
      <c r="J174" s="27">
        <f t="shared" si="64"/>
        <v>600</v>
      </c>
      <c r="K174" s="27"/>
      <c r="L174" s="27">
        <f t="shared" si="65"/>
        <v>600</v>
      </c>
    </row>
    <row r="175" spans="1:12" ht="34.5" customHeight="1">
      <c r="A175" s="26" t="s">
        <v>102</v>
      </c>
      <c r="B175" s="27">
        <f>6785-600</f>
        <v>6185</v>
      </c>
      <c r="C175" s="27"/>
      <c r="D175" s="27">
        <f t="shared" si="58"/>
        <v>6185</v>
      </c>
      <c r="E175" s="27"/>
      <c r="F175" s="27">
        <f t="shared" si="62"/>
        <v>6185</v>
      </c>
      <c r="G175" s="27"/>
      <c r="H175" s="27">
        <f t="shared" si="63"/>
        <v>6185</v>
      </c>
      <c r="I175" s="27"/>
      <c r="J175" s="27">
        <f t="shared" si="64"/>
        <v>6185</v>
      </c>
      <c r="K175" s="27"/>
      <c r="L175" s="27">
        <f t="shared" si="65"/>
        <v>6185</v>
      </c>
    </row>
    <row r="176" spans="1:12" ht="13.5" customHeight="1">
      <c r="A176" s="20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</row>
    <row r="177" spans="1:12" ht="18.75" customHeight="1">
      <c r="A177" s="57" t="s">
        <v>9</v>
      </c>
      <c r="B177" s="58">
        <f t="shared" ref="B177:H177" si="66">SUM(B178:B182)</f>
        <v>6700</v>
      </c>
      <c r="C177" s="58">
        <f t="shared" si="66"/>
        <v>-467</v>
      </c>
      <c r="D177" s="58">
        <f t="shared" si="66"/>
        <v>6233</v>
      </c>
      <c r="E177" s="58">
        <f t="shared" si="66"/>
        <v>0</v>
      </c>
      <c r="F177" s="58">
        <f t="shared" si="66"/>
        <v>6233</v>
      </c>
      <c r="G177" s="58">
        <f t="shared" si="66"/>
        <v>-1655</v>
      </c>
      <c r="H177" s="58">
        <f t="shared" si="66"/>
        <v>4578</v>
      </c>
      <c r="I177" s="58">
        <f t="shared" ref="I177:J177" si="67">SUM(I178:I182)</f>
        <v>0</v>
      </c>
      <c r="J177" s="58">
        <f t="shared" si="67"/>
        <v>4578</v>
      </c>
      <c r="K177" s="58">
        <f t="shared" ref="K177:L177" si="68">SUM(K178:K182)</f>
        <v>0</v>
      </c>
      <c r="L177" s="58">
        <f t="shared" si="68"/>
        <v>4578</v>
      </c>
    </row>
    <row r="178" spans="1:12" s="44" customFormat="1" ht="15.75" hidden="1">
      <c r="A178" s="46" t="s">
        <v>135</v>
      </c>
      <c r="B178" s="60">
        <v>256</v>
      </c>
      <c r="C178" s="60">
        <v>-256</v>
      </c>
      <c r="D178" s="60">
        <f t="shared" si="58"/>
        <v>0</v>
      </c>
      <c r="E178" s="60"/>
      <c r="F178" s="60">
        <f>D178+E178</f>
        <v>0</v>
      </c>
      <c r="G178" s="60"/>
      <c r="H178" s="60">
        <f>F178+G178</f>
        <v>0</v>
      </c>
      <c r="I178" s="60"/>
      <c r="J178" s="60">
        <f>H178+I178</f>
        <v>0</v>
      </c>
      <c r="K178" s="60"/>
      <c r="L178" s="60">
        <f>J178+K178</f>
        <v>0</v>
      </c>
    </row>
    <row r="179" spans="1:12" ht="15.75">
      <c r="A179" s="29" t="s">
        <v>78</v>
      </c>
      <c r="B179" s="10">
        <v>4285</v>
      </c>
      <c r="C179" s="10"/>
      <c r="D179" s="10">
        <f t="shared" si="58"/>
        <v>4285</v>
      </c>
      <c r="E179" s="10"/>
      <c r="F179" s="10">
        <f>D179+E179</f>
        <v>4285</v>
      </c>
      <c r="G179" s="10"/>
      <c r="H179" s="10">
        <f>F179+G179</f>
        <v>4285</v>
      </c>
      <c r="I179" s="10"/>
      <c r="J179" s="10">
        <f>H179+I179</f>
        <v>4285</v>
      </c>
      <c r="K179" s="10"/>
      <c r="L179" s="10">
        <f>J179+K179</f>
        <v>4285</v>
      </c>
    </row>
    <row r="180" spans="1:12" s="44" customFormat="1" ht="31.5" hidden="1">
      <c r="A180" s="45" t="s">
        <v>136</v>
      </c>
      <c r="B180" s="93">
        <v>1655</v>
      </c>
      <c r="C180" s="93"/>
      <c r="D180" s="93">
        <f t="shared" si="58"/>
        <v>1655</v>
      </c>
      <c r="E180" s="93"/>
      <c r="F180" s="93">
        <f>D180+E180</f>
        <v>1655</v>
      </c>
      <c r="G180" s="93">
        <v>-1655</v>
      </c>
      <c r="H180" s="93">
        <f>F180+G180</f>
        <v>0</v>
      </c>
      <c r="I180" s="93"/>
      <c r="J180" s="93">
        <f>H180+I180</f>
        <v>0</v>
      </c>
      <c r="K180" s="93"/>
      <c r="L180" s="93">
        <f>J180+K180</f>
        <v>0</v>
      </c>
    </row>
    <row r="181" spans="1:12" s="23" customFormat="1" ht="31.5">
      <c r="A181" s="26" t="s">
        <v>156</v>
      </c>
      <c r="B181" s="28">
        <v>293</v>
      </c>
      <c r="C181" s="28"/>
      <c r="D181" s="28">
        <f t="shared" si="58"/>
        <v>293</v>
      </c>
      <c r="E181" s="28"/>
      <c r="F181" s="28">
        <f>D181+E181</f>
        <v>293</v>
      </c>
      <c r="G181" s="28"/>
      <c r="H181" s="28">
        <f>F181+G181</f>
        <v>293</v>
      </c>
      <c r="I181" s="28"/>
      <c r="J181" s="28">
        <f>H181+I181</f>
        <v>293</v>
      </c>
      <c r="K181" s="28"/>
      <c r="L181" s="28">
        <f>J181+K181</f>
        <v>293</v>
      </c>
    </row>
    <row r="182" spans="1:12" s="44" customFormat="1" ht="31.5" hidden="1">
      <c r="A182" s="45" t="s">
        <v>137</v>
      </c>
      <c r="B182" s="93">
        <v>211</v>
      </c>
      <c r="C182" s="93">
        <v>-211</v>
      </c>
      <c r="D182" s="93">
        <f t="shared" si="58"/>
        <v>0</v>
      </c>
      <c r="E182" s="93"/>
      <c r="F182" s="93">
        <f>D182+E182</f>
        <v>0</v>
      </c>
      <c r="G182" s="93"/>
      <c r="H182" s="93">
        <f>F182+G182</f>
        <v>0</v>
      </c>
      <c r="I182" s="93"/>
      <c r="J182" s="93">
        <f>H182+I182</f>
        <v>0</v>
      </c>
      <c r="K182" s="93"/>
      <c r="L182" s="93">
        <f>J182+K182</f>
        <v>0</v>
      </c>
    </row>
    <row r="183" spans="1:12" ht="13.5" customHeight="1">
      <c r="A183" s="22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</row>
    <row r="184" spans="1:12" s="44" customFormat="1" ht="20.25" hidden="1" customHeight="1">
      <c r="A184" s="75" t="s">
        <v>4</v>
      </c>
      <c r="B184" s="76">
        <f t="shared" ref="B184:L184" si="69">SUM(B185:B185)</f>
        <v>1000</v>
      </c>
      <c r="C184" s="76">
        <f t="shared" si="69"/>
        <v>0</v>
      </c>
      <c r="D184" s="76">
        <f t="shared" si="69"/>
        <v>1000</v>
      </c>
      <c r="E184" s="76">
        <f t="shared" si="69"/>
        <v>-1000</v>
      </c>
      <c r="F184" s="76">
        <f t="shared" si="69"/>
        <v>0</v>
      </c>
      <c r="G184" s="76">
        <f t="shared" si="69"/>
        <v>0</v>
      </c>
      <c r="H184" s="76">
        <f t="shared" si="69"/>
        <v>0</v>
      </c>
      <c r="I184" s="76">
        <f t="shared" si="69"/>
        <v>0</v>
      </c>
      <c r="J184" s="76">
        <f t="shared" si="69"/>
        <v>0</v>
      </c>
      <c r="K184" s="76">
        <f t="shared" si="69"/>
        <v>0</v>
      </c>
      <c r="L184" s="76">
        <f t="shared" si="69"/>
        <v>0</v>
      </c>
    </row>
    <row r="185" spans="1:12" s="44" customFormat="1" ht="55.5" hidden="1" customHeight="1">
      <c r="A185" s="45" t="s">
        <v>138</v>
      </c>
      <c r="B185" s="93">
        <v>1000</v>
      </c>
      <c r="C185" s="93"/>
      <c r="D185" s="93">
        <f t="shared" si="58"/>
        <v>1000</v>
      </c>
      <c r="E185" s="93">
        <v>-1000</v>
      </c>
      <c r="F185" s="93">
        <f>D185+E185</f>
        <v>0</v>
      </c>
      <c r="G185" s="93"/>
      <c r="H185" s="93">
        <f>F185+G185</f>
        <v>0</v>
      </c>
      <c r="I185" s="93"/>
      <c r="J185" s="93">
        <f>H185+I185</f>
        <v>0</v>
      </c>
      <c r="K185" s="93"/>
      <c r="L185" s="93">
        <f>J185+K185</f>
        <v>0</v>
      </c>
    </row>
    <row r="186" spans="1:12" ht="33">
      <c r="A186" s="94" t="s">
        <v>13</v>
      </c>
      <c r="B186" s="58">
        <v>10848</v>
      </c>
      <c r="C186" s="58"/>
      <c r="D186" s="58">
        <f t="shared" si="58"/>
        <v>10848</v>
      </c>
      <c r="E186" s="58"/>
      <c r="F186" s="58">
        <f>D186+E186</f>
        <v>10848</v>
      </c>
      <c r="G186" s="58"/>
      <c r="H186" s="58">
        <f>F186+G186</f>
        <v>10848</v>
      </c>
      <c r="I186" s="58"/>
      <c r="J186" s="58">
        <f>H186+I186</f>
        <v>10848</v>
      </c>
      <c r="K186" s="58"/>
      <c r="L186" s="58">
        <f>J186+K186</f>
        <v>10848</v>
      </c>
    </row>
    <row r="187" spans="1:12" ht="18.75">
      <c r="A187" s="18" t="s">
        <v>62</v>
      </c>
      <c r="B187" s="7">
        <f t="shared" ref="B187:H187" si="70">B13+B29+B34+B40+B78+B81+B91+B107+B118+B133+B154+B177+B184+B186</f>
        <v>1708011</v>
      </c>
      <c r="C187" s="7">
        <f t="shared" si="70"/>
        <v>-168665</v>
      </c>
      <c r="D187" s="7">
        <f t="shared" si="70"/>
        <v>1539346</v>
      </c>
      <c r="E187" s="7">
        <f t="shared" si="70"/>
        <v>-63690</v>
      </c>
      <c r="F187" s="7">
        <f t="shared" si="70"/>
        <v>1475656</v>
      </c>
      <c r="G187" s="7">
        <f t="shared" si="70"/>
        <v>-28192</v>
      </c>
      <c r="H187" s="7">
        <f t="shared" si="70"/>
        <v>1447464</v>
      </c>
      <c r="I187" s="7">
        <f t="shared" ref="I187:J187" si="71">I13+I29+I34+I40+I78+I81+I91+I107+I118+I133+I154+I177+I184+I186</f>
        <v>-12047</v>
      </c>
      <c r="J187" s="7">
        <f t="shared" si="71"/>
        <v>1435417</v>
      </c>
      <c r="K187" s="7">
        <f t="shared" ref="K187:L187" si="72">K13+K29+K34+K40+K78+K81+K91+K107+K118+K133+K154+K177+K184+K186</f>
        <v>-36224</v>
      </c>
      <c r="L187" s="7">
        <f t="shared" si="72"/>
        <v>1399193</v>
      </c>
    </row>
  </sheetData>
  <customSheetViews>
    <customSheetView guid="{767DB008-C126-4CA9-BF0B-F079230FEAEB}" showPageBreaks="1" printArea="1" view="pageBreakPreview" topLeftCell="A64">
      <selection activeCell="A72" sqref="A72:B72"/>
      <pageMargins left="0.65" right="0.39370078740157483" top="0.55118110236220474" bottom="0.31496062992125984" header="0.31496062992125984" footer="0.31496062992125984"/>
      <pageSetup paperSize="9" scale="75" orientation="portrait" r:id="rId1"/>
      <headerFooter differentFirst="1">
        <oddHeader>&amp;C&amp;P</oddHeader>
      </headerFooter>
    </customSheetView>
    <customSheetView guid="{C3983951-7771-4EF6-9FA5-26BFEBDFE478}" showPageBreaks="1" printArea="1" view="pageBreakPreview" topLeftCell="A76">
      <selection activeCell="B98" sqref="B98"/>
      <pageMargins left="0.65" right="0.39370078740157483" top="0.55118110236220474" bottom="0.31496062992125984" header="0.31496062992125984" footer="0.31496062992125984"/>
      <pageSetup paperSize="9" scale="75" orientation="portrait" r:id="rId2"/>
      <headerFooter differentFirst="1">
        <oddHeader>&amp;C&amp;P</oddHeader>
      </headerFooter>
    </customSheetView>
    <customSheetView guid="{D6B9C0F5-1ED0-4130-8526-87D02CFC54C6}" showPageBreaks="1" printArea="1" view="pageBreakPreview" topLeftCell="A19">
      <selection activeCell="A43" sqref="A43"/>
      <pageMargins left="0.65" right="0.39370078740157483" top="0.55118110236220474" bottom="0.31496062992125984" header="0.31496062992125984" footer="0.31496062992125984"/>
      <pageSetup paperSize="9" scale="75" orientation="portrait" r:id="rId3"/>
      <headerFooter differentFirst="1">
        <oddHeader>&amp;C&amp;P</oddHeader>
      </headerFooter>
    </customSheetView>
    <customSheetView guid="{C7094EE5-B36C-4632-AB1C-596D174E3E9E}" showPageBreaks="1" printArea="1" view="pageBreakPreview" topLeftCell="A101">
      <selection activeCell="B115" sqref="B115"/>
      <pageMargins left="0.98425196850393704" right="0.39370078740157483" top="0.55118110236220474" bottom="0.31496062992125984" header="0.31496062992125984" footer="0.31496062992125984"/>
      <pageSetup paperSize="9" scale="70" orientation="portrait" r:id="rId4"/>
      <headerFooter differentFirst="1">
        <oddHeader>&amp;C&amp;P</oddHeader>
      </headerFooter>
    </customSheetView>
    <customSheetView guid="{5BD66860-B277-4F4A-AFEB-7F16F8995C23}" showPageBreaks="1" printArea="1" view="pageBreakPreview" topLeftCell="A122">
      <selection activeCell="B132" sqref="B132"/>
      <pageMargins left="0.98425196850393704" right="0.39370078740157483" top="0.55118110236220474" bottom="0.31496062992125984" header="0.31496062992125984" footer="0.31496062992125984"/>
      <pageSetup paperSize="9" scale="70" orientation="portrait" r:id="rId5"/>
      <headerFooter differentFirst="1">
        <oddHeader>&amp;C&amp;P</oddHeader>
      </headerFooter>
    </customSheetView>
    <customSheetView guid="{A8FFCEA9-F5A3-4085-A6E2-A5162A6259E6}" showPageBreaks="1" printArea="1" view="pageBreakPreview" topLeftCell="A7">
      <selection activeCell="B19" sqref="B19"/>
      <pageMargins left="0.98425196850393704" right="0.39370078740157483" top="0.55118110236220474" bottom="0.31496062992125984" header="0.31496062992125984" footer="0.31496062992125984"/>
      <pageSetup paperSize="9" scale="70" orientation="portrait" r:id="rId6"/>
      <headerFooter differentFirst="1">
        <oddHeader>&amp;C&amp;P</oddHeader>
      </headerFooter>
    </customSheetView>
    <customSheetView guid="{06F30FBF-245C-499B-A109-615C7A065F8E}" showPageBreaks="1" printArea="1" topLeftCell="A7">
      <selection activeCell="B24" sqref="B24"/>
      <pageMargins left="0.98425196850393704" right="0.39370078740157483" top="0.55118110236220474" bottom="0.31496062992125984" header="0.31496062992125984" footer="0.31496062992125984"/>
      <pageSetup paperSize="9" scale="70" orientation="portrait" r:id="rId7"/>
      <headerFooter differentFirst="1">
        <oddHeader>&amp;C&amp;P</oddHeader>
      </headerFooter>
    </customSheetView>
    <customSheetView guid="{0E7D6FB0-89ED-4CA2-8A46-395DE0EEF218}" printArea="1" topLeftCell="A124">
      <selection activeCell="B135" sqref="B135"/>
      <pageMargins left="0.98425196850393704" right="0.39370078740157483" top="0.55118110236220474" bottom="0.31496062992125984" header="0.31496062992125984" footer="0.31496062992125984"/>
      <pageSetup paperSize="9" scale="70" orientation="portrait" r:id="rId8"/>
      <headerFooter differentFirst="1">
        <oddHeader>&amp;C&amp;P</oddHeader>
      </headerFooter>
    </customSheetView>
    <customSheetView guid="{3FBD266B-1AD6-4E07-8451-5270CD587131}" printArea="1" topLeftCell="A144">
      <selection activeCell="C151" sqref="C151"/>
      <pageMargins left="0.98425196850393704" right="0.39370078740157483" top="0.55118110236220474" bottom="0.31496062992125984" header="0.31496062992125984" footer="0.31496062992125984"/>
      <pageSetup paperSize="9" scale="70" orientation="portrait" r:id="rId9"/>
      <headerFooter differentFirst="1">
        <oddHeader>&amp;C&amp;P</oddHeader>
      </headerFooter>
    </customSheetView>
  </customSheetViews>
  <mergeCells count="7">
    <mergeCell ref="A9:L9"/>
    <mergeCell ref="A5:L5"/>
    <mergeCell ref="A6:L6"/>
    <mergeCell ref="A7:L7"/>
    <mergeCell ref="A1:L1"/>
    <mergeCell ref="A2:L2"/>
    <mergeCell ref="A3:L3"/>
  </mergeCells>
  <pageMargins left="0.55118110236220474" right="0.31496062992125984" top="0.39370078740157483" bottom="0.31496062992125984" header="0.19685039370078741" footer="0.31496062992125984"/>
  <pageSetup paperSize="9" scale="77" firstPageNumber="150" orientation="portrait" useFirstPageNumber="1" r:id="rId1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e.filatova</cp:lastModifiedBy>
  <cp:lastPrinted>2021-07-07T12:33:59Z</cp:lastPrinted>
  <dcterms:created xsi:type="dcterms:W3CDTF">2016-11-29T09:53:06Z</dcterms:created>
  <dcterms:modified xsi:type="dcterms:W3CDTF">2021-08-05T12:49:37Z</dcterms:modified>
</cp:coreProperties>
</file>