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" windowWidth="17520" windowHeight="9750"/>
  </bookViews>
  <sheets>
    <sheet name="Лист1" sheetId="1" r:id="rId1"/>
  </sheets>
  <definedNames>
    <definedName name="_xlnm._FilterDatabase" localSheetId="0" hidden="1">Лист1!$A$10:$C$108</definedName>
    <definedName name="Z_0E7D6FB0_89ED_4CA2_8A46_395DE0EEF218_.wvu.FilterData" localSheetId="0" hidden="1">Лист1!$A$10:$C$108</definedName>
    <definedName name="Z_0E7D6FB0_89ED_4CA2_8A46_395DE0EEF218_.wvu.PrintArea" localSheetId="0" hidden="1">Лист1!$A$5:$C$108</definedName>
    <definedName name="Z_0E7D6FB0_89ED_4CA2_8A46_395DE0EEF218_.wvu.PrintTitles" localSheetId="0" hidden="1">Лист1!$10:$10</definedName>
    <definedName name="Z_3138DDCF_607D_436F_8387_9A91194A9663_.wvu.FilterData" localSheetId="0" hidden="1">Лист1!$A$10:$C$108</definedName>
    <definedName name="Z_3138DDCF_607D_436F_8387_9A91194A9663_.wvu.PrintArea" localSheetId="0" hidden="1">Лист1!$A$5:$C$108</definedName>
    <definedName name="Z_3138DDCF_607D_436F_8387_9A91194A9663_.wvu.PrintTitles" localSheetId="0" hidden="1">Лист1!$10:$10</definedName>
    <definedName name="Z_32BFBB00_2C96_4039_A067_829533CF91D8_.wvu.FilterData" localSheetId="0" hidden="1">Лист1!$A$10:$C$108</definedName>
    <definedName name="Z_4CF2844F_BD9E_4345_9DAC_FE6143A67D4E_.wvu.FilterData" localSheetId="0" hidden="1">Лист1!$A$10:$C$108</definedName>
    <definedName name="Z_54FD0BF2_5B65_4DCA_B3B0_92B0A1324D4D_.wvu.FilterData" localSheetId="0" hidden="1">Лист1!$A$10:$C$108</definedName>
    <definedName name="Z_54FD0BF2_5B65_4DCA_B3B0_92B0A1324D4D_.wvu.PrintArea" localSheetId="0" hidden="1">Лист1!$A$5:$C$108</definedName>
    <definedName name="Z_54FD0BF2_5B65_4DCA_B3B0_92B0A1324D4D_.wvu.PrintTitles" localSheetId="0" hidden="1">Лист1!$10:$10</definedName>
    <definedName name="Z_59257022_7E1D_43D6_923E_29B12F5BA58B_.wvu.FilterData" localSheetId="0" hidden="1">Лист1!$A$10:$C$108</definedName>
    <definedName name="Z_59257022_7E1D_43D6_923E_29B12F5BA58B_.wvu.PrintArea" localSheetId="0" hidden="1">Лист1!$A$5:$C$108</definedName>
    <definedName name="Z_59257022_7E1D_43D6_923E_29B12F5BA58B_.wvu.PrintTitles" localSheetId="0" hidden="1">Лист1!$10:$10</definedName>
    <definedName name="Z_5E970965_EBAA_4583_9113_2F1FD408C7E6_.wvu.FilterData" localSheetId="0" hidden="1">Лист1!$A$10:$C$108</definedName>
    <definedName name="Z_5E970965_EBAA_4583_9113_2F1FD408C7E6_.wvu.PrintArea" localSheetId="0" hidden="1">Лист1!$A$5:$C$108</definedName>
    <definedName name="Z_5E970965_EBAA_4583_9113_2F1FD408C7E6_.wvu.PrintTitles" localSheetId="0" hidden="1">Лист1!$10:$10</definedName>
    <definedName name="Z_7A45C43F_9537_4146_8FDF_DCA0DA1BE2B0_.wvu.FilterData" localSheetId="0" hidden="1">Лист1!$A$10:$C$108</definedName>
    <definedName name="Z_8655FF0B_4243_413D_8CE2_6702EB75BC19_.wvu.FilterData" localSheetId="0" hidden="1">Лист1!$A$10:$C$108</definedName>
    <definedName name="Z_A6552C71_D375_4749_8F82_5AAB4D2B8CD6_.wvu.FilterData" localSheetId="0" hidden="1">Лист1!$A$10:$C$108</definedName>
    <definedName name="Z_C2787407_F562_4D03_8970_D113AD41CB6E_.wvu.FilterData" localSheetId="0" hidden="1">Лист1!$A$10:$C$108</definedName>
    <definedName name="Z_C2787407_F562_4D03_8970_D113AD41CB6E_.wvu.PrintArea" localSheetId="0" hidden="1">Лист1!$A$5:$C$108</definedName>
    <definedName name="Z_C2787407_F562_4D03_8970_D113AD41CB6E_.wvu.PrintTitles" localSheetId="0" hidden="1">Лист1!$10:$10</definedName>
    <definedName name="Z_C7094EE5_B36C_4632_AB1C_596D174E3E9E_.wvu.FilterData" localSheetId="0" hidden="1">Лист1!$A$10:$C$108</definedName>
    <definedName name="Z_C7094EE5_B36C_4632_AB1C_596D174E3E9E_.wvu.PrintArea" localSheetId="0" hidden="1">Лист1!$A$5:$C$108</definedName>
    <definedName name="Z_C7094EE5_B36C_4632_AB1C_596D174E3E9E_.wvu.PrintTitles" localSheetId="0" hidden="1">Лист1!$10:$10</definedName>
    <definedName name="Z_CA4B4EEB_F128_451D_B748_F8A0B6B583E3_.wvu.FilterData" localSheetId="0" hidden="1">Лист1!$A$10:$C$108</definedName>
    <definedName name="Z_CA868468_5F28_4D57_8281_DB2CFB777ABB_.wvu.FilterData" localSheetId="0" hidden="1">Лист1!$A$10:$C$108</definedName>
    <definedName name="Z_CA868468_5F28_4D57_8281_DB2CFB777ABB_.wvu.PrintArea" localSheetId="0" hidden="1">Лист1!$A$5:$C$108</definedName>
    <definedName name="Z_CA868468_5F28_4D57_8281_DB2CFB777ABB_.wvu.PrintTitles" localSheetId="0" hidden="1">Лист1!$10:$10</definedName>
    <definedName name="Z_E384BB54_08B7_4524_9B81_6B409778423D_.wvu.FilterData" localSheetId="0" hidden="1">Лист1!$A$10:$C$108</definedName>
    <definedName name="Z_FB426408_1504_4C94_8330_7A94EB21337F_.wvu.FilterData" localSheetId="0" hidden="1">Лист1!$A$10:$C$108</definedName>
    <definedName name="Z_FBBBD24F_996C_4A19_924F_61E8D8FFB91E_.wvu.FilterData" localSheetId="0" hidden="1">Лист1!$A$10:$C$108</definedName>
    <definedName name="Z_FC7E265B_5628_49CC_B922_47845EDE3806_.wvu.FilterData" localSheetId="0" hidden="1">Лист1!$A$10:$C$108</definedName>
    <definedName name="Z_FC7E265B_5628_49CC_B922_47845EDE3806_.wvu.PrintArea" localSheetId="0" hidden="1">Лист1!$A$5:$C$108</definedName>
    <definedName name="Z_FC7E265B_5628_49CC_B922_47845EDE3806_.wvu.PrintTitles" localSheetId="0" hidden="1">Лист1!$10:$10</definedName>
    <definedName name="_xlnm.Print_Titles" localSheetId="0">Лист1!$10:$10</definedName>
    <definedName name="_xlnm.Print_Area" localSheetId="0">Лист1!$A$1:$M$108</definedName>
  </definedNames>
  <calcPr calcId="145621"/>
  <customWorkbookViews>
    <customWorkbookView name="Николаева Елена Ирфанова - Личное представление" guid="{5E970965-EBAA-4583-9113-2F1FD408C7E6}" mergeInterval="0" personalView="1" maximized="1" xWindow="1" yWindow="1" windowWidth="1916" windowHeight="850" activeSheetId="1"/>
    <customWorkbookView name="Кочеткова Ольга Владимировна - Личное представление" guid="{FC7E265B-5628-49CC-B922-47845EDE3806}" mergeInterval="0" personalView="1" maximized="1" xWindow="1" yWindow="1" windowWidth="1596" windowHeight="645" activeSheetId="1"/>
    <customWorkbookView name="Дмитриева Галина Анатольевна - Личное представление" guid="{0E7D6FB0-89ED-4CA2-8A46-395DE0EEF218}" mergeInterval="0" personalView="1" maximized="1" xWindow="1" yWindow="1" windowWidth="1276" windowHeight="790" activeSheetId="1" showComments="commIndAndComment"/>
    <customWorkbookView name="Трофимова Елена Анатольевна - Личное представление" guid="{CA868468-5F28-4D57-8281-DB2CFB777ABB}" mergeInterval="0" personalView="1" maximized="1" windowWidth="1916" windowHeight="851" activeSheetId="1"/>
    <customWorkbookView name="nadegda - Личное представление" guid="{59257022-7E1D-43D6-923E-29B12F5BA58B}" mergeInterval="0" personalView="1" maximized="1" xWindow="1" yWindow="1" windowWidth="1148" windowHeight="634" activeSheetId="1"/>
    <customWorkbookView name="Фадеева Ирина Николаевна - Личное представление" guid="{3138DDCF-607D-436F-8387-9A91194A9663}" mergeInterval="0" personalView="1" maximized="1" xWindow="1" yWindow="1" windowWidth="1272" windowHeight="770" activeSheetId="1"/>
    <customWorkbookView name="panova - Личное представление" guid="{C2787407-F562-4D03-8970-D113AD41CB6E}" mergeInterval="0" personalView="1" maximized="1" xWindow="1" yWindow="1" windowWidth="1916" windowHeight="850" activeSheetId="1"/>
    <customWorkbookView name="Ефанина Светлана Валентиновна - Личное представление" guid="{54FD0BF2-5B65-4DCA-B3B0-92B0A1324D4D}" mergeInterval="0" personalView="1" maximized="1" windowWidth="1916" windowHeight="807" activeSheetId="1"/>
    <customWorkbookView name="Тананыкина Анна Викторовна - Личное представление" guid="{C7094EE5-B36C-4632-AB1C-596D174E3E9E}" mergeInterval="0" personalView="1" maximized="1" xWindow="1" yWindow="1" windowWidth="1916" windowHeight="846" activeSheetId="1"/>
  </customWorkbookViews>
</workbook>
</file>

<file path=xl/calcChain.xml><?xml version="1.0" encoding="utf-8"?>
<calcChain xmlns="http://schemas.openxmlformats.org/spreadsheetml/2006/main">
  <c r="L108" i="1" l="1"/>
  <c r="K95" i="1"/>
  <c r="M95" i="1" s="1"/>
  <c r="E11" i="1"/>
  <c r="G11" i="1" s="1"/>
  <c r="I11" i="1" s="1"/>
  <c r="K11" i="1" s="1"/>
  <c r="M11" i="1" s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4" i="1"/>
  <c r="E65" i="1"/>
  <c r="E66" i="1"/>
  <c r="E68" i="1"/>
  <c r="E69" i="1"/>
  <c r="E70" i="1"/>
  <c r="E71" i="1"/>
  <c r="E72" i="1"/>
  <c r="E74" i="1"/>
  <c r="E75" i="1"/>
  <c r="E76" i="1"/>
  <c r="E77" i="1"/>
  <c r="E78" i="1"/>
  <c r="E79" i="1"/>
  <c r="E81" i="1"/>
  <c r="E82" i="1"/>
  <c r="E84" i="1"/>
  <c r="E86" i="1"/>
  <c r="E87" i="1"/>
  <c r="E88" i="1"/>
  <c r="E89" i="1"/>
  <c r="E90" i="1"/>
  <c r="E91" i="1"/>
  <c r="E92" i="1"/>
  <c r="E93" i="1"/>
  <c r="E96" i="1"/>
  <c r="E97" i="1"/>
  <c r="E100" i="1"/>
  <c r="E101" i="1"/>
  <c r="E102" i="1"/>
  <c r="E103" i="1"/>
  <c r="G103" i="1" s="1"/>
  <c r="E104" i="1"/>
  <c r="G104" i="1" s="1"/>
  <c r="E105" i="1"/>
  <c r="G105" i="1" s="1"/>
  <c r="E106" i="1"/>
  <c r="G106" i="1" s="1"/>
  <c r="E107" i="1"/>
  <c r="G107" i="1" s="1"/>
  <c r="E99" i="1"/>
  <c r="G102" i="1"/>
  <c r="D108" i="1"/>
  <c r="J98" i="1" l="1"/>
  <c r="J80" i="1"/>
  <c r="J108" i="1" s="1"/>
  <c r="H98" i="1"/>
  <c r="H80" i="1"/>
  <c r="F80" i="1"/>
  <c r="F98" i="1"/>
  <c r="F108" i="1" l="1"/>
  <c r="H108" i="1"/>
  <c r="G12" i="1"/>
  <c r="G13" i="1"/>
  <c r="I13" i="1" s="1"/>
  <c r="K13" i="1" s="1"/>
  <c r="M13" i="1" s="1"/>
  <c r="G14" i="1"/>
  <c r="I14" i="1" s="1"/>
  <c r="K14" i="1" s="1"/>
  <c r="M14" i="1" s="1"/>
  <c r="G15" i="1"/>
  <c r="I15" i="1" s="1"/>
  <c r="K15" i="1" s="1"/>
  <c r="M15" i="1" s="1"/>
  <c r="G16" i="1"/>
  <c r="I16" i="1" s="1"/>
  <c r="K16" i="1" s="1"/>
  <c r="M16" i="1" s="1"/>
  <c r="G17" i="1"/>
  <c r="I17" i="1" s="1"/>
  <c r="K17" i="1" s="1"/>
  <c r="M17" i="1" s="1"/>
  <c r="G18" i="1"/>
  <c r="I18" i="1" s="1"/>
  <c r="K18" i="1" s="1"/>
  <c r="M18" i="1" s="1"/>
  <c r="G19" i="1"/>
  <c r="I19" i="1" s="1"/>
  <c r="K19" i="1" s="1"/>
  <c r="M19" i="1" s="1"/>
  <c r="G20" i="1"/>
  <c r="I20" i="1" s="1"/>
  <c r="K20" i="1" s="1"/>
  <c r="M20" i="1" s="1"/>
  <c r="G21" i="1"/>
  <c r="I21" i="1" s="1"/>
  <c r="K21" i="1" s="1"/>
  <c r="M21" i="1" s="1"/>
  <c r="G22" i="1"/>
  <c r="I22" i="1" s="1"/>
  <c r="K22" i="1" s="1"/>
  <c r="M22" i="1" s="1"/>
  <c r="G23" i="1"/>
  <c r="I23" i="1" s="1"/>
  <c r="K23" i="1" s="1"/>
  <c r="M23" i="1" s="1"/>
  <c r="G24" i="1"/>
  <c r="I24" i="1" s="1"/>
  <c r="K24" i="1" s="1"/>
  <c r="M24" i="1" s="1"/>
  <c r="G25" i="1"/>
  <c r="I25" i="1" s="1"/>
  <c r="K25" i="1" s="1"/>
  <c r="M25" i="1" s="1"/>
  <c r="G26" i="1"/>
  <c r="I26" i="1" s="1"/>
  <c r="K26" i="1" s="1"/>
  <c r="M26" i="1" s="1"/>
  <c r="G27" i="1"/>
  <c r="I27" i="1" s="1"/>
  <c r="K27" i="1" s="1"/>
  <c r="M27" i="1" s="1"/>
  <c r="G28" i="1"/>
  <c r="I28" i="1" s="1"/>
  <c r="K28" i="1" s="1"/>
  <c r="M28" i="1" s="1"/>
  <c r="G29" i="1"/>
  <c r="I29" i="1" s="1"/>
  <c r="K29" i="1" s="1"/>
  <c r="M29" i="1" s="1"/>
  <c r="G30" i="1"/>
  <c r="I30" i="1" s="1"/>
  <c r="K30" i="1" s="1"/>
  <c r="M30" i="1" s="1"/>
  <c r="G31" i="1"/>
  <c r="I31" i="1" s="1"/>
  <c r="K31" i="1" s="1"/>
  <c r="M31" i="1" s="1"/>
  <c r="G32" i="1"/>
  <c r="I32" i="1" s="1"/>
  <c r="K32" i="1" s="1"/>
  <c r="M32" i="1" s="1"/>
  <c r="G33" i="1"/>
  <c r="I33" i="1" s="1"/>
  <c r="K33" i="1" s="1"/>
  <c r="M33" i="1" s="1"/>
  <c r="G34" i="1"/>
  <c r="I34" i="1" s="1"/>
  <c r="K34" i="1" s="1"/>
  <c r="M34" i="1" s="1"/>
  <c r="G35" i="1"/>
  <c r="I35" i="1" s="1"/>
  <c r="K35" i="1" s="1"/>
  <c r="M35" i="1" s="1"/>
  <c r="G36" i="1"/>
  <c r="I36" i="1" s="1"/>
  <c r="K36" i="1" s="1"/>
  <c r="M36" i="1" s="1"/>
  <c r="G37" i="1"/>
  <c r="I37" i="1" s="1"/>
  <c r="K37" i="1" s="1"/>
  <c r="M37" i="1" s="1"/>
  <c r="G38" i="1"/>
  <c r="I38" i="1" s="1"/>
  <c r="K38" i="1" s="1"/>
  <c r="M38" i="1" s="1"/>
  <c r="G39" i="1"/>
  <c r="I39" i="1" s="1"/>
  <c r="K39" i="1" s="1"/>
  <c r="M39" i="1" s="1"/>
  <c r="G40" i="1"/>
  <c r="I40" i="1" s="1"/>
  <c r="K40" i="1" s="1"/>
  <c r="M40" i="1" s="1"/>
  <c r="G41" i="1"/>
  <c r="I41" i="1" s="1"/>
  <c r="K41" i="1" s="1"/>
  <c r="M41" i="1" s="1"/>
  <c r="G42" i="1"/>
  <c r="I42" i="1" s="1"/>
  <c r="K42" i="1" s="1"/>
  <c r="M42" i="1" s="1"/>
  <c r="G43" i="1"/>
  <c r="I43" i="1" s="1"/>
  <c r="K43" i="1" s="1"/>
  <c r="M43" i="1" s="1"/>
  <c r="G44" i="1"/>
  <c r="I44" i="1" s="1"/>
  <c r="K44" i="1" s="1"/>
  <c r="M44" i="1" s="1"/>
  <c r="G45" i="1"/>
  <c r="I45" i="1" s="1"/>
  <c r="K45" i="1" s="1"/>
  <c r="M45" i="1" s="1"/>
  <c r="G46" i="1"/>
  <c r="I46" i="1" s="1"/>
  <c r="K46" i="1" s="1"/>
  <c r="M46" i="1" s="1"/>
  <c r="G47" i="1"/>
  <c r="I47" i="1" s="1"/>
  <c r="K47" i="1" s="1"/>
  <c r="M47" i="1" s="1"/>
  <c r="G49" i="1"/>
  <c r="I49" i="1" s="1"/>
  <c r="K49" i="1" s="1"/>
  <c r="M49" i="1" s="1"/>
  <c r="G50" i="1"/>
  <c r="I50" i="1" s="1"/>
  <c r="K50" i="1" s="1"/>
  <c r="M50" i="1" s="1"/>
  <c r="G51" i="1"/>
  <c r="I51" i="1" s="1"/>
  <c r="K51" i="1" s="1"/>
  <c r="M51" i="1" s="1"/>
  <c r="G52" i="1"/>
  <c r="I52" i="1" s="1"/>
  <c r="K52" i="1" s="1"/>
  <c r="M52" i="1" s="1"/>
  <c r="G53" i="1"/>
  <c r="I53" i="1" s="1"/>
  <c r="K53" i="1" s="1"/>
  <c r="M53" i="1" s="1"/>
  <c r="G54" i="1"/>
  <c r="I54" i="1" s="1"/>
  <c r="K54" i="1" s="1"/>
  <c r="M54" i="1" s="1"/>
  <c r="G55" i="1"/>
  <c r="I55" i="1" s="1"/>
  <c r="K55" i="1" s="1"/>
  <c r="M55" i="1" s="1"/>
  <c r="G56" i="1"/>
  <c r="I56" i="1" s="1"/>
  <c r="K56" i="1" s="1"/>
  <c r="M56" i="1" s="1"/>
  <c r="G57" i="1"/>
  <c r="I57" i="1" s="1"/>
  <c r="K57" i="1" s="1"/>
  <c r="M57" i="1" s="1"/>
  <c r="G58" i="1"/>
  <c r="I58" i="1" s="1"/>
  <c r="K58" i="1" s="1"/>
  <c r="M58" i="1" s="1"/>
  <c r="G59" i="1"/>
  <c r="I59" i="1" s="1"/>
  <c r="K59" i="1" s="1"/>
  <c r="M59" i="1" s="1"/>
  <c r="G60" i="1"/>
  <c r="I60" i="1" s="1"/>
  <c r="K60" i="1" s="1"/>
  <c r="M60" i="1" s="1"/>
  <c r="G61" i="1"/>
  <c r="I61" i="1" s="1"/>
  <c r="K61" i="1" s="1"/>
  <c r="M61" i="1" s="1"/>
  <c r="G62" i="1"/>
  <c r="I62" i="1" s="1"/>
  <c r="K62" i="1" s="1"/>
  <c r="M62" i="1" s="1"/>
  <c r="G64" i="1"/>
  <c r="I64" i="1" s="1"/>
  <c r="K64" i="1" s="1"/>
  <c r="M64" i="1" s="1"/>
  <c r="G65" i="1"/>
  <c r="I65" i="1" s="1"/>
  <c r="K65" i="1" s="1"/>
  <c r="M65" i="1" s="1"/>
  <c r="G66" i="1"/>
  <c r="I66" i="1" s="1"/>
  <c r="K66" i="1" s="1"/>
  <c r="M66" i="1" s="1"/>
  <c r="G68" i="1"/>
  <c r="I68" i="1" s="1"/>
  <c r="K68" i="1" s="1"/>
  <c r="M68" i="1" s="1"/>
  <c r="G69" i="1"/>
  <c r="I69" i="1" s="1"/>
  <c r="K69" i="1" s="1"/>
  <c r="M69" i="1" s="1"/>
  <c r="G70" i="1"/>
  <c r="I70" i="1" s="1"/>
  <c r="K70" i="1" s="1"/>
  <c r="M70" i="1" s="1"/>
  <c r="G71" i="1"/>
  <c r="I71" i="1" s="1"/>
  <c r="K71" i="1" s="1"/>
  <c r="M71" i="1" s="1"/>
  <c r="G72" i="1"/>
  <c r="I72" i="1" s="1"/>
  <c r="K72" i="1" s="1"/>
  <c r="M72" i="1" s="1"/>
  <c r="G74" i="1"/>
  <c r="I74" i="1" s="1"/>
  <c r="K74" i="1" s="1"/>
  <c r="M74" i="1" s="1"/>
  <c r="G75" i="1"/>
  <c r="I75" i="1" s="1"/>
  <c r="K75" i="1" s="1"/>
  <c r="M75" i="1" s="1"/>
  <c r="G76" i="1"/>
  <c r="I76" i="1" s="1"/>
  <c r="K76" i="1" s="1"/>
  <c r="M76" i="1" s="1"/>
  <c r="G77" i="1"/>
  <c r="I77" i="1" s="1"/>
  <c r="K77" i="1" s="1"/>
  <c r="M77" i="1" s="1"/>
  <c r="G78" i="1"/>
  <c r="I78" i="1" s="1"/>
  <c r="K78" i="1" s="1"/>
  <c r="M78" i="1" s="1"/>
  <c r="G79" i="1"/>
  <c r="I79" i="1" s="1"/>
  <c r="K79" i="1" s="1"/>
  <c r="M79" i="1" s="1"/>
  <c r="G82" i="1"/>
  <c r="I82" i="1" s="1"/>
  <c r="K82" i="1" s="1"/>
  <c r="M82" i="1" s="1"/>
  <c r="G84" i="1"/>
  <c r="I84" i="1" s="1"/>
  <c r="K84" i="1" s="1"/>
  <c r="M84" i="1" s="1"/>
  <c r="G86" i="1"/>
  <c r="I86" i="1" s="1"/>
  <c r="K86" i="1" s="1"/>
  <c r="M86" i="1" s="1"/>
  <c r="G87" i="1"/>
  <c r="I87" i="1" s="1"/>
  <c r="K87" i="1" s="1"/>
  <c r="M87" i="1" s="1"/>
  <c r="G88" i="1"/>
  <c r="I88" i="1" s="1"/>
  <c r="K88" i="1" s="1"/>
  <c r="M88" i="1" s="1"/>
  <c r="G89" i="1"/>
  <c r="I89" i="1" s="1"/>
  <c r="K89" i="1" s="1"/>
  <c r="M89" i="1" s="1"/>
  <c r="G90" i="1"/>
  <c r="I90" i="1" s="1"/>
  <c r="K90" i="1" s="1"/>
  <c r="M90" i="1" s="1"/>
  <c r="G91" i="1"/>
  <c r="I91" i="1" s="1"/>
  <c r="K91" i="1" s="1"/>
  <c r="M91" i="1" s="1"/>
  <c r="G92" i="1"/>
  <c r="I92" i="1" s="1"/>
  <c r="K92" i="1" s="1"/>
  <c r="M92" i="1" s="1"/>
  <c r="G93" i="1"/>
  <c r="I93" i="1" s="1"/>
  <c r="K93" i="1" s="1"/>
  <c r="M93" i="1" s="1"/>
  <c r="G96" i="1"/>
  <c r="I96" i="1" s="1"/>
  <c r="K96" i="1" s="1"/>
  <c r="M96" i="1" s="1"/>
  <c r="G97" i="1"/>
  <c r="I97" i="1" s="1"/>
  <c r="K97" i="1" s="1"/>
  <c r="M97" i="1" s="1"/>
  <c r="G100" i="1"/>
  <c r="I100" i="1" s="1"/>
  <c r="K100" i="1" s="1"/>
  <c r="M100" i="1" s="1"/>
  <c r="G101" i="1"/>
  <c r="I101" i="1" s="1"/>
  <c r="K101" i="1" s="1"/>
  <c r="M101" i="1" s="1"/>
  <c r="I102" i="1"/>
  <c r="I103" i="1"/>
  <c r="K103" i="1" s="1"/>
  <c r="M103" i="1" s="1"/>
  <c r="I104" i="1"/>
  <c r="K104" i="1" s="1"/>
  <c r="M104" i="1" s="1"/>
  <c r="I105" i="1"/>
  <c r="K105" i="1" s="1"/>
  <c r="M105" i="1" s="1"/>
  <c r="I106" i="1"/>
  <c r="K106" i="1" s="1"/>
  <c r="M106" i="1" s="1"/>
  <c r="I107" i="1"/>
  <c r="K107" i="1" s="1"/>
  <c r="M107" i="1" s="1"/>
  <c r="C63" i="1"/>
  <c r="E63" i="1" l="1"/>
  <c r="G63" i="1" s="1"/>
  <c r="I63" i="1" s="1"/>
  <c r="K63" i="1" s="1"/>
  <c r="M63" i="1" s="1"/>
  <c r="K102" i="1"/>
  <c r="M102" i="1" s="1"/>
  <c r="G99" i="1"/>
  <c r="E98" i="1"/>
  <c r="G81" i="1"/>
  <c r="I12" i="1"/>
  <c r="K12" i="1" s="1"/>
  <c r="M12" i="1" s="1"/>
  <c r="C48" i="1"/>
  <c r="E48" i="1" l="1"/>
  <c r="G48" i="1" s="1"/>
  <c r="I48" i="1" s="1"/>
  <c r="K48" i="1" s="1"/>
  <c r="M48" i="1" s="1"/>
  <c r="I81" i="1"/>
  <c r="K81" i="1" s="1"/>
  <c r="M81" i="1" s="1"/>
  <c r="G98" i="1"/>
  <c r="I99" i="1"/>
  <c r="C98" i="1"/>
  <c r="I98" i="1" l="1"/>
  <c r="K99" i="1"/>
  <c r="C94" i="1"/>
  <c r="C67" i="1"/>
  <c r="E94" i="1" l="1"/>
  <c r="G94" i="1" s="1"/>
  <c r="I94" i="1" s="1"/>
  <c r="K94" i="1" s="1"/>
  <c r="M94" i="1" s="1"/>
  <c r="E67" i="1"/>
  <c r="G67" i="1" s="1"/>
  <c r="I67" i="1" s="1"/>
  <c r="K67" i="1" s="1"/>
  <c r="M67" i="1" s="1"/>
  <c r="K98" i="1"/>
  <c r="M99" i="1"/>
  <c r="M98" i="1" s="1"/>
  <c r="C83" i="1"/>
  <c r="E83" i="1" s="1"/>
  <c r="C80" i="1" l="1"/>
  <c r="C85" i="1"/>
  <c r="E85" i="1" l="1"/>
  <c r="G85" i="1" s="1"/>
  <c r="I85" i="1" s="1"/>
  <c r="G83" i="1"/>
  <c r="E80" i="1"/>
  <c r="C73" i="1"/>
  <c r="E73" i="1" s="1"/>
  <c r="E108" i="1" l="1"/>
  <c r="C108" i="1"/>
  <c r="K85" i="1"/>
  <c r="M85" i="1" s="1"/>
  <c r="I83" i="1"/>
  <c r="G80" i="1"/>
  <c r="G108" i="1" l="1"/>
  <c r="I80" i="1"/>
  <c r="K83" i="1"/>
  <c r="G73" i="1"/>
  <c r="K80" i="1" l="1"/>
  <c r="M83" i="1"/>
  <c r="M80" i="1" s="1"/>
  <c r="I73" i="1"/>
  <c r="K73" i="1" l="1"/>
  <c r="M73" i="1" s="1"/>
  <c r="M108" i="1" s="1"/>
  <c r="I108" i="1"/>
  <c r="K108" i="1" l="1"/>
</calcChain>
</file>

<file path=xl/sharedStrings.xml><?xml version="1.0" encoding="utf-8"?>
<sst xmlns="http://schemas.openxmlformats.org/spreadsheetml/2006/main" count="119" uniqueCount="113">
  <si>
    <t>Приложение 13</t>
  </si>
  <si>
    <t>к решению Думы</t>
  </si>
  <si>
    <t>Наименование расходов</t>
  </si>
  <si>
    <t>Содержание мест погребения (мест захоронения)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</si>
  <si>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</si>
  <si>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Отсыпка асфальтогранулятом дорог частного сектора</t>
  </si>
  <si>
    <t>Итого</t>
  </si>
  <si>
    <t>ПЕРЕЧЕНЬ ПРИОРИТЕТНЫХ РАСХОДОВ, ВОЗМОЖНЫХ К УТВЕРЖДЕНИЮ В БЮДЖЕТЕ ГОРОДСКОГО ОКРУГА ТОЛЬЯТТИ ПРИ УСЛОВИИ ПЕРЕВЫПОЛНЕНИЯ ДОХОДНОЙ ЧАСТИ БЮДЖЕТА, НА 2018 ГОД</t>
  </si>
  <si>
    <t>№ п/п</t>
  </si>
  <si>
    <r>
      <t xml:space="preserve">Подготовка экскурсоводов и гидов-переводчиков по маршруту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Жигулёвские выходные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 xml:space="preserve"> на территории городского округа Тольятти</t>
    </r>
  </si>
  <si>
    <t>Актуализация схем водоснабжения и водоотведения</t>
  </si>
  <si>
    <t xml:space="preserve">Содержание культур в дендропарке </t>
  </si>
  <si>
    <t xml:space="preserve">Содержание 3-х противопожарных водоемов </t>
  </si>
  <si>
    <t xml:space="preserve">Очистка городских лесов от внелесосечной захламленности, ветровальных и буреломных деревьев </t>
  </si>
  <si>
    <t xml:space="preserve">Актуализация схем теплоснабжения  </t>
  </si>
  <si>
    <t xml:space="preserve">Восстановление благоустройства на разделительных полосах после демонтажа рекламных конструкций </t>
  </si>
  <si>
    <t xml:space="preserve">Диагностика путепроводов (по адресам: «Трасса М-5», ООТ «Жигулевское море», Автозаводское шоссе, ООТ «Детская многопрофильная больница») </t>
  </si>
  <si>
    <t xml:space="preserve">Ремонт «картами» верхнего слоя дорожного покрытия Борковского проезда </t>
  </si>
  <si>
    <t xml:space="preserve">Устройство съездов для инвалидов и других маломобильных групп населения </t>
  </si>
  <si>
    <t>тыс.руб.</t>
  </si>
  <si>
    <t>Сумма</t>
  </si>
  <si>
    <r>
      <t xml:space="preserve">Приобретение аварийно-спасательного автомобиля для МКУ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ЦГЗ</t>
    </r>
    <r>
      <rPr>
        <sz val="12"/>
        <color theme="1"/>
        <rFont val="Calibri"/>
        <family val="2"/>
        <charset val="204"/>
      </rPr>
      <t>»</t>
    </r>
  </si>
  <si>
    <t>Оформление учреждений во время проведения праздничных мероприятий</t>
  </si>
  <si>
    <t>Дополнение лесных культур в дендропарке</t>
  </si>
  <si>
    <t>- ликвидация аварийно-опасных участков дорог</t>
  </si>
  <si>
    <t>- обеспечение безопасности дорожного движения вблизи общеобразовательных учреждений</t>
  </si>
  <si>
    <t>- прочие расходы по обеспечению безопасности дорожного движения (светофоры, ИДН, ООТ, ограждения,парковки, пешеходные дорожки, освещение)</t>
  </si>
  <si>
    <t xml:space="preserve">Ремонт находящихся в муниципальной собственности помещений и общего имущества многоквартирного дома по адресу: ул.Ворошилова, 55 </t>
  </si>
  <si>
    <t>Противопожарные мероприятия</t>
  </si>
  <si>
    <t>Расходы на выполнение экспертных 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</si>
  <si>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 xml:space="preserve">Расходы на капитальный ремонт кровли образовательных учреждений  </t>
  </si>
  <si>
    <t>Проект планировки и межевание территории 8 квартала</t>
  </si>
  <si>
    <t>Проект планировки проект межевания территории линейного объекта ул.Тополиная от ул.70 лет Октября до Южного шоссе</t>
  </si>
  <si>
    <t>Оплата коммунальных услуг учреждений, находящихся в ведомственном подчинении департамента образования, департамента культуры и управления физической культуры и спорта</t>
  </si>
  <si>
    <r>
      <t xml:space="preserve">Мероприятия в рамках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, в том числе:</t>
    </r>
  </si>
  <si>
    <t>Расходы на санитарно-эпидемиологическое заключение для организации отдыха детей в детском лагере (загородном, палаточном, с дневным пребыванием)</t>
  </si>
  <si>
    <t>Ремонт кровли  зданий и помещений учреждений, находящихся в ведомственном подчинении управления физической культуры и спорта</t>
  </si>
  <si>
    <t>Проведение проектно-изыскательских работ по реконструкции и строительству МБОУДО «Гранит»</t>
  </si>
  <si>
    <t>Обеспечение безопасности учащихся в образовательных учреждениях, в том числе:</t>
  </si>
  <si>
    <t xml:space="preserve"> - видеонаблюдение, система оповещения, наружное освещение</t>
  </si>
  <si>
    <t>- устройство системы оповещения людей о пожаре 4-ого типа</t>
  </si>
  <si>
    <t>- ремонт и восстановление ограждений зданий образовательных учреждений</t>
  </si>
  <si>
    <t>Исполнение  требований по антитеррористической защищенности муниципальных объектов в сфере физической культуры и спорта</t>
  </si>
  <si>
    <t>Проведение муниципальных официальных физкультурных и спортивных мероприятий</t>
  </si>
  <si>
    <t>Приобретение инструментов и расходных материалов для проведения текущего ремонта помещений администрации силами МКУ «ЦХТО»</t>
  </si>
  <si>
    <t>Расходы на обеспечение жильем молодых семей в рамках  муниципальной программы «Молодой семье-доступное жилье» на 2014-2020гг.</t>
  </si>
  <si>
    <t>Расходы на приобретение автобуса для МБУ «Школа № 25»</t>
  </si>
  <si>
    <t xml:space="preserve">Приобретение 3-х льдоуборочных машин для спортивных объектов (дворец спорта «Волгарь», спортивный комплекс «Кристалл», стадион «Торпедо») </t>
  </si>
  <si>
    <t>Разработка проектно-сметной документации с положительным заключением государственной экспертизы на капитальный ремонт здания УСК «Олимп»</t>
  </si>
  <si>
    <r>
      <t>Расходы на выполнение работ по предписаниям отдела надзорной деятельности и с требованиями федеральных законов № 69-ФЗ «О пожарной безопасности», № 123-ФЗ «Технический регламент требований пожарной безопасности</t>
    </r>
    <r>
      <rPr>
        <b/>
        <sz val="12"/>
        <rFont val="Times New Roman"/>
        <family val="1"/>
        <charset val="204"/>
      </rPr>
      <t>»</t>
    </r>
  </si>
  <si>
    <t>Выполнение предписаний по оснащению медицинских кабинетов образовательных учреждений (172 медицинских блока в 124-х образовательных организациях)</t>
  </si>
  <si>
    <t>Индексация должностных окладов на 4% с 01.01.2018 года</t>
  </si>
  <si>
    <t>Расходы на ремонт асфальтового покрытия территорий учреждений образования</t>
  </si>
  <si>
    <t xml:space="preserve">Установка камер видеонаблюдения за транспортом,  въезжающим в город и выезжающим из города </t>
  </si>
  <si>
    <t>Проведение оценки сетей электроснабжения в целях  заключения договоров аренды и концессионных соглашений</t>
  </si>
  <si>
    <t>Строительство общеобразовательной школы на 630 мест, расположенной по адресу: Самарская область, г.Тольятти, Автозаводский район, 18 квартал, севернее жилого дома №78 по ул.70 лет Октября</t>
  </si>
  <si>
    <t>Проектирование и строительство физкультурно-спортивного комплекса в 21 квартале Автозаводского района для МБУ ДО СДЮСШОР № 7 «Акробат»</t>
  </si>
  <si>
    <t>Проектирование и строительство физкультурно-спортивного комплекса с универсальным игровым залом (36х18м) по адресу: Самарская область, г.Тольятти, Автозаводский район, южнее здания №15 по б-ру Кулибина, для МБУДО СДЮСШОР № 8 «Союз»</t>
  </si>
  <si>
    <t xml:space="preserve">Разработка местных нормативов градостроительного проектирования </t>
  </si>
  <si>
    <t>Содержание улично-дорожной сети городского округа Тольятти</t>
  </si>
  <si>
    <t>Работы по отсыпке асфальтогранулятом дороги по ул. Казачья в мкр.Жигулевское море на участке земель, предназначенных для многодетных семей</t>
  </si>
  <si>
    <t>Проектно-изыскательские работы по устройству ливневой канализации по ул. Лесная и б-ру 50 лет Октября</t>
  </si>
  <si>
    <t xml:space="preserve">Проектные работы и ремонт фасада здания Думы </t>
  </si>
  <si>
    <t xml:space="preserve">Приобретение двух автомобилей для Думы </t>
  </si>
  <si>
    <t>Приобретение одного автомобиля для КСП</t>
  </si>
  <si>
    <t>Приобретение компьютерной техники и МФУ для Думы</t>
  </si>
  <si>
    <t xml:space="preserve">Пополнение библиотечного фонда муниципальных библиотек </t>
  </si>
  <si>
    <t>Расходы на закупку муниципальной разборной (передвижной) сцены для использования на открытых площадках</t>
  </si>
  <si>
    <r>
      <t xml:space="preserve">Капитальный ремонт учреждений, находящихся в ведомственном подчинении департамента культуры (МБУК ТЮЗ «Дилижанс», МБУК </t>
    </r>
    <r>
      <rPr>
        <sz val="11"/>
        <rFont val="Times New Roman"/>
        <family val="1"/>
        <charset val="204"/>
      </rPr>
      <t>«Театр кукол «Пилигрим», МБУК «Тольяттинский краеведческий музей»)</t>
    </r>
  </si>
  <si>
    <t xml:space="preserve">Выполнение мероприятий в рамках муниципальной программы «Развитие физической культуры и спорта в городском округе Тольятти на 2017-2021 годы» на проектирование и выполнение работ по возведению административно-бытового здания сборно-разборного типа на стадионе «Труд» и оснащению основными средствами </t>
  </si>
  <si>
    <t xml:space="preserve">Введение дополнительных ставок инструкторов по работе с населением по месту жительства и обеспечение необходимым инвентарем </t>
  </si>
  <si>
    <t xml:space="preserve">Проведение ремонтных работ и устранение предписаний надзорных органов в МБУДО СДЮСШОР № 4 «Шахматы» </t>
  </si>
  <si>
    <t xml:space="preserve">Финансирование открытого турнира городского округа Тольятти по боксу среди юношей младшего возраста 2006 г.р. «Мемориал Ставропольчан - Героев Советского Союза» </t>
  </si>
  <si>
    <t>Проведение открытого чемпионата городского округа Тольятти по боксу среди мужчин 1999 г.р. и старше «Мемориал Н.Ф.Семизорова - Героя Социалистического труда, Заслуженного строителя РCФСР, почетного гражданина города Тольятти»</t>
  </si>
  <si>
    <t>Субсидия МБУ «ГИМЦ» на финансовое обеспечение выполнения муниципального задания на оказание муниципальных услуг (выполнение работ) на 2 полугодие 2018 года</t>
  </si>
  <si>
    <t>Проведение выборов</t>
  </si>
  <si>
    <t>Спил аварийно-опасных деревьев на территориях учреждений образования</t>
  </si>
  <si>
    <t>Увеличение финансирования МОУ ДОД, находящихся в ведомственном подчинении департамента образования, до уровня 2017 года</t>
  </si>
  <si>
    <t>Предоставление субсидии в целях возмещения затрат по организации отдыха детей в каникулярное время на территории городского округа Тольятти (для Пансионата «Звездный»)</t>
  </si>
  <si>
    <t>Капитальный ремонт материально-технической базы детского оздоровительного лагеря «Звездочка»</t>
  </si>
  <si>
    <t>Финансирование структурного подразделения МБУ «Школа № 16» «Венец»</t>
  </si>
  <si>
    <t>Устранение предписаний надзорных органов, выданных муниципальным образовательным учреждениям</t>
  </si>
  <si>
    <t>Субсидии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</si>
  <si>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</si>
  <si>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 xml:space="preserve">Благоустройство городских территорий по пути следования обзорного (кольцевого) туристического маршрута </t>
  </si>
  <si>
    <t xml:space="preserve">Ликвидация несанкционированных свалок </t>
  </si>
  <si>
    <t>Благоустройство общественных территорий: Аллея Славы, ул.Жилина, ул.Ушакова</t>
  </si>
  <si>
    <t>Разработка проекта «Сквер памяти им. С.Ф.Жилкина»</t>
  </si>
  <si>
    <t>Выполнение мероприятий по комплексному благоустройству внутриквартальных территорий</t>
  </si>
  <si>
    <t>Ликвидация  несанкционированно возведенных объектов во исполнение решений судов и благоустройство территорий после сноса (для МБУ «Зеленстрой»)</t>
  </si>
  <si>
    <t>Закупка саженцев (6 000 ед.) для посадки участниками спартакиады «Непобедимая держава» (включая уход после посадки)</t>
  </si>
  <si>
    <t xml:space="preserve">Проектирование и ремонт сценических площадок </t>
  </si>
  <si>
    <t xml:space="preserve">Разработка Правил землепользования и застройки городского округа Тольятти </t>
  </si>
  <si>
    <t>Расходы  на оплату взносов на капитальный ремонт общего имущества МКД в доле муниципальной собственности</t>
  </si>
  <si>
    <t>Расходы на организацию электроснабжения для уличного освещения</t>
  </si>
  <si>
    <t>Социальные выплаты семьям, возраст членов которых превысил 35 лет и имеющих непогашенный жилищный кредит (займ), оформленный до 01.01.2011 года</t>
  </si>
  <si>
    <t xml:space="preserve">Установка бортового камня (по ул.Полякова от Южного шоссе до ул.Офицерской, парковочная площадка на ул.Ленина, в районе дома №80) </t>
  </si>
  <si>
    <t xml:space="preserve">Приобретение значков для депутатов нового созыва </t>
  </si>
  <si>
    <t xml:space="preserve">Ремонт локальной компьютерной сети (проект и модернизация) в здании Думы </t>
  </si>
  <si>
    <t>Доведение уровня заработной платы до МРОТ в АНО дошкольного образования «Планета детства «Лада»</t>
  </si>
  <si>
    <t xml:space="preserve">Устранение предписаний надзорных органов, выданных учреждениям, находящимся в ведомственном подчинении управления физической культуры и спорта </t>
  </si>
  <si>
    <t>Расходы  на увеличение размера месячного денежного содержания, из которого  исчислена пенсия за выслугу лет</t>
  </si>
  <si>
    <t xml:space="preserve">Приобретение системы голосования для Думы </t>
  </si>
  <si>
    <t xml:space="preserve">от                 №______ </t>
  </si>
  <si>
    <t>от 06.12.2017 № 1607</t>
  </si>
  <si>
    <t>Доведение уровня заработной платы до МРОТ (с 01.01.2018 - 9 489 рублей)</t>
  </si>
  <si>
    <t>Изменения 20.12</t>
  </si>
  <si>
    <t>Изменения 07.02</t>
  </si>
  <si>
    <t>Изменения 21.02</t>
  </si>
  <si>
    <t>Изменения 21.03</t>
  </si>
  <si>
    <t>Расходы на модернизацию технического оборудования для проведения совещаний в конференц-зале администрации городского округа Тольятти, по адресу площадь Свободы,4</t>
  </si>
  <si>
    <t>Изменения 25.04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</si>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</sst>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0" fillId="0" borderId="0" xfId="0" applyFill="1"/>
    <xf numFmtId="0" fontId="2" fillId="0" borderId="1" xfId="1" applyNumberFormat="1" applyFont="1" applyFill="1" applyBorder="1" applyAlignment="1">
      <alignment horizontal="center" vertical="center"/>
    </xf>
    <xf numFmtId="0" fontId="0" fillId="0" borderId="0" xfId="0" applyNumberFormat="1" applyFill="1"/>
    <xf numFmtId="0" fontId="3" fillId="0" borderId="1" xfId="1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3" fontId="9" fillId="0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wrapText="1"/>
    </xf>
    <xf numFmtId="3" fontId="2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wrapText="1"/>
    </xf>
    <xf numFmtId="3" fontId="0" fillId="0" borderId="0" xfId="0" applyNumberFormat="1" applyFill="1"/>
    <xf numFmtId="0" fontId="5" fillId="0" borderId="1" xfId="1" applyFont="1" applyFill="1" applyBorder="1" applyAlignment="1"/>
    <xf numFmtId="3" fontId="4" fillId="0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49" fontId="10" fillId="0" borderId="1" xfId="1" applyNumberFormat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wrapText="1"/>
    </xf>
    <xf numFmtId="0" fontId="12" fillId="0" borderId="0" xfId="0" applyFont="1" applyFill="1"/>
    <xf numFmtId="3" fontId="10" fillId="0" borderId="1" xfId="1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3" fontId="2" fillId="0" borderId="1" xfId="1" applyNumberFormat="1" applyFont="1" applyFill="1" applyBorder="1" applyAlignment="1">
      <alignment horizontal="center" wrapText="1"/>
    </xf>
    <xf numFmtId="3" fontId="6" fillId="0" borderId="0" xfId="0" applyNumberFormat="1" applyFont="1" applyFill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 wrapText="1"/>
    </xf>
    <xf numFmtId="3" fontId="3" fillId="2" borderId="1" xfId="1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right" vertical="center"/>
    </xf>
    <xf numFmtId="0" fontId="0" fillId="3" borderId="0" xfId="0" applyFill="1"/>
    <xf numFmtId="3" fontId="2" fillId="3" borderId="1" xfId="1" applyNumberFormat="1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2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tabSelected="1" view="pageBreakPreview" topLeftCell="A21" zoomScaleNormal="96" zoomScaleSheetLayoutView="100" workbookViewId="0">
      <pane xSplit="2" topLeftCell="C1" activePane="topRight" state="frozen"/>
      <selection activeCell="A10" sqref="A10"/>
      <selection pane="topRight" activeCell="T40" sqref="T40"/>
    </sheetView>
  </sheetViews>
  <sheetFormatPr defaultColWidth="9.140625" defaultRowHeight="15.75" x14ac:dyDescent="0.25"/>
  <cols>
    <col min="1" max="1" width="9.140625" style="3"/>
    <col min="2" max="2" width="97.28515625" style="1" customWidth="1"/>
    <col min="3" max="3" width="12.85546875" style="1" hidden="1" customWidth="1"/>
    <col min="4" max="4" width="10.28515625" style="25" hidden="1" customWidth="1"/>
    <col min="5" max="5" width="15" style="28" hidden="1" customWidth="1"/>
    <col min="6" max="6" width="11.85546875" style="1" hidden="1" customWidth="1"/>
    <col min="7" max="7" width="13.85546875" style="1" hidden="1" customWidth="1"/>
    <col min="8" max="8" width="13.140625" style="1" hidden="1" customWidth="1"/>
    <col min="9" max="9" width="13" style="1" hidden="1" customWidth="1"/>
    <col min="10" max="10" width="12" style="1" hidden="1" customWidth="1"/>
    <col min="11" max="11" width="12.42578125" style="42" hidden="1" customWidth="1"/>
    <col min="12" max="12" width="13.28515625" style="1" hidden="1" customWidth="1"/>
    <col min="13" max="13" width="16.42578125" style="1" customWidth="1"/>
    <col min="14" max="16384" width="9.140625" style="1"/>
  </cols>
  <sheetData>
    <row r="1" spans="1:13" x14ac:dyDescent="0.25">
      <c r="A1" s="47"/>
      <c r="B1" s="51" t="s">
        <v>112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x14ac:dyDescent="0.25">
      <c r="A2" s="47"/>
      <c r="B2" s="51" t="s">
        <v>1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x14ac:dyDescent="0.25">
      <c r="A3" s="47"/>
      <c r="B3" s="51" t="s">
        <v>103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x14ac:dyDescent="0.25">
      <c r="A4" s="47"/>
      <c r="B4" s="48"/>
      <c r="C4" s="48"/>
      <c r="D4" s="41"/>
      <c r="E4" s="49"/>
      <c r="F4" s="48"/>
      <c r="G4" s="48"/>
      <c r="H4" s="48"/>
      <c r="I4" s="48"/>
      <c r="J4" s="48"/>
      <c r="K4" s="50"/>
      <c r="L4" s="48"/>
      <c r="M4" s="48"/>
    </row>
    <row r="5" spans="1:13" x14ac:dyDescent="0.25">
      <c r="A5" s="51" t="s">
        <v>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x14ac:dyDescent="0.25">
      <c r="A6" s="51" t="s">
        <v>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1:13" ht="15.75" customHeight="1" x14ac:dyDescent="0.25">
      <c r="A7" s="51" t="s">
        <v>104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1:13" ht="68.25" customHeight="1" x14ac:dyDescent="0.25">
      <c r="A8" s="52" t="s">
        <v>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3" ht="30" customHeight="1" x14ac:dyDescent="0.25">
      <c r="A9" s="21"/>
      <c r="B9" s="21"/>
      <c r="C9" s="5"/>
      <c r="E9" s="5" t="s">
        <v>19</v>
      </c>
    </row>
    <row r="10" spans="1:13" ht="42" customHeight="1" x14ac:dyDescent="0.25">
      <c r="A10" s="2" t="s">
        <v>8</v>
      </c>
      <c r="B10" s="9" t="s">
        <v>2</v>
      </c>
      <c r="C10" s="12" t="s">
        <v>20</v>
      </c>
      <c r="D10" s="26" t="s">
        <v>106</v>
      </c>
      <c r="E10" s="29" t="s">
        <v>20</v>
      </c>
      <c r="F10" s="26" t="s">
        <v>107</v>
      </c>
      <c r="G10" s="29" t="s">
        <v>20</v>
      </c>
      <c r="H10" s="26" t="s">
        <v>108</v>
      </c>
      <c r="I10" s="29" t="s">
        <v>20</v>
      </c>
      <c r="J10" s="26" t="s">
        <v>109</v>
      </c>
      <c r="K10" s="43" t="s">
        <v>20</v>
      </c>
      <c r="L10" s="26" t="s">
        <v>111</v>
      </c>
      <c r="M10" s="29" t="s">
        <v>20</v>
      </c>
    </row>
    <row r="11" spans="1:13" s="36" customFormat="1" ht="42" hidden="1" customHeight="1" x14ac:dyDescent="0.25">
      <c r="A11" s="31"/>
      <c r="B11" s="32" t="s">
        <v>105</v>
      </c>
      <c r="C11" s="33">
        <v>251259</v>
      </c>
      <c r="D11" s="33">
        <v>-21842</v>
      </c>
      <c r="E11" s="34">
        <f t="shared" ref="E11:E74" si="0">C11+D11</f>
        <v>229417</v>
      </c>
      <c r="F11" s="33"/>
      <c r="G11" s="34">
        <f t="shared" ref="G11:G75" si="1">E11+F11</f>
        <v>229417</v>
      </c>
      <c r="H11" s="34">
        <v>-229417</v>
      </c>
      <c r="I11" s="34">
        <f t="shared" ref="I11:I75" si="2">G11+H11</f>
        <v>0</v>
      </c>
      <c r="J11" s="34"/>
      <c r="K11" s="34">
        <f t="shared" ref="K11:K75" si="3">I11+J11</f>
        <v>0</v>
      </c>
      <c r="L11" s="34"/>
      <c r="M11" s="6">
        <f t="shared" ref="M11:M75" si="4">K11+L11</f>
        <v>0</v>
      </c>
    </row>
    <row r="12" spans="1:13" s="36" customFormat="1" ht="20.25" hidden="1" customHeight="1" x14ac:dyDescent="0.25">
      <c r="A12" s="31"/>
      <c r="B12" s="32" t="s">
        <v>51</v>
      </c>
      <c r="C12" s="33">
        <v>80509</v>
      </c>
      <c r="D12" s="35">
        <v>-49943</v>
      </c>
      <c r="E12" s="34">
        <f t="shared" si="0"/>
        <v>30566</v>
      </c>
      <c r="F12" s="35"/>
      <c r="G12" s="34">
        <f t="shared" si="1"/>
        <v>30566</v>
      </c>
      <c r="H12" s="35"/>
      <c r="I12" s="34">
        <f t="shared" si="2"/>
        <v>30566</v>
      </c>
      <c r="J12" s="35">
        <v>-30566</v>
      </c>
      <c r="K12" s="34">
        <f t="shared" si="3"/>
        <v>0</v>
      </c>
      <c r="L12" s="35"/>
      <c r="M12" s="6">
        <f t="shared" si="4"/>
        <v>0</v>
      </c>
    </row>
    <row r="13" spans="1:13" s="23" customFormat="1" ht="47.25" x14ac:dyDescent="0.25">
      <c r="A13" s="4">
        <v>1</v>
      </c>
      <c r="B13" s="7" t="s">
        <v>82</v>
      </c>
      <c r="C13" s="6">
        <v>3463</v>
      </c>
      <c r="D13" s="27"/>
      <c r="E13" s="6">
        <f t="shared" si="0"/>
        <v>3463</v>
      </c>
      <c r="F13" s="27"/>
      <c r="G13" s="6">
        <f t="shared" si="1"/>
        <v>3463</v>
      </c>
      <c r="H13" s="27"/>
      <c r="I13" s="6">
        <f t="shared" si="2"/>
        <v>3463</v>
      </c>
      <c r="J13" s="27"/>
      <c r="K13" s="44">
        <f t="shared" si="3"/>
        <v>3463</v>
      </c>
      <c r="L13" s="27"/>
      <c r="M13" s="6">
        <f t="shared" si="4"/>
        <v>3463</v>
      </c>
    </row>
    <row r="14" spans="1:13" s="23" customFormat="1" ht="49.5" customHeight="1" x14ac:dyDescent="0.25">
      <c r="A14" s="4">
        <v>2</v>
      </c>
      <c r="B14" s="7" t="s">
        <v>83</v>
      </c>
      <c r="C14" s="6">
        <v>2687</v>
      </c>
      <c r="D14" s="27"/>
      <c r="E14" s="6">
        <f t="shared" si="0"/>
        <v>2687</v>
      </c>
      <c r="F14" s="27"/>
      <c r="G14" s="6">
        <f t="shared" si="1"/>
        <v>2687</v>
      </c>
      <c r="H14" s="27"/>
      <c r="I14" s="6">
        <f t="shared" si="2"/>
        <v>2687</v>
      </c>
      <c r="J14" s="27"/>
      <c r="K14" s="44">
        <f t="shared" si="3"/>
        <v>2687</v>
      </c>
      <c r="L14" s="27"/>
      <c r="M14" s="6">
        <f t="shared" si="4"/>
        <v>2687</v>
      </c>
    </row>
    <row r="15" spans="1:13" s="23" customFormat="1" ht="47.25" x14ac:dyDescent="0.25">
      <c r="A15" s="4">
        <v>3</v>
      </c>
      <c r="B15" s="7" t="s">
        <v>73</v>
      </c>
      <c r="C15" s="6">
        <v>300</v>
      </c>
      <c r="D15" s="27"/>
      <c r="E15" s="6">
        <f t="shared" si="0"/>
        <v>300</v>
      </c>
      <c r="F15" s="27"/>
      <c r="G15" s="6">
        <f t="shared" si="1"/>
        <v>300</v>
      </c>
      <c r="H15" s="27"/>
      <c r="I15" s="6">
        <f t="shared" si="2"/>
        <v>300</v>
      </c>
      <c r="J15" s="27"/>
      <c r="K15" s="44">
        <f t="shared" si="3"/>
        <v>300</v>
      </c>
      <c r="L15" s="27"/>
      <c r="M15" s="6">
        <f t="shared" si="4"/>
        <v>300</v>
      </c>
    </row>
    <row r="16" spans="1:13" s="23" customFormat="1" ht="31.5" x14ac:dyDescent="0.25">
      <c r="A16" s="4">
        <v>4</v>
      </c>
      <c r="B16" s="7" t="s">
        <v>72</v>
      </c>
      <c r="C16" s="6">
        <v>233</v>
      </c>
      <c r="D16" s="27"/>
      <c r="E16" s="6">
        <f t="shared" si="0"/>
        <v>233</v>
      </c>
      <c r="F16" s="27"/>
      <c r="G16" s="6">
        <f t="shared" si="1"/>
        <v>233</v>
      </c>
      <c r="H16" s="27"/>
      <c r="I16" s="6">
        <f t="shared" si="2"/>
        <v>233</v>
      </c>
      <c r="J16" s="27"/>
      <c r="K16" s="44">
        <f t="shared" si="3"/>
        <v>233</v>
      </c>
      <c r="L16" s="27"/>
      <c r="M16" s="6">
        <f t="shared" si="4"/>
        <v>233</v>
      </c>
    </row>
    <row r="17" spans="1:13" ht="31.5" x14ac:dyDescent="0.25">
      <c r="A17" s="4">
        <v>5</v>
      </c>
      <c r="B17" s="7" t="s">
        <v>71</v>
      </c>
      <c r="C17" s="6">
        <v>598</v>
      </c>
      <c r="D17" s="27"/>
      <c r="E17" s="6">
        <f t="shared" si="0"/>
        <v>598</v>
      </c>
      <c r="F17" s="27"/>
      <c r="G17" s="6">
        <f t="shared" si="1"/>
        <v>598</v>
      </c>
      <c r="H17" s="27"/>
      <c r="I17" s="6">
        <f t="shared" si="2"/>
        <v>598</v>
      </c>
      <c r="J17" s="27"/>
      <c r="K17" s="44">
        <f t="shared" si="3"/>
        <v>598</v>
      </c>
      <c r="L17" s="27"/>
      <c r="M17" s="6">
        <f t="shared" si="4"/>
        <v>598</v>
      </c>
    </row>
    <row r="18" spans="1:13" s="36" customFormat="1" hidden="1" x14ac:dyDescent="0.25">
      <c r="A18" s="31"/>
      <c r="B18" s="32" t="s">
        <v>80</v>
      </c>
      <c r="C18" s="33">
        <v>6777</v>
      </c>
      <c r="D18" s="37"/>
      <c r="E18" s="34">
        <f t="shared" si="0"/>
        <v>6777</v>
      </c>
      <c r="F18" s="37"/>
      <c r="G18" s="34">
        <f t="shared" si="1"/>
        <v>6777</v>
      </c>
      <c r="H18" s="37"/>
      <c r="I18" s="34">
        <f t="shared" si="2"/>
        <v>6777</v>
      </c>
      <c r="J18" s="37"/>
      <c r="K18" s="34">
        <f t="shared" si="3"/>
        <v>6777</v>
      </c>
      <c r="L18" s="37">
        <v>-6777</v>
      </c>
      <c r="M18" s="6">
        <f t="shared" si="4"/>
        <v>0</v>
      </c>
    </row>
    <row r="19" spans="1:13" s="36" customFormat="1" ht="31.5" hidden="1" x14ac:dyDescent="0.25">
      <c r="A19" s="31"/>
      <c r="B19" s="32" t="s">
        <v>79</v>
      </c>
      <c r="C19" s="33">
        <v>2861</v>
      </c>
      <c r="D19" s="37"/>
      <c r="E19" s="34">
        <f t="shared" si="0"/>
        <v>2861</v>
      </c>
      <c r="F19" s="37"/>
      <c r="G19" s="34">
        <f t="shared" si="1"/>
        <v>2861</v>
      </c>
      <c r="H19" s="37"/>
      <c r="I19" s="34">
        <f t="shared" si="2"/>
        <v>2861</v>
      </c>
      <c r="J19" s="34">
        <v>-2861</v>
      </c>
      <c r="K19" s="34">
        <f t="shared" si="3"/>
        <v>0</v>
      </c>
      <c r="L19" s="34"/>
      <c r="M19" s="6">
        <f t="shared" si="4"/>
        <v>0</v>
      </c>
    </row>
    <row r="20" spans="1:13" ht="31.5" x14ac:dyDescent="0.25">
      <c r="A20" s="4">
        <v>6</v>
      </c>
      <c r="B20" s="7" t="s">
        <v>89</v>
      </c>
      <c r="C20" s="6">
        <v>30511</v>
      </c>
      <c r="D20" s="27"/>
      <c r="E20" s="6">
        <f t="shared" si="0"/>
        <v>30511</v>
      </c>
      <c r="F20" s="27"/>
      <c r="G20" s="6">
        <f t="shared" si="1"/>
        <v>30511</v>
      </c>
      <c r="H20" s="27"/>
      <c r="I20" s="6">
        <f t="shared" si="2"/>
        <v>30511</v>
      </c>
      <c r="J20" s="27"/>
      <c r="K20" s="44">
        <f t="shared" si="3"/>
        <v>30511</v>
      </c>
      <c r="L20" s="27"/>
      <c r="M20" s="6">
        <f t="shared" si="4"/>
        <v>30511</v>
      </c>
    </row>
    <row r="21" spans="1:13" ht="31.5" x14ac:dyDescent="0.25">
      <c r="A21" s="4">
        <v>7</v>
      </c>
      <c r="B21" s="10" t="s">
        <v>35</v>
      </c>
      <c r="C21" s="13">
        <v>948</v>
      </c>
      <c r="D21" s="27"/>
      <c r="E21" s="6">
        <f t="shared" si="0"/>
        <v>948</v>
      </c>
      <c r="F21" s="27"/>
      <c r="G21" s="6">
        <f t="shared" si="1"/>
        <v>948</v>
      </c>
      <c r="H21" s="27"/>
      <c r="I21" s="6">
        <f t="shared" si="2"/>
        <v>948</v>
      </c>
      <c r="J21" s="27"/>
      <c r="K21" s="44">
        <f t="shared" si="3"/>
        <v>948</v>
      </c>
      <c r="L21" s="27"/>
      <c r="M21" s="6">
        <f t="shared" si="4"/>
        <v>948</v>
      </c>
    </row>
    <row r="22" spans="1:13" ht="19.5" customHeight="1" x14ac:dyDescent="0.25">
      <c r="A22" s="4">
        <v>8</v>
      </c>
      <c r="B22" s="10" t="s">
        <v>92</v>
      </c>
      <c r="C22" s="13">
        <v>743</v>
      </c>
      <c r="D22" s="27"/>
      <c r="E22" s="6">
        <f t="shared" si="0"/>
        <v>743</v>
      </c>
      <c r="F22" s="27"/>
      <c r="G22" s="6">
        <f t="shared" si="1"/>
        <v>743</v>
      </c>
      <c r="H22" s="27"/>
      <c r="I22" s="6">
        <f t="shared" si="2"/>
        <v>743</v>
      </c>
      <c r="J22" s="27"/>
      <c r="K22" s="44">
        <f t="shared" si="3"/>
        <v>743</v>
      </c>
      <c r="L22" s="27"/>
      <c r="M22" s="6">
        <f t="shared" si="4"/>
        <v>743</v>
      </c>
    </row>
    <row r="23" spans="1:13" ht="16.5" customHeight="1" x14ac:dyDescent="0.25">
      <c r="A23" s="4">
        <v>9</v>
      </c>
      <c r="B23" s="10" t="s">
        <v>58</v>
      </c>
      <c r="C23" s="13">
        <v>100</v>
      </c>
      <c r="D23" s="27"/>
      <c r="E23" s="6">
        <f t="shared" si="0"/>
        <v>100</v>
      </c>
      <c r="F23" s="27"/>
      <c r="G23" s="6">
        <f t="shared" si="1"/>
        <v>100</v>
      </c>
      <c r="H23" s="27"/>
      <c r="I23" s="6">
        <f t="shared" si="2"/>
        <v>100</v>
      </c>
      <c r="J23" s="27"/>
      <c r="K23" s="44">
        <f t="shared" si="3"/>
        <v>100</v>
      </c>
      <c r="L23" s="27"/>
      <c r="M23" s="6">
        <f t="shared" si="4"/>
        <v>100</v>
      </c>
    </row>
    <row r="24" spans="1:13" ht="19.5" customHeight="1" x14ac:dyDescent="0.25">
      <c r="A24" s="4">
        <v>10</v>
      </c>
      <c r="B24" s="7" t="s">
        <v>87</v>
      </c>
      <c r="C24" s="6">
        <v>4000</v>
      </c>
      <c r="D24" s="27"/>
      <c r="E24" s="6">
        <f t="shared" si="0"/>
        <v>4000</v>
      </c>
      <c r="F24" s="27"/>
      <c r="G24" s="6">
        <f t="shared" si="1"/>
        <v>4000</v>
      </c>
      <c r="H24" s="27"/>
      <c r="I24" s="6">
        <f t="shared" si="2"/>
        <v>4000</v>
      </c>
      <c r="J24" s="27"/>
      <c r="K24" s="44">
        <f t="shared" si="3"/>
        <v>4000</v>
      </c>
      <c r="L24" s="27"/>
      <c r="M24" s="6">
        <f t="shared" si="4"/>
        <v>4000</v>
      </c>
    </row>
    <row r="25" spans="1:13" ht="18.75" customHeight="1" x14ac:dyDescent="0.25">
      <c r="A25" s="4">
        <v>11</v>
      </c>
      <c r="B25" s="7" t="s">
        <v>76</v>
      </c>
      <c r="C25" s="6">
        <v>42000</v>
      </c>
      <c r="D25" s="27"/>
      <c r="E25" s="6">
        <f t="shared" si="0"/>
        <v>42000</v>
      </c>
      <c r="F25" s="27"/>
      <c r="G25" s="6">
        <f t="shared" si="1"/>
        <v>42000</v>
      </c>
      <c r="H25" s="27"/>
      <c r="I25" s="6">
        <f t="shared" si="2"/>
        <v>42000</v>
      </c>
      <c r="J25" s="27"/>
      <c r="K25" s="44">
        <f t="shared" si="3"/>
        <v>42000</v>
      </c>
      <c r="L25" s="27"/>
      <c r="M25" s="6">
        <f t="shared" si="4"/>
        <v>42000</v>
      </c>
    </row>
    <row r="26" spans="1:13" s="36" customFormat="1" ht="30.75" hidden="1" customHeight="1" x14ac:dyDescent="0.25">
      <c r="A26" s="31"/>
      <c r="B26" s="38" t="s">
        <v>53</v>
      </c>
      <c r="C26" s="34">
        <v>1852</v>
      </c>
      <c r="D26" s="37"/>
      <c r="E26" s="34">
        <f t="shared" si="0"/>
        <v>1852</v>
      </c>
      <c r="F26" s="37"/>
      <c r="G26" s="34">
        <f t="shared" si="1"/>
        <v>1852</v>
      </c>
      <c r="H26" s="37"/>
      <c r="I26" s="34">
        <f t="shared" si="2"/>
        <v>1852</v>
      </c>
      <c r="J26" s="34">
        <v>-1852</v>
      </c>
      <c r="K26" s="34">
        <f t="shared" si="3"/>
        <v>0</v>
      </c>
      <c r="L26" s="34"/>
      <c r="M26" s="6">
        <f t="shared" si="4"/>
        <v>0</v>
      </c>
    </row>
    <row r="27" spans="1:13" ht="31.5" x14ac:dyDescent="0.25">
      <c r="A27" s="4">
        <v>12</v>
      </c>
      <c r="B27" s="7" t="s">
        <v>70</v>
      </c>
      <c r="C27" s="6">
        <v>3357</v>
      </c>
      <c r="D27" s="27"/>
      <c r="E27" s="6">
        <f t="shared" si="0"/>
        <v>3357</v>
      </c>
      <c r="F27" s="27"/>
      <c r="G27" s="6">
        <f t="shared" si="1"/>
        <v>3357</v>
      </c>
      <c r="H27" s="27"/>
      <c r="I27" s="6">
        <f t="shared" si="2"/>
        <v>3357</v>
      </c>
      <c r="J27" s="27"/>
      <c r="K27" s="44">
        <f t="shared" si="3"/>
        <v>3357</v>
      </c>
      <c r="L27" s="27"/>
      <c r="M27" s="6">
        <f t="shared" si="4"/>
        <v>3357</v>
      </c>
    </row>
    <row r="28" spans="1:13" ht="20.25" customHeight="1" x14ac:dyDescent="0.25">
      <c r="A28" s="4">
        <v>13</v>
      </c>
      <c r="B28" s="7" t="s">
        <v>12</v>
      </c>
      <c r="C28" s="6">
        <v>300</v>
      </c>
      <c r="D28" s="27"/>
      <c r="E28" s="6">
        <f t="shared" si="0"/>
        <v>300</v>
      </c>
      <c r="F28" s="27"/>
      <c r="G28" s="6">
        <f t="shared" si="1"/>
        <v>300</v>
      </c>
      <c r="H28" s="27"/>
      <c r="I28" s="6">
        <f t="shared" si="2"/>
        <v>300</v>
      </c>
      <c r="J28" s="27"/>
      <c r="K28" s="44">
        <f t="shared" si="3"/>
        <v>300</v>
      </c>
      <c r="L28" s="27"/>
      <c r="M28" s="6">
        <f t="shared" si="4"/>
        <v>300</v>
      </c>
    </row>
    <row r="29" spans="1:13" ht="21.75" customHeight="1" x14ac:dyDescent="0.25">
      <c r="A29" s="4">
        <v>14</v>
      </c>
      <c r="B29" s="7" t="s">
        <v>13</v>
      </c>
      <c r="C29" s="6">
        <v>34866</v>
      </c>
      <c r="D29" s="27"/>
      <c r="E29" s="6">
        <f t="shared" si="0"/>
        <v>34866</v>
      </c>
      <c r="F29" s="27"/>
      <c r="G29" s="6">
        <f t="shared" si="1"/>
        <v>34866</v>
      </c>
      <c r="H29" s="27"/>
      <c r="I29" s="6">
        <f t="shared" si="2"/>
        <v>34866</v>
      </c>
      <c r="J29" s="27"/>
      <c r="K29" s="44">
        <f t="shared" si="3"/>
        <v>34866</v>
      </c>
      <c r="L29" s="27"/>
      <c r="M29" s="6">
        <f t="shared" si="4"/>
        <v>34866</v>
      </c>
    </row>
    <row r="30" spans="1:13" ht="31.5" x14ac:dyDescent="0.25">
      <c r="A30" s="4">
        <v>15</v>
      </c>
      <c r="B30" s="10" t="s">
        <v>99</v>
      </c>
      <c r="C30" s="13">
        <v>57330</v>
      </c>
      <c r="D30" s="27"/>
      <c r="E30" s="6">
        <f t="shared" si="0"/>
        <v>57330</v>
      </c>
      <c r="F30" s="6">
        <v>-11623</v>
      </c>
      <c r="G30" s="6">
        <f t="shared" si="1"/>
        <v>45707</v>
      </c>
      <c r="H30" s="6"/>
      <c r="I30" s="6">
        <f t="shared" si="2"/>
        <v>45707</v>
      </c>
      <c r="J30" s="6"/>
      <c r="K30" s="44">
        <f t="shared" si="3"/>
        <v>45707</v>
      </c>
      <c r="L30" s="6"/>
      <c r="M30" s="6">
        <f t="shared" si="4"/>
        <v>45707</v>
      </c>
    </row>
    <row r="31" spans="1:13" ht="30.75" customHeight="1" x14ac:dyDescent="0.25">
      <c r="A31" s="4">
        <v>16</v>
      </c>
      <c r="B31" s="10" t="s">
        <v>93</v>
      </c>
      <c r="C31" s="13">
        <v>8028</v>
      </c>
      <c r="D31" s="27"/>
      <c r="E31" s="6">
        <f t="shared" si="0"/>
        <v>8028</v>
      </c>
      <c r="F31" s="27"/>
      <c r="G31" s="6">
        <f t="shared" si="1"/>
        <v>8028</v>
      </c>
      <c r="H31" s="27"/>
      <c r="I31" s="6">
        <f t="shared" si="2"/>
        <v>8028</v>
      </c>
      <c r="J31" s="27"/>
      <c r="K31" s="44">
        <f t="shared" si="3"/>
        <v>8028</v>
      </c>
      <c r="L31" s="27"/>
      <c r="M31" s="6">
        <f t="shared" si="4"/>
        <v>8028</v>
      </c>
    </row>
    <row r="32" spans="1:13" ht="31.5" customHeight="1" x14ac:dyDescent="0.25">
      <c r="A32" s="4">
        <v>17</v>
      </c>
      <c r="B32" s="7" t="s">
        <v>95</v>
      </c>
      <c r="C32" s="6">
        <v>15328</v>
      </c>
      <c r="D32" s="27"/>
      <c r="E32" s="6">
        <f t="shared" si="0"/>
        <v>15328</v>
      </c>
      <c r="F32" s="27"/>
      <c r="G32" s="6">
        <f t="shared" si="1"/>
        <v>15328</v>
      </c>
      <c r="H32" s="27"/>
      <c r="I32" s="6">
        <f t="shared" si="2"/>
        <v>15328</v>
      </c>
      <c r="J32" s="27"/>
      <c r="K32" s="44">
        <f t="shared" si="3"/>
        <v>15328</v>
      </c>
      <c r="L32" s="27"/>
      <c r="M32" s="6">
        <f t="shared" si="4"/>
        <v>15328</v>
      </c>
    </row>
    <row r="33" spans="1:13" ht="35.25" customHeight="1" x14ac:dyDescent="0.25">
      <c r="A33" s="4">
        <v>18</v>
      </c>
      <c r="B33" s="7" t="s">
        <v>54</v>
      </c>
      <c r="C33" s="6">
        <v>178</v>
      </c>
      <c r="D33" s="27"/>
      <c r="E33" s="6">
        <f t="shared" si="0"/>
        <v>178</v>
      </c>
      <c r="F33" s="27"/>
      <c r="G33" s="6">
        <f t="shared" si="1"/>
        <v>178</v>
      </c>
      <c r="H33" s="27"/>
      <c r="I33" s="6">
        <f t="shared" si="2"/>
        <v>178</v>
      </c>
      <c r="J33" s="27"/>
      <c r="K33" s="44">
        <f t="shared" si="3"/>
        <v>178</v>
      </c>
      <c r="L33" s="27"/>
      <c r="M33" s="6">
        <f t="shared" si="4"/>
        <v>178</v>
      </c>
    </row>
    <row r="34" spans="1:13" ht="18" customHeight="1" x14ac:dyDescent="0.25">
      <c r="A34" s="4">
        <v>19</v>
      </c>
      <c r="B34" s="7" t="s">
        <v>75</v>
      </c>
      <c r="C34" s="6">
        <v>11929</v>
      </c>
      <c r="D34" s="27"/>
      <c r="E34" s="6">
        <f t="shared" si="0"/>
        <v>11929</v>
      </c>
      <c r="F34" s="27"/>
      <c r="G34" s="6">
        <f t="shared" si="1"/>
        <v>11929</v>
      </c>
      <c r="H34" s="27"/>
      <c r="I34" s="6">
        <f t="shared" si="2"/>
        <v>11929</v>
      </c>
      <c r="J34" s="27"/>
      <c r="K34" s="44">
        <f t="shared" si="3"/>
        <v>11929</v>
      </c>
      <c r="L34" s="27"/>
      <c r="M34" s="6">
        <f t="shared" si="4"/>
        <v>11929</v>
      </c>
    </row>
    <row r="35" spans="1:13" ht="18" customHeight="1" x14ac:dyDescent="0.25">
      <c r="A35" s="4">
        <v>20</v>
      </c>
      <c r="B35" s="22" t="s">
        <v>59</v>
      </c>
      <c r="C35" s="6">
        <v>34549</v>
      </c>
      <c r="D35" s="27"/>
      <c r="E35" s="6">
        <f t="shared" si="0"/>
        <v>34549</v>
      </c>
      <c r="F35" s="27"/>
      <c r="G35" s="6">
        <f t="shared" si="1"/>
        <v>34549</v>
      </c>
      <c r="H35" s="27"/>
      <c r="I35" s="6">
        <f t="shared" si="2"/>
        <v>34549</v>
      </c>
      <c r="J35" s="27"/>
      <c r="K35" s="44">
        <f t="shared" si="3"/>
        <v>34549</v>
      </c>
      <c r="L35" s="27"/>
      <c r="M35" s="6">
        <f t="shared" si="4"/>
        <v>34549</v>
      </c>
    </row>
    <row r="36" spans="1:13" ht="18.75" customHeight="1" x14ac:dyDescent="0.25">
      <c r="A36" s="4">
        <v>21</v>
      </c>
      <c r="B36" s="7" t="s">
        <v>5</v>
      </c>
      <c r="C36" s="6">
        <v>12460</v>
      </c>
      <c r="D36" s="27"/>
      <c r="E36" s="6">
        <f t="shared" si="0"/>
        <v>12460</v>
      </c>
      <c r="F36" s="27"/>
      <c r="G36" s="6">
        <f t="shared" si="1"/>
        <v>12460</v>
      </c>
      <c r="H36" s="27"/>
      <c r="I36" s="6">
        <f t="shared" si="2"/>
        <v>12460</v>
      </c>
      <c r="J36" s="27"/>
      <c r="K36" s="44">
        <f t="shared" si="3"/>
        <v>12460</v>
      </c>
      <c r="L36" s="27">
        <v>-1105</v>
      </c>
      <c r="M36" s="6">
        <f t="shared" si="4"/>
        <v>11355</v>
      </c>
    </row>
    <row r="37" spans="1:13" ht="30.75" customHeight="1" x14ac:dyDescent="0.25">
      <c r="A37" s="4">
        <v>22</v>
      </c>
      <c r="B37" s="22" t="s">
        <v>60</v>
      </c>
      <c r="C37" s="6">
        <v>1368</v>
      </c>
      <c r="D37" s="27"/>
      <c r="E37" s="6">
        <f t="shared" si="0"/>
        <v>1368</v>
      </c>
      <c r="F37" s="27"/>
      <c r="G37" s="6">
        <f t="shared" si="1"/>
        <v>1368</v>
      </c>
      <c r="H37" s="27"/>
      <c r="I37" s="6">
        <f t="shared" si="2"/>
        <v>1368</v>
      </c>
      <c r="J37" s="27"/>
      <c r="K37" s="44">
        <f t="shared" si="3"/>
        <v>1368</v>
      </c>
      <c r="L37" s="27"/>
      <c r="M37" s="6">
        <f t="shared" si="4"/>
        <v>1368</v>
      </c>
    </row>
    <row r="38" spans="1:13" ht="30.75" customHeight="1" x14ac:dyDescent="0.25">
      <c r="A38" s="4">
        <v>23</v>
      </c>
      <c r="B38" s="22" t="s">
        <v>61</v>
      </c>
      <c r="C38" s="6">
        <v>3781</v>
      </c>
      <c r="D38" s="27"/>
      <c r="E38" s="6">
        <f t="shared" si="0"/>
        <v>3781</v>
      </c>
      <c r="F38" s="27"/>
      <c r="G38" s="6">
        <f t="shared" si="1"/>
        <v>3781</v>
      </c>
      <c r="H38" s="27"/>
      <c r="I38" s="6">
        <f t="shared" si="2"/>
        <v>3781</v>
      </c>
      <c r="J38" s="27"/>
      <c r="K38" s="44">
        <f t="shared" si="3"/>
        <v>3781</v>
      </c>
      <c r="L38" s="27"/>
      <c r="M38" s="6">
        <f t="shared" si="4"/>
        <v>3781</v>
      </c>
    </row>
    <row r="39" spans="1:13" x14ac:dyDescent="0.25">
      <c r="A39" s="4">
        <v>24</v>
      </c>
      <c r="B39" s="10" t="s">
        <v>66</v>
      </c>
      <c r="C39" s="13">
        <v>600</v>
      </c>
      <c r="D39" s="27"/>
      <c r="E39" s="6">
        <f t="shared" si="0"/>
        <v>600</v>
      </c>
      <c r="F39" s="27"/>
      <c r="G39" s="6">
        <f t="shared" si="1"/>
        <v>600</v>
      </c>
      <c r="H39" s="27"/>
      <c r="I39" s="6">
        <f t="shared" si="2"/>
        <v>600</v>
      </c>
      <c r="J39" s="27"/>
      <c r="K39" s="44">
        <f t="shared" si="3"/>
        <v>600</v>
      </c>
      <c r="L39" s="27"/>
      <c r="M39" s="6">
        <f t="shared" si="4"/>
        <v>600</v>
      </c>
    </row>
    <row r="40" spans="1:13" ht="46.5" x14ac:dyDescent="0.25">
      <c r="A40" s="4">
        <v>25</v>
      </c>
      <c r="B40" s="10" t="s">
        <v>68</v>
      </c>
      <c r="C40" s="13">
        <v>10795</v>
      </c>
      <c r="D40" s="27"/>
      <c r="E40" s="6">
        <f t="shared" si="0"/>
        <v>10795</v>
      </c>
      <c r="F40" s="27"/>
      <c r="G40" s="6">
        <f t="shared" si="1"/>
        <v>10795</v>
      </c>
      <c r="H40" s="27"/>
      <c r="I40" s="6">
        <f t="shared" si="2"/>
        <v>10795</v>
      </c>
      <c r="J40" s="27"/>
      <c r="K40" s="44">
        <f t="shared" si="3"/>
        <v>10795</v>
      </c>
      <c r="L40" s="27"/>
      <c r="M40" s="6">
        <f t="shared" si="4"/>
        <v>10795</v>
      </c>
    </row>
    <row r="41" spans="1:13" ht="31.5" x14ac:dyDescent="0.25">
      <c r="A41" s="4">
        <v>26</v>
      </c>
      <c r="B41" s="10" t="s">
        <v>67</v>
      </c>
      <c r="C41" s="13">
        <v>5806</v>
      </c>
      <c r="D41" s="27"/>
      <c r="E41" s="6">
        <f t="shared" si="0"/>
        <v>5806</v>
      </c>
      <c r="F41" s="27"/>
      <c r="G41" s="6">
        <f t="shared" si="1"/>
        <v>5806</v>
      </c>
      <c r="H41" s="27"/>
      <c r="I41" s="6">
        <f t="shared" si="2"/>
        <v>5806</v>
      </c>
      <c r="J41" s="27"/>
      <c r="K41" s="44">
        <f t="shared" si="3"/>
        <v>5806</v>
      </c>
      <c r="L41" s="27"/>
      <c r="M41" s="6">
        <f t="shared" si="4"/>
        <v>5806</v>
      </c>
    </row>
    <row r="42" spans="1:13" ht="31.5" x14ac:dyDescent="0.25">
      <c r="A42" s="4">
        <v>27</v>
      </c>
      <c r="B42" s="10" t="s">
        <v>77</v>
      </c>
      <c r="C42" s="13">
        <v>20568</v>
      </c>
      <c r="D42" s="27"/>
      <c r="E42" s="6">
        <f t="shared" si="0"/>
        <v>20568</v>
      </c>
      <c r="F42" s="27"/>
      <c r="G42" s="6">
        <f t="shared" si="1"/>
        <v>20568</v>
      </c>
      <c r="H42" s="27"/>
      <c r="I42" s="6">
        <f t="shared" si="2"/>
        <v>20568</v>
      </c>
      <c r="J42" s="27"/>
      <c r="K42" s="44">
        <f t="shared" si="3"/>
        <v>20568</v>
      </c>
      <c r="L42" s="27"/>
      <c r="M42" s="6">
        <f t="shared" si="4"/>
        <v>20568</v>
      </c>
    </row>
    <row r="43" spans="1:13" ht="31.5" x14ac:dyDescent="0.25">
      <c r="A43" s="4">
        <v>28</v>
      </c>
      <c r="B43" s="10" t="s">
        <v>78</v>
      </c>
      <c r="C43" s="13">
        <v>7100</v>
      </c>
      <c r="D43" s="27"/>
      <c r="E43" s="6">
        <f t="shared" si="0"/>
        <v>7100</v>
      </c>
      <c r="F43" s="27"/>
      <c r="G43" s="6">
        <f t="shared" si="1"/>
        <v>7100</v>
      </c>
      <c r="H43" s="27"/>
      <c r="I43" s="6">
        <f t="shared" si="2"/>
        <v>7100</v>
      </c>
      <c r="J43" s="27"/>
      <c r="K43" s="44">
        <f t="shared" si="3"/>
        <v>7100</v>
      </c>
      <c r="L43" s="27"/>
      <c r="M43" s="6">
        <f t="shared" si="4"/>
        <v>7100</v>
      </c>
    </row>
    <row r="44" spans="1:13" ht="31.5" x14ac:dyDescent="0.25">
      <c r="A44" s="4">
        <v>29</v>
      </c>
      <c r="B44" s="10" t="s">
        <v>81</v>
      </c>
      <c r="C44" s="13">
        <v>330600</v>
      </c>
      <c r="D44" s="27"/>
      <c r="E44" s="6">
        <f t="shared" si="0"/>
        <v>330600</v>
      </c>
      <c r="F44" s="27"/>
      <c r="G44" s="6">
        <f t="shared" si="1"/>
        <v>330600</v>
      </c>
      <c r="H44" s="27"/>
      <c r="I44" s="6">
        <f t="shared" si="2"/>
        <v>330600</v>
      </c>
      <c r="J44" s="27"/>
      <c r="K44" s="44">
        <f t="shared" si="3"/>
        <v>330600</v>
      </c>
      <c r="L44" s="27"/>
      <c r="M44" s="6">
        <f t="shared" si="4"/>
        <v>330600</v>
      </c>
    </row>
    <row r="45" spans="1:13" ht="51" customHeight="1" x14ac:dyDescent="0.25">
      <c r="A45" s="4">
        <v>30</v>
      </c>
      <c r="B45" s="10" t="s">
        <v>55</v>
      </c>
      <c r="C45" s="13">
        <v>9906</v>
      </c>
      <c r="D45" s="27"/>
      <c r="E45" s="6">
        <f t="shared" si="0"/>
        <v>9906</v>
      </c>
      <c r="F45" s="27"/>
      <c r="G45" s="6">
        <f t="shared" si="1"/>
        <v>9906</v>
      </c>
      <c r="H45" s="27"/>
      <c r="I45" s="6">
        <f t="shared" si="2"/>
        <v>9906</v>
      </c>
      <c r="J45" s="27"/>
      <c r="K45" s="44">
        <f t="shared" si="3"/>
        <v>9906</v>
      </c>
      <c r="L45" s="27"/>
      <c r="M45" s="6">
        <f t="shared" si="4"/>
        <v>9906</v>
      </c>
    </row>
    <row r="46" spans="1:13" ht="30.75" customHeight="1" x14ac:dyDescent="0.25">
      <c r="A46" s="4">
        <v>31</v>
      </c>
      <c r="B46" s="10" t="s">
        <v>56</v>
      </c>
      <c r="C46" s="13">
        <v>4250</v>
      </c>
      <c r="D46" s="27"/>
      <c r="E46" s="6">
        <f t="shared" si="0"/>
        <v>4250</v>
      </c>
      <c r="F46" s="27"/>
      <c r="G46" s="6">
        <f t="shared" si="1"/>
        <v>4250</v>
      </c>
      <c r="H46" s="27"/>
      <c r="I46" s="6">
        <f t="shared" si="2"/>
        <v>4250</v>
      </c>
      <c r="J46" s="27"/>
      <c r="K46" s="44">
        <f t="shared" si="3"/>
        <v>4250</v>
      </c>
      <c r="L46" s="27"/>
      <c r="M46" s="6">
        <f t="shared" si="4"/>
        <v>4250</v>
      </c>
    </row>
    <row r="47" spans="1:13" ht="48.75" customHeight="1" x14ac:dyDescent="0.25">
      <c r="A47" s="4">
        <v>32</v>
      </c>
      <c r="B47" s="10" t="s">
        <v>57</v>
      </c>
      <c r="C47" s="13">
        <v>4709</v>
      </c>
      <c r="D47" s="27"/>
      <c r="E47" s="6">
        <f t="shared" si="0"/>
        <v>4709</v>
      </c>
      <c r="F47" s="27"/>
      <c r="G47" s="6">
        <f t="shared" si="1"/>
        <v>4709</v>
      </c>
      <c r="H47" s="27"/>
      <c r="I47" s="6">
        <f t="shared" si="2"/>
        <v>4709</v>
      </c>
      <c r="J47" s="27"/>
      <c r="K47" s="44">
        <f t="shared" si="3"/>
        <v>4709</v>
      </c>
      <c r="L47" s="27"/>
      <c r="M47" s="6">
        <f t="shared" si="4"/>
        <v>4709</v>
      </c>
    </row>
    <row r="48" spans="1:13" ht="63" x14ac:dyDescent="0.25">
      <c r="A48" s="4">
        <v>33</v>
      </c>
      <c r="B48" s="7" t="s">
        <v>69</v>
      </c>
      <c r="C48" s="6">
        <f>9015+400</f>
        <v>9415</v>
      </c>
      <c r="D48" s="27"/>
      <c r="E48" s="6">
        <f t="shared" si="0"/>
        <v>9415</v>
      </c>
      <c r="F48" s="27"/>
      <c r="G48" s="6">
        <f t="shared" si="1"/>
        <v>9415</v>
      </c>
      <c r="H48" s="27"/>
      <c r="I48" s="6">
        <f t="shared" si="2"/>
        <v>9415</v>
      </c>
      <c r="J48" s="27"/>
      <c r="K48" s="44">
        <f t="shared" si="3"/>
        <v>9415</v>
      </c>
      <c r="L48" s="27"/>
      <c r="M48" s="6">
        <f t="shared" si="4"/>
        <v>9415</v>
      </c>
    </row>
    <row r="49" spans="1:13" ht="31.5" x14ac:dyDescent="0.25">
      <c r="A49" s="4">
        <v>34</v>
      </c>
      <c r="B49" s="7" t="s">
        <v>100</v>
      </c>
      <c r="C49" s="6">
        <v>4640</v>
      </c>
      <c r="D49" s="27"/>
      <c r="E49" s="6">
        <f t="shared" si="0"/>
        <v>4640</v>
      </c>
      <c r="F49" s="27"/>
      <c r="G49" s="6">
        <f t="shared" si="1"/>
        <v>4640</v>
      </c>
      <c r="H49" s="27"/>
      <c r="I49" s="6">
        <f t="shared" si="2"/>
        <v>4640</v>
      </c>
      <c r="J49" s="27"/>
      <c r="K49" s="44">
        <f t="shared" si="3"/>
        <v>4640</v>
      </c>
      <c r="L49" s="27"/>
      <c r="M49" s="6">
        <f t="shared" si="4"/>
        <v>4640</v>
      </c>
    </row>
    <row r="50" spans="1:13" ht="19.5" customHeight="1" x14ac:dyDescent="0.25">
      <c r="A50" s="4">
        <v>35</v>
      </c>
      <c r="B50" s="10" t="s">
        <v>62</v>
      </c>
      <c r="C50" s="13">
        <v>2575</v>
      </c>
      <c r="D50" s="27"/>
      <c r="E50" s="6">
        <f t="shared" si="0"/>
        <v>2575</v>
      </c>
      <c r="F50" s="27"/>
      <c r="G50" s="6">
        <f t="shared" si="1"/>
        <v>2575</v>
      </c>
      <c r="H50" s="27"/>
      <c r="I50" s="6">
        <f t="shared" si="2"/>
        <v>2575</v>
      </c>
      <c r="J50" s="27"/>
      <c r="K50" s="44">
        <f t="shared" si="3"/>
        <v>2575</v>
      </c>
      <c r="L50" s="27"/>
      <c r="M50" s="6">
        <f t="shared" si="4"/>
        <v>2575</v>
      </c>
    </row>
    <row r="51" spans="1:13" ht="19.5" customHeight="1" x14ac:dyDescent="0.25">
      <c r="A51" s="4">
        <v>36</v>
      </c>
      <c r="B51" s="10" t="s">
        <v>63</v>
      </c>
      <c r="C51" s="13">
        <v>920</v>
      </c>
      <c r="D51" s="27"/>
      <c r="E51" s="6">
        <f t="shared" si="0"/>
        <v>920</v>
      </c>
      <c r="F51" s="27"/>
      <c r="G51" s="6">
        <f t="shared" si="1"/>
        <v>920</v>
      </c>
      <c r="H51" s="27"/>
      <c r="I51" s="6">
        <f t="shared" si="2"/>
        <v>920</v>
      </c>
      <c r="J51" s="27"/>
      <c r="K51" s="44">
        <f t="shared" si="3"/>
        <v>920</v>
      </c>
      <c r="L51" s="27"/>
      <c r="M51" s="6">
        <f t="shared" si="4"/>
        <v>920</v>
      </c>
    </row>
    <row r="52" spans="1:13" ht="19.5" customHeight="1" x14ac:dyDescent="0.25">
      <c r="A52" s="4">
        <v>37</v>
      </c>
      <c r="B52" s="10" t="s">
        <v>64</v>
      </c>
      <c r="C52" s="13">
        <v>460</v>
      </c>
      <c r="D52" s="27"/>
      <c r="E52" s="6">
        <f t="shared" si="0"/>
        <v>460</v>
      </c>
      <c r="F52" s="27"/>
      <c r="G52" s="6">
        <f t="shared" si="1"/>
        <v>460</v>
      </c>
      <c r="H52" s="27"/>
      <c r="I52" s="6">
        <f t="shared" si="2"/>
        <v>460</v>
      </c>
      <c r="J52" s="27"/>
      <c r="K52" s="44">
        <f t="shared" si="3"/>
        <v>460</v>
      </c>
      <c r="L52" s="27"/>
      <c r="M52" s="6">
        <f t="shared" si="4"/>
        <v>460</v>
      </c>
    </row>
    <row r="53" spans="1:13" ht="19.5" customHeight="1" x14ac:dyDescent="0.25">
      <c r="A53" s="4">
        <v>38</v>
      </c>
      <c r="B53" s="10" t="s">
        <v>102</v>
      </c>
      <c r="C53" s="13">
        <v>2200</v>
      </c>
      <c r="D53" s="27"/>
      <c r="E53" s="6">
        <f t="shared" si="0"/>
        <v>2200</v>
      </c>
      <c r="F53" s="27"/>
      <c r="G53" s="6">
        <f t="shared" si="1"/>
        <v>2200</v>
      </c>
      <c r="H53" s="27"/>
      <c r="I53" s="6">
        <f t="shared" si="2"/>
        <v>2200</v>
      </c>
      <c r="J53" s="27"/>
      <c r="K53" s="44">
        <f t="shared" si="3"/>
        <v>2200</v>
      </c>
      <c r="L53" s="27"/>
      <c r="M53" s="6">
        <f t="shared" si="4"/>
        <v>2200</v>
      </c>
    </row>
    <row r="54" spans="1:13" ht="19.5" customHeight="1" x14ac:dyDescent="0.25">
      <c r="A54" s="4">
        <v>39</v>
      </c>
      <c r="B54" s="10" t="s">
        <v>65</v>
      </c>
      <c r="C54" s="13">
        <v>350</v>
      </c>
      <c r="D54" s="27"/>
      <c r="E54" s="6">
        <f t="shared" si="0"/>
        <v>350</v>
      </c>
      <c r="F54" s="27"/>
      <c r="G54" s="6">
        <f t="shared" si="1"/>
        <v>350</v>
      </c>
      <c r="H54" s="27"/>
      <c r="I54" s="6">
        <f t="shared" si="2"/>
        <v>350</v>
      </c>
      <c r="J54" s="27"/>
      <c r="K54" s="44">
        <f t="shared" si="3"/>
        <v>350</v>
      </c>
      <c r="L54" s="27"/>
      <c r="M54" s="6">
        <f t="shared" si="4"/>
        <v>350</v>
      </c>
    </row>
    <row r="55" spans="1:13" ht="19.5" customHeight="1" x14ac:dyDescent="0.25">
      <c r="A55" s="4">
        <v>40</v>
      </c>
      <c r="B55" s="10" t="s">
        <v>97</v>
      </c>
      <c r="C55" s="13">
        <v>350</v>
      </c>
      <c r="D55" s="27"/>
      <c r="E55" s="6">
        <f t="shared" si="0"/>
        <v>350</v>
      </c>
      <c r="F55" s="27"/>
      <c r="G55" s="6">
        <f t="shared" si="1"/>
        <v>350</v>
      </c>
      <c r="H55" s="27"/>
      <c r="I55" s="6">
        <f t="shared" si="2"/>
        <v>350</v>
      </c>
      <c r="J55" s="27"/>
      <c r="K55" s="44">
        <f t="shared" si="3"/>
        <v>350</v>
      </c>
      <c r="L55" s="27"/>
      <c r="M55" s="6">
        <f t="shared" si="4"/>
        <v>350</v>
      </c>
    </row>
    <row r="56" spans="1:13" ht="19.5" customHeight="1" x14ac:dyDescent="0.25">
      <c r="A56" s="4">
        <v>41</v>
      </c>
      <c r="B56" s="10" t="s">
        <v>98</v>
      </c>
      <c r="C56" s="13">
        <v>1700</v>
      </c>
      <c r="D56" s="27"/>
      <c r="E56" s="6">
        <f t="shared" si="0"/>
        <v>1700</v>
      </c>
      <c r="F56" s="27"/>
      <c r="G56" s="6">
        <f t="shared" si="1"/>
        <v>1700</v>
      </c>
      <c r="H56" s="27"/>
      <c r="I56" s="6">
        <f t="shared" si="2"/>
        <v>1700</v>
      </c>
      <c r="J56" s="27"/>
      <c r="K56" s="44">
        <f t="shared" si="3"/>
        <v>1700</v>
      </c>
      <c r="L56" s="27"/>
      <c r="M56" s="6">
        <f t="shared" si="4"/>
        <v>1700</v>
      </c>
    </row>
    <row r="57" spans="1:13" ht="17.25" customHeight="1" x14ac:dyDescent="0.25">
      <c r="A57" s="4">
        <v>42</v>
      </c>
      <c r="B57" s="7" t="s">
        <v>88</v>
      </c>
      <c r="C57" s="6">
        <v>102000</v>
      </c>
      <c r="D57" s="27"/>
      <c r="E57" s="6">
        <f t="shared" si="0"/>
        <v>102000</v>
      </c>
      <c r="F57" s="27"/>
      <c r="G57" s="6">
        <f t="shared" si="1"/>
        <v>102000</v>
      </c>
      <c r="H57" s="27"/>
      <c r="I57" s="6">
        <f t="shared" si="2"/>
        <v>102000</v>
      </c>
      <c r="J57" s="27"/>
      <c r="K57" s="44">
        <f t="shared" si="3"/>
        <v>102000</v>
      </c>
      <c r="L57" s="27"/>
      <c r="M57" s="6">
        <f t="shared" si="4"/>
        <v>102000</v>
      </c>
    </row>
    <row r="58" spans="1:13" ht="19.5" customHeight="1" x14ac:dyDescent="0.25">
      <c r="A58" s="4">
        <v>43</v>
      </c>
      <c r="B58" s="7" t="s">
        <v>86</v>
      </c>
      <c r="C58" s="6">
        <v>130367</v>
      </c>
      <c r="D58" s="27"/>
      <c r="E58" s="6">
        <f t="shared" si="0"/>
        <v>130367</v>
      </c>
      <c r="F58" s="27"/>
      <c r="G58" s="6">
        <f t="shared" si="1"/>
        <v>130367</v>
      </c>
      <c r="H58" s="27"/>
      <c r="I58" s="6">
        <f t="shared" si="2"/>
        <v>130367</v>
      </c>
      <c r="J58" s="27"/>
      <c r="K58" s="44">
        <f t="shared" si="3"/>
        <v>130367</v>
      </c>
      <c r="L58" s="27"/>
      <c r="M58" s="6">
        <f t="shared" si="4"/>
        <v>130367</v>
      </c>
    </row>
    <row r="59" spans="1:13" ht="20.25" customHeight="1" x14ac:dyDescent="0.25">
      <c r="A59" s="4">
        <v>44</v>
      </c>
      <c r="B59" s="7" t="s">
        <v>3</v>
      </c>
      <c r="C59" s="6">
        <v>12287</v>
      </c>
      <c r="D59" s="27"/>
      <c r="E59" s="6">
        <f t="shared" si="0"/>
        <v>12287</v>
      </c>
      <c r="F59" s="27"/>
      <c r="G59" s="6">
        <f t="shared" si="1"/>
        <v>12287</v>
      </c>
      <c r="H59" s="27"/>
      <c r="I59" s="6">
        <f t="shared" si="2"/>
        <v>12287</v>
      </c>
      <c r="J59" s="27"/>
      <c r="K59" s="44">
        <f t="shared" si="3"/>
        <v>12287</v>
      </c>
      <c r="L59" s="27"/>
      <c r="M59" s="6">
        <f t="shared" si="4"/>
        <v>12287</v>
      </c>
    </row>
    <row r="60" spans="1:13" ht="18" customHeight="1" x14ac:dyDescent="0.25">
      <c r="A60" s="4">
        <v>45</v>
      </c>
      <c r="B60" s="7" t="s">
        <v>85</v>
      </c>
      <c r="C60" s="6">
        <v>57792</v>
      </c>
      <c r="D60" s="27"/>
      <c r="E60" s="6">
        <f t="shared" si="0"/>
        <v>57792</v>
      </c>
      <c r="F60" s="27"/>
      <c r="G60" s="6">
        <f t="shared" si="1"/>
        <v>57792</v>
      </c>
      <c r="H60" s="27"/>
      <c r="I60" s="6">
        <f t="shared" si="2"/>
        <v>57792</v>
      </c>
      <c r="J60" s="27"/>
      <c r="K60" s="44">
        <f t="shared" si="3"/>
        <v>57792</v>
      </c>
      <c r="L60" s="27"/>
      <c r="M60" s="6">
        <f t="shared" si="4"/>
        <v>57792</v>
      </c>
    </row>
    <row r="61" spans="1:13" ht="33" customHeight="1" x14ac:dyDescent="0.25">
      <c r="A61" s="4">
        <v>46</v>
      </c>
      <c r="B61" s="7" t="s">
        <v>84</v>
      </c>
      <c r="C61" s="6">
        <v>2268</v>
      </c>
      <c r="D61" s="27"/>
      <c r="E61" s="6">
        <f t="shared" si="0"/>
        <v>2268</v>
      </c>
      <c r="F61" s="27"/>
      <c r="G61" s="6">
        <f t="shared" si="1"/>
        <v>2268</v>
      </c>
      <c r="H61" s="27"/>
      <c r="I61" s="6">
        <f t="shared" si="2"/>
        <v>2268</v>
      </c>
      <c r="J61" s="27"/>
      <c r="K61" s="44">
        <f t="shared" si="3"/>
        <v>2268</v>
      </c>
      <c r="L61" s="27"/>
      <c r="M61" s="6">
        <f t="shared" si="4"/>
        <v>2268</v>
      </c>
    </row>
    <row r="62" spans="1:13" ht="33" customHeight="1" x14ac:dyDescent="0.25">
      <c r="A62" s="4">
        <v>47</v>
      </c>
      <c r="B62" s="7" t="s">
        <v>27</v>
      </c>
      <c r="C62" s="6">
        <v>17286</v>
      </c>
      <c r="D62" s="27"/>
      <c r="E62" s="6">
        <f t="shared" si="0"/>
        <v>17286</v>
      </c>
      <c r="F62" s="27"/>
      <c r="G62" s="6">
        <f t="shared" si="1"/>
        <v>17286</v>
      </c>
      <c r="H62" s="27"/>
      <c r="I62" s="6">
        <f t="shared" si="2"/>
        <v>17286</v>
      </c>
      <c r="J62" s="27"/>
      <c r="K62" s="44">
        <f t="shared" si="3"/>
        <v>17286</v>
      </c>
      <c r="L62" s="27"/>
      <c r="M62" s="6">
        <f t="shared" si="4"/>
        <v>17286</v>
      </c>
    </row>
    <row r="63" spans="1:13" ht="19.5" customHeight="1" x14ac:dyDescent="0.25">
      <c r="A63" s="4">
        <v>48</v>
      </c>
      <c r="B63" s="7" t="s">
        <v>94</v>
      </c>
      <c r="C63" s="6">
        <f>14394+13610+2694</f>
        <v>30698</v>
      </c>
      <c r="D63" s="27"/>
      <c r="E63" s="6">
        <f t="shared" si="0"/>
        <v>30698</v>
      </c>
      <c r="F63" s="27"/>
      <c r="G63" s="6">
        <f t="shared" si="1"/>
        <v>30698</v>
      </c>
      <c r="H63" s="27"/>
      <c r="I63" s="6">
        <f t="shared" si="2"/>
        <v>30698</v>
      </c>
      <c r="J63" s="27"/>
      <c r="K63" s="44">
        <f t="shared" si="3"/>
        <v>30698</v>
      </c>
      <c r="L63" s="27"/>
      <c r="M63" s="6">
        <f t="shared" si="4"/>
        <v>30698</v>
      </c>
    </row>
    <row r="64" spans="1:13" ht="31.5" x14ac:dyDescent="0.25">
      <c r="A64" s="4">
        <v>49</v>
      </c>
      <c r="B64" s="7" t="s">
        <v>90</v>
      </c>
      <c r="C64" s="6">
        <v>2474</v>
      </c>
      <c r="D64" s="27"/>
      <c r="E64" s="6">
        <f t="shared" si="0"/>
        <v>2474</v>
      </c>
      <c r="F64" s="27"/>
      <c r="G64" s="6">
        <f t="shared" si="1"/>
        <v>2474</v>
      </c>
      <c r="H64" s="27"/>
      <c r="I64" s="6">
        <f t="shared" si="2"/>
        <v>2474</v>
      </c>
      <c r="J64" s="27"/>
      <c r="K64" s="44">
        <f t="shared" si="3"/>
        <v>2474</v>
      </c>
      <c r="L64" s="27"/>
      <c r="M64" s="6">
        <f t="shared" si="4"/>
        <v>2474</v>
      </c>
    </row>
    <row r="65" spans="1:13" ht="19.5" customHeight="1" x14ac:dyDescent="0.25">
      <c r="A65" s="4">
        <v>50</v>
      </c>
      <c r="B65" s="7" t="s">
        <v>91</v>
      </c>
      <c r="C65" s="6">
        <v>2670</v>
      </c>
      <c r="D65" s="27"/>
      <c r="E65" s="6">
        <f t="shared" si="0"/>
        <v>2670</v>
      </c>
      <c r="F65" s="27"/>
      <c r="G65" s="6">
        <f t="shared" si="1"/>
        <v>2670</v>
      </c>
      <c r="H65" s="27"/>
      <c r="I65" s="6">
        <f t="shared" si="2"/>
        <v>2670</v>
      </c>
      <c r="J65" s="27"/>
      <c r="K65" s="44">
        <f t="shared" si="3"/>
        <v>2670</v>
      </c>
      <c r="L65" s="27"/>
      <c r="M65" s="6">
        <f t="shared" si="4"/>
        <v>2670</v>
      </c>
    </row>
    <row r="66" spans="1:13" ht="31.5" x14ac:dyDescent="0.25">
      <c r="A66" s="4">
        <v>51</v>
      </c>
      <c r="B66" s="10" t="s">
        <v>74</v>
      </c>
      <c r="C66" s="13">
        <v>3075</v>
      </c>
      <c r="D66" s="27"/>
      <c r="E66" s="6">
        <f t="shared" si="0"/>
        <v>3075</v>
      </c>
      <c r="F66" s="27"/>
      <c r="G66" s="6">
        <f t="shared" si="1"/>
        <v>3075</v>
      </c>
      <c r="H66" s="27"/>
      <c r="I66" s="6">
        <f t="shared" si="2"/>
        <v>3075</v>
      </c>
      <c r="J66" s="27"/>
      <c r="K66" s="44">
        <f t="shared" si="3"/>
        <v>3075</v>
      </c>
      <c r="L66" s="27"/>
      <c r="M66" s="6">
        <f t="shared" si="4"/>
        <v>3075</v>
      </c>
    </row>
    <row r="67" spans="1:13" ht="33" customHeight="1" x14ac:dyDescent="0.25">
      <c r="A67" s="4">
        <v>52</v>
      </c>
      <c r="B67" s="17" t="s">
        <v>33</v>
      </c>
      <c r="C67" s="13">
        <f>59898+6534+5009</f>
        <v>71441</v>
      </c>
      <c r="D67" s="27"/>
      <c r="E67" s="6">
        <f t="shared" si="0"/>
        <v>71441</v>
      </c>
      <c r="F67" s="27"/>
      <c r="G67" s="6">
        <f t="shared" si="1"/>
        <v>71441</v>
      </c>
      <c r="H67" s="27"/>
      <c r="I67" s="6">
        <f t="shared" si="2"/>
        <v>71441</v>
      </c>
      <c r="J67" s="27"/>
      <c r="K67" s="44">
        <f t="shared" si="3"/>
        <v>71441</v>
      </c>
      <c r="L67" s="27"/>
      <c r="M67" s="6">
        <f t="shared" si="4"/>
        <v>71441</v>
      </c>
    </row>
    <row r="68" spans="1:13" ht="36" customHeight="1" x14ac:dyDescent="0.25">
      <c r="A68" s="4">
        <v>53</v>
      </c>
      <c r="B68" s="7" t="s">
        <v>9</v>
      </c>
      <c r="C68" s="6">
        <v>350</v>
      </c>
      <c r="D68" s="27"/>
      <c r="E68" s="6">
        <f t="shared" si="0"/>
        <v>350</v>
      </c>
      <c r="F68" s="27"/>
      <c r="G68" s="6">
        <f t="shared" si="1"/>
        <v>350</v>
      </c>
      <c r="H68" s="27"/>
      <c r="I68" s="6">
        <f t="shared" si="2"/>
        <v>350</v>
      </c>
      <c r="J68" s="27"/>
      <c r="K68" s="44">
        <f t="shared" si="3"/>
        <v>350</v>
      </c>
      <c r="L68" s="27"/>
      <c r="M68" s="6">
        <f t="shared" si="4"/>
        <v>350</v>
      </c>
    </row>
    <row r="69" spans="1:13" ht="18.75" customHeight="1" x14ac:dyDescent="0.25">
      <c r="A69" s="4">
        <v>54</v>
      </c>
      <c r="B69" s="7" t="s">
        <v>10</v>
      </c>
      <c r="C69" s="6">
        <v>4000</v>
      </c>
      <c r="D69" s="27"/>
      <c r="E69" s="6">
        <f t="shared" si="0"/>
        <v>4000</v>
      </c>
      <c r="F69" s="27"/>
      <c r="G69" s="6">
        <f t="shared" si="1"/>
        <v>4000</v>
      </c>
      <c r="H69" s="27"/>
      <c r="I69" s="6">
        <f t="shared" si="2"/>
        <v>4000</v>
      </c>
      <c r="J69" s="27"/>
      <c r="K69" s="44">
        <f t="shared" si="3"/>
        <v>4000</v>
      </c>
      <c r="L69" s="27"/>
      <c r="M69" s="6">
        <f t="shared" si="4"/>
        <v>4000</v>
      </c>
    </row>
    <row r="70" spans="1:13" ht="21.75" customHeight="1" x14ac:dyDescent="0.25">
      <c r="A70" s="4">
        <v>55</v>
      </c>
      <c r="B70" s="7" t="s">
        <v>11</v>
      </c>
      <c r="C70" s="6">
        <v>400</v>
      </c>
      <c r="D70" s="27"/>
      <c r="E70" s="6">
        <f t="shared" si="0"/>
        <v>400</v>
      </c>
      <c r="F70" s="27"/>
      <c r="G70" s="6">
        <f t="shared" si="1"/>
        <v>400</v>
      </c>
      <c r="H70" s="27"/>
      <c r="I70" s="6">
        <f t="shared" si="2"/>
        <v>400</v>
      </c>
      <c r="J70" s="27"/>
      <c r="K70" s="44">
        <f t="shared" si="3"/>
        <v>400</v>
      </c>
      <c r="L70" s="27"/>
      <c r="M70" s="6">
        <f t="shared" si="4"/>
        <v>400</v>
      </c>
    </row>
    <row r="71" spans="1:13" ht="20.25" customHeight="1" x14ac:dyDescent="0.25">
      <c r="A71" s="4">
        <v>56</v>
      </c>
      <c r="B71" s="7" t="s">
        <v>23</v>
      </c>
      <c r="C71" s="6">
        <v>11380</v>
      </c>
      <c r="D71" s="27"/>
      <c r="E71" s="6">
        <f t="shared" si="0"/>
        <v>11380</v>
      </c>
      <c r="F71" s="27"/>
      <c r="G71" s="6">
        <f t="shared" si="1"/>
        <v>11380</v>
      </c>
      <c r="H71" s="27"/>
      <c r="I71" s="6">
        <f t="shared" si="2"/>
        <v>11380</v>
      </c>
      <c r="J71" s="27"/>
      <c r="K71" s="44">
        <f t="shared" si="3"/>
        <v>11380</v>
      </c>
      <c r="L71" s="27"/>
      <c r="M71" s="6">
        <f t="shared" si="4"/>
        <v>11380</v>
      </c>
    </row>
    <row r="72" spans="1:13" ht="21" customHeight="1" x14ac:dyDescent="0.25">
      <c r="A72" s="4">
        <v>57</v>
      </c>
      <c r="B72" s="7" t="s">
        <v>14</v>
      </c>
      <c r="C72" s="6">
        <v>4981</v>
      </c>
      <c r="D72" s="27"/>
      <c r="E72" s="6">
        <f t="shared" si="0"/>
        <v>4981</v>
      </c>
      <c r="F72" s="27"/>
      <c r="G72" s="6">
        <f t="shared" si="1"/>
        <v>4981</v>
      </c>
      <c r="H72" s="27"/>
      <c r="I72" s="6">
        <f t="shared" si="2"/>
        <v>4981</v>
      </c>
      <c r="J72" s="27"/>
      <c r="K72" s="44">
        <f t="shared" si="3"/>
        <v>4981</v>
      </c>
      <c r="L72" s="27"/>
      <c r="M72" s="6">
        <f t="shared" si="4"/>
        <v>4981</v>
      </c>
    </row>
    <row r="73" spans="1:13" ht="33" customHeight="1" x14ac:dyDescent="0.25">
      <c r="A73" s="4">
        <v>58</v>
      </c>
      <c r="B73" s="7" t="s">
        <v>4</v>
      </c>
      <c r="C73" s="6">
        <f>11840+1747+21675-21675</f>
        <v>13587</v>
      </c>
      <c r="D73" s="27"/>
      <c r="E73" s="6">
        <f t="shared" si="0"/>
        <v>13587</v>
      </c>
      <c r="F73" s="27"/>
      <c r="G73" s="6">
        <f t="shared" si="1"/>
        <v>13587</v>
      </c>
      <c r="H73" s="27"/>
      <c r="I73" s="6">
        <f t="shared" si="2"/>
        <v>13587</v>
      </c>
      <c r="J73" s="27"/>
      <c r="K73" s="44">
        <f t="shared" si="3"/>
        <v>13587</v>
      </c>
      <c r="L73" s="27"/>
      <c r="M73" s="6">
        <f t="shared" si="4"/>
        <v>13587</v>
      </c>
    </row>
    <row r="74" spans="1:13" ht="33" customHeight="1" x14ac:dyDescent="0.25">
      <c r="A74" s="4">
        <v>59</v>
      </c>
      <c r="B74" s="7" t="s">
        <v>15</v>
      </c>
      <c r="C74" s="6">
        <v>2468</v>
      </c>
      <c r="D74" s="27"/>
      <c r="E74" s="6">
        <f t="shared" si="0"/>
        <v>2468</v>
      </c>
      <c r="F74" s="27"/>
      <c r="G74" s="6">
        <f t="shared" si="1"/>
        <v>2468</v>
      </c>
      <c r="H74" s="27"/>
      <c r="I74" s="6">
        <f t="shared" si="2"/>
        <v>2468</v>
      </c>
      <c r="J74" s="27"/>
      <c r="K74" s="44">
        <f t="shared" si="3"/>
        <v>2468</v>
      </c>
      <c r="L74" s="27"/>
      <c r="M74" s="6">
        <f t="shared" si="4"/>
        <v>2468</v>
      </c>
    </row>
    <row r="75" spans="1:13" ht="33.75" customHeight="1" x14ac:dyDescent="0.25">
      <c r="A75" s="4">
        <v>60</v>
      </c>
      <c r="B75" s="7" t="s">
        <v>16</v>
      </c>
      <c r="C75" s="6">
        <v>698</v>
      </c>
      <c r="D75" s="27"/>
      <c r="E75" s="6">
        <f t="shared" ref="E75:E78" si="5">C75+D75</f>
        <v>698</v>
      </c>
      <c r="F75" s="27"/>
      <c r="G75" s="6">
        <f t="shared" si="1"/>
        <v>698</v>
      </c>
      <c r="H75" s="27"/>
      <c r="I75" s="6">
        <f t="shared" si="2"/>
        <v>698</v>
      </c>
      <c r="J75" s="27"/>
      <c r="K75" s="44">
        <f t="shared" si="3"/>
        <v>698</v>
      </c>
      <c r="L75" s="27"/>
      <c r="M75" s="6">
        <f t="shared" si="4"/>
        <v>698</v>
      </c>
    </row>
    <row r="76" spans="1:13" ht="34.5" customHeight="1" x14ac:dyDescent="0.25">
      <c r="A76" s="4">
        <v>61</v>
      </c>
      <c r="B76" s="7" t="s">
        <v>96</v>
      </c>
      <c r="C76" s="6">
        <v>5615</v>
      </c>
      <c r="D76" s="27"/>
      <c r="E76" s="6">
        <f t="shared" si="5"/>
        <v>5615</v>
      </c>
      <c r="F76" s="27"/>
      <c r="G76" s="6">
        <f t="shared" ref="G76:G79" si="6">E76+F76</f>
        <v>5615</v>
      </c>
      <c r="H76" s="27"/>
      <c r="I76" s="6">
        <f t="shared" ref="I76:I79" si="7">G76+H76</f>
        <v>5615</v>
      </c>
      <c r="J76" s="27"/>
      <c r="K76" s="44">
        <f t="shared" ref="K76:K79" si="8">I76+J76</f>
        <v>5615</v>
      </c>
      <c r="L76" s="27"/>
      <c r="M76" s="6">
        <f t="shared" ref="M76:M79" si="9">K76+L76</f>
        <v>5615</v>
      </c>
    </row>
    <row r="77" spans="1:13" ht="18" customHeight="1" x14ac:dyDescent="0.25">
      <c r="A77" s="4">
        <v>62</v>
      </c>
      <c r="B77" s="7" t="s">
        <v>17</v>
      </c>
      <c r="C77" s="6">
        <v>3063</v>
      </c>
      <c r="D77" s="27"/>
      <c r="E77" s="6">
        <f t="shared" si="5"/>
        <v>3063</v>
      </c>
      <c r="F77" s="27"/>
      <c r="G77" s="6">
        <f t="shared" si="6"/>
        <v>3063</v>
      </c>
      <c r="H77" s="27"/>
      <c r="I77" s="6">
        <f t="shared" si="7"/>
        <v>3063</v>
      </c>
      <c r="J77" s="27"/>
      <c r="K77" s="44">
        <f t="shared" si="8"/>
        <v>3063</v>
      </c>
      <c r="L77" s="27"/>
      <c r="M77" s="6">
        <f t="shared" si="9"/>
        <v>3063</v>
      </c>
    </row>
    <row r="78" spans="1:13" ht="18" customHeight="1" x14ac:dyDescent="0.25">
      <c r="A78" s="4">
        <v>63</v>
      </c>
      <c r="B78" s="7" t="s">
        <v>18</v>
      </c>
      <c r="C78" s="6">
        <v>400</v>
      </c>
      <c r="D78" s="27"/>
      <c r="E78" s="6">
        <f t="shared" si="5"/>
        <v>400</v>
      </c>
      <c r="F78" s="27"/>
      <c r="G78" s="6">
        <f t="shared" si="6"/>
        <v>400</v>
      </c>
      <c r="H78" s="27"/>
      <c r="I78" s="6">
        <f t="shared" si="7"/>
        <v>400</v>
      </c>
      <c r="J78" s="27"/>
      <c r="K78" s="44">
        <f t="shared" si="8"/>
        <v>400</v>
      </c>
      <c r="L78" s="27"/>
      <c r="M78" s="6">
        <f t="shared" si="9"/>
        <v>400</v>
      </c>
    </row>
    <row r="79" spans="1:13" ht="49.5" customHeight="1" x14ac:dyDescent="0.25">
      <c r="A79" s="4">
        <v>64</v>
      </c>
      <c r="B79" s="7" t="s">
        <v>29</v>
      </c>
      <c r="C79" s="6">
        <v>3744</v>
      </c>
      <c r="D79" s="27"/>
      <c r="E79" s="6">
        <f>C79+D79</f>
        <v>3744</v>
      </c>
      <c r="F79" s="27"/>
      <c r="G79" s="6">
        <f t="shared" si="6"/>
        <v>3744</v>
      </c>
      <c r="H79" s="27"/>
      <c r="I79" s="6">
        <f t="shared" si="7"/>
        <v>3744</v>
      </c>
      <c r="J79" s="40">
        <v>-2118</v>
      </c>
      <c r="K79" s="44">
        <f t="shared" si="8"/>
        <v>1626</v>
      </c>
      <c r="L79" s="40"/>
      <c r="M79" s="6">
        <f t="shared" si="9"/>
        <v>1626</v>
      </c>
    </row>
    <row r="80" spans="1:13" ht="33.75" customHeight="1" x14ac:dyDescent="0.25">
      <c r="A80" s="4">
        <v>65</v>
      </c>
      <c r="B80" s="10" t="s">
        <v>34</v>
      </c>
      <c r="C80" s="6">
        <f>SUM(C81:C83)</f>
        <v>307790</v>
      </c>
      <c r="D80" s="27"/>
      <c r="E80" s="6">
        <f>SUM(E81:E83)</f>
        <v>307790</v>
      </c>
      <c r="F80" s="6">
        <f t="shared" ref="F80:G80" si="10">SUM(F81:F83)</f>
        <v>0</v>
      </c>
      <c r="G80" s="6">
        <f t="shared" si="10"/>
        <v>307790</v>
      </c>
      <c r="H80" s="6">
        <f t="shared" ref="H80:I80" si="11">SUM(H81:H83)</f>
        <v>0</v>
      </c>
      <c r="I80" s="6">
        <f t="shared" si="11"/>
        <v>307790</v>
      </c>
      <c r="J80" s="6">
        <f t="shared" ref="J80:K80" si="12">SUM(J81:J83)</f>
        <v>-1693</v>
      </c>
      <c r="K80" s="44">
        <f t="shared" si="12"/>
        <v>306097</v>
      </c>
      <c r="L80" s="6"/>
      <c r="M80" s="6">
        <f t="shared" ref="M80" si="13">SUM(M81:M83)</f>
        <v>306097</v>
      </c>
    </row>
    <row r="81" spans="1:13" ht="17.25" customHeight="1" x14ac:dyDescent="0.25">
      <c r="A81" s="4"/>
      <c r="B81" s="18" t="s">
        <v>24</v>
      </c>
      <c r="C81" s="8">
        <v>41119</v>
      </c>
      <c r="D81" s="27"/>
      <c r="E81" s="8">
        <f t="shared" ref="E81:E82" si="14">C81+D81</f>
        <v>41119</v>
      </c>
      <c r="F81" s="27"/>
      <c r="G81" s="8">
        <f>E81+F81</f>
        <v>41119</v>
      </c>
      <c r="H81" s="27"/>
      <c r="I81" s="8">
        <f>G81+H81</f>
        <v>41119</v>
      </c>
      <c r="J81" s="27"/>
      <c r="K81" s="45">
        <f>I81+J81</f>
        <v>41119</v>
      </c>
      <c r="L81" s="27"/>
      <c r="M81" s="8">
        <f>K81+L81</f>
        <v>41119</v>
      </c>
    </row>
    <row r="82" spans="1:13" ht="16.5" customHeight="1" x14ac:dyDescent="0.25">
      <c r="A82" s="4"/>
      <c r="B82" s="18" t="s">
        <v>25</v>
      </c>
      <c r="C82" s="8">
        <v>55666</v>
      </c>
      <c r="D82" s="27"/>
      <c r="E82" s="8">
        <f t="shared" si="14"/>
        <v>55666</v>
      </c>
      <c r="F82" s="27"/>
      <c r="G82" s="8">
        <f t="shared" ref="G82:G101" si="15">E82+F82</f>
        <v>55666</v>
      </c>
      <c r="H82" s="27"/>
      <c r="I82" s="8">
        <f t="shared" ref="I82:I97" si="16">G82+H82</f>
        <v>55666</v>
      </c>
      <c r="J82" s="27"/>
      <c r="K82" s="45">
        <f t="shared" ref="K82:K97" si="17">I82+J82</f>
        <v>55666</v>
      </c>
      <c r="L82" s="27"/>
      <c r="M82" s="8">
        <f t="shared" ref="M82:M97" si="18">K82+L82</f>
        <v>55666</v>
      </c>
    </row>
    <row r="83" spans="1:13" ht="30.75" customHeight="1" x14ac:dyDescent="0.25">
      <c r="A83" s="4"/>
      <c r="B83" s="18" t="s">
        <v>26</v>
      </c>
      <c r="C83" s="8">
        <f>307790-41119-55666</f>
        <v>211005</v>
      </c>
      <c r="D83" s="27"/>
      <c r="E83" s="8">
        <f>C83+D83</f>
        <v>211005</v>
      </c>
      <c r="F83" s="27"/>
      <c r="G83" s="8">
        <f t="shared" si="15"/>
        <v>211005</v>
      </c>
      <c r="H83" s="27"/>
      <c r="I83" s="8">
        <f t="shared" si="16"/>
        <v>211005</v>
      </c>
      <c r="J83" s="40">
        <v>-1693</v>
      </c>
      <c r="K83" s="45">
        <f t="shared" si="17"/>
        <v>209312</v>
      </c>
      <c r="L83" s="40"/>
      <c r="M83" s="8">
        <f t="shared" si="18"/>
        <v>209312</v>
      </c>
    </row>
    <row r="84" spans="1:13" ht="17.25" customHeight="1" x14ac:dyDescent="0.25">
      <c r="A84" s="4">
        <v>66</v>
      </c>
      <c r="B84" s="7" t="s">
        <v>21</v>
      </c>
      <c r="C84" s="6">
        <v>1200</v>
      </c>
      <c r="D84" s="27"/>
      <c r="E84" s="6">
        <f t="shared" ref="E84:E96" si="19">C84+D84</f>
        <v>1200</v>
      </c>
      <c r="F84" s="27"/>
      <c r="G84" s="6">
        <f t="shared" si="15"/>
        <v>1200</v>
      </c>
      <c r="H84" s="27"/>
      <c r="I84" s="6">
        <f t="shared" si="16"/>
        <v>1200</v>
      </c>
      <c r="J84" s="27"/>
      <c r="K84" s="44">
        <f t="shared" si="17"/>
        <v>1200</v>
      </c>
      <c r="L84" s="27"/>
      <c r="M84" s="6">
        <f t="shared" si="18"/>
        <v>1200</v>
      </c>
    </row>
    <row r="85" spans="1:13" ht="20.25" customHeight="1" x14ac:dyDescent="0.25">
      <c r="A85" s="4">
        <v>67</v>
      </c>
      <c r="B85" s="10" t="s">
        <v>22</v>
      </c>
      <c r="C85" s="13">
        <f>1228+344+3000</f>
        <v>4572</v>
      </c>
      <c r="D85" s="27"/>
      <c r="E85" s="6">
        <f t="shared" si="19"/>
        <v>4572</v>
      </c>
      <c r="F85" s="27"/>
      <c r="G85" s="6">
        <f t="shared" si="15"/>
        <v>4572</v>
      </c>
      <c r="H85" s="27"/>
      <c r="I85" s="6">
        <f t="shared" si="16"/>
        <v>4572</v>
      </c>
      <c r="J85" s="27"/>
      <c r="K85" s="44">
        <f t="shared" si="17"/>
        <v>4572</v>
      </c>
      <c r="L85" s="27"/>
      <c r="M85" s="6">
        <f t="shared" si="18"/>
        <v>4572</v>
      </c>
    </row>
    <row r="86" spans="1:13" ht="17.25" customHeight="1" x14ac:dyDescent="0.25">
      <c r="A86" s="4">
        <v>68</v>
      </c>
      <c r="B86" s="10" t="s">
        <v>52</v>
      </c>
      <c r="C86" s="13">
        <v>41288</v>
      </c>
      <c r="D86" s="27"/>
      <c r="E86" s="6">
        <f t="shared" si="19"/>
        <v>41288</v>
      </c>
      <c r="F86" s="27"/>
      <c r="G86" s="6">
        <f t="shared" si="15"/>
        <v>41288</v>
      </c>
      <c r="H86" s="27"/>
      <c r="I86" s="6">
        <f t="shared" si="16"/>
        <v>41288</v>
      </c>
      <c r="J86" s="27"/>
      <c r="K86" s="44">
        <f t="shared" si="17"/>
        <v>41288</v>
      </c>
      <c r="L86" s="27"/>
      <c r="M86" s="6">
        <f t="shared" si="18"/>
        <v>41288</v>
      </c>
    </row>
    <row r="87" spans="1:13" ht="18" customHeight="1" x14ac:dyDescent="0.25">
      <c r="A87" s="4">
        <v>69</v>
      </c>
      <c r="B87" s="10" t="s">
        <v>28</v>
      </c>
      <c r="C87" s="13">
        <v>3469</v>
      </c>
      <c r="D87" s="27"/>
      <c r="E87" s="6">
        <f t="shared" si="19"/>
        <v>3469</v>
      </c>
      <c r="F87" s="27"/>
      <c r="G87" s="6">
        <f t="shared" si="15"/>
        <v>3469</v>
      </c>
      <c r="H87" s="27"/>
      <c r="I87" s="6">
        <f t="shared" si="16"/>
        <v>3469</v>
      </c>
      <c r="J87" s="40">
        <v>-570</v>
      </c>
      <c r="K87" s="44">
        <f t="shared" si="17"/>
        <v>2899</v>
      </c>
      <c r="L87" s="40"/>
      <c r="M87" s="6">
        <f t="shared" si="18"/>
        <v>2899</v>
      </c>
    </row>
    <row r="88" spans="1:13" ht="31.5" x14ac:dyDescent="0.25">
      <c r="A88" s="4">
        <v>70</v>
      </c>
      <c r="B88" s="10" t="s">
        <v>44</v>
      </c>
      <c r="C88" s="13">
        <v>1000</v>
      </c>
      <c r="D88" s="27"/>
      <c r="E88" s="6">
        <f t="shared" si="19"/>
        <v>1000</v>
      </c>
      <c r="F88" s="27"/>
      <c r="G88" s="6">
        <f t="shared" si="15"/>
        <v>1000</v>
      </c>
      <c r="H88" s="27"/>
      <c r="I88" s="6">
        <f t="shared" si="16"/>
        <v>1000</v>
      </c>
      <c r="J88" s="27"/>
      <c r="K88" s="44">
        <f t="shared" si="17"/>
        <v>1000</v>
      </c>
      <c r="L88" s="27"/>
      <c r="M88" s="6">
        <f t="shared" si="18"/>
        <v>1000</v>
      </c>
    </row>
    <row r="89" spans="1:13" ht="31.5" x14ac:dyDescent="0.25">
      <c r="A89" s="4">
        <v>71</v>
      </c>
      <c r="B89" s="10" t="s">
        <v>45</v>
      </c>
      <c r="C89" s="13">
        <v>17649</v>
      </c>
      <c r="D89" s="27"/>
      <c r="E89" s="6">
        <f t="shared" si="19"/>
        <v>17649</v>
      </c>
      <c r="F89" s="27"/>
      <c r="G89" s="6">
        <f t="shared" si="15"/>
        <v>17649</v>
      </c>
      <c r="H89" s="27"/>
      <c r="I89" s="6">
        <f t="shared" si="16"/>
        <v>17649</v>
      </c>
      <c r="J89" s="27"/>
      <c r="K89" s="44">
        <f t="shared" si="17"/>
        <v>17649</v>
      </c>
      <c r="L89" s="27"/>
      <c r="M89" s="6">
        <f t="shared" si="18"/>
        <v>17649</v>
      </c>
    </row>
    <row r="90" spans="1:13" ht="18.75" customHeight="1" x14ac:dyDescent="0.25">
      <c r="A90" s="4">
        <v>72</v>
      </c>
      <c r="B90" s="11" t="s">
        <v>31</v>
      </c>
      <c r="C90" s="13">
        <v>2612</v>
      </c>
      <c r="D90" s="27"/>
      <c r="E90" s="6">
        <f t="shared" si="19"/>
        <v>2612</v>
      </c>
      <c r="F90" s="27"/>
      <c r="G90" s="6">
        <f t="shared" si="15"/>
        <v>2612</v>
      </c>
      <c r="H90" s="27"/>
      <c r="I90" s="6">
        <f t="shared" si="16"/>
        <v>2612</v>
      </c>
      <c r="J90" s="27"/>
      <c r="K90" s="44">
        <f t="shared" si="17"/>
        <v>2612</v>
      </c>
      <c r="L90" s="27"/>
      <c r="M90" s="6">
        <f t="shared" si="18"/>
        <v>2612</v>
      </c>
    </row>
    <row r="91" spans="1:13" ht="30.75" customHeight="1" x14ac:dyDescent="0.25">
      <c r="A91" s="4">
        <v>73</v>
      </c>
      <c r="B91" s="10" t="s">
        <v>32</v>
      </c>
      <c r="C91" s="13">
        <v>1608</v>
      </c>
      <c r="D91" s="27"/>
      <c r="E91" s="6">
        <f t="shared" si="19"/>
        <v>1608</v>
      </c>
      <c r="F91" s="27"/>
      <c r="G91" s="6">
        <f t="shared" si="15"/>
        <v>1608</v>
      </c>
      <c r="H91" s="27"/>
      <c r="I91" s="6">
        <f t="shared" si="16"/>
        <v>1608</v>
      </c>
      <c r="J91" s="27"/>
      <c r="K91" s="44">
        <f t="shared" si="17"/>
        <v>1608</v>
      </c>
      <c r="L91" s="27"/>
      <c r="M91" s="6">
        <f t="shared" si="18"/>
        <v>1608</v>
      </c>
    </row>
    <row r="92" spans="1:13" ht="18.75" customHeight="1" x14ac:dyDescent="0.25">
      <c r="A92" s="4">
        <v>74</v>
      </c>
      <c r="B92" s="17" t="s">
        <v>30</v>
      </c>
      <c r="C92" s="13">
        <v>10000</v>
      </c>
      <c r="D92" s="27"/>
      <c r="E92" s="6">
        <f t="shared" si="19"/>
        <v>10000</v>
      </c>
      <c r="F92" s="27"/>
      <c r="G92" s="6">
        <f t="shared" si="15"/>
        <v>10000</v>
      </c>
      <c r="H92" s="27"/>
      <c r="I92" s="6">
        <f t="shared" si="16"/>
        <v>10000</v>
      </c>
      <c r="J92" s="27"/>
      <c r="K92" s="44">
        <f t="shared" si="17"/>
        <v>10000</v>
      </c>
      <c r="L92" s="27"/>
      <c r="M92" s="6">
        <f t="shared" si="18"/>
        <v>10000</v>
      </c>
    </row>
    <row r="93" spans="1:13" ht="18" customHeight="1" x14ac:dyDescent="0.25">
      <c r="A93" s="4">
        <v>75</v>
      </c>
      <c r="B93" s="10" t="s">
        <v>46</v>
      </c>
      <c r="C93" s="13">
        <v>3000</v>
      </c>
      <c r="D93" s="27"/>
      <c r="E93" s="6">
        <f t="shared" si="19"/>
        <v>3000</v>
      </c>
      <c r="F93" s="27"/>
      <c r="G93" s="6">
        <f t="shared" si="15"/>
        <v>3000</v>
      </c>
      <c r="H93" s="27"/>
      <c r="I93" s="6">
        <f t="shared" si="16"/>
        <v>3000</v>
      </c>
      <c r="J93" s="27"/>
      <c r="K93" s="44">
        <f t="shared" si="17"/>
        <v>3000</v>
      </c>
      <c r="L93" s="27"/>
      <c r="M93" s="6">
        <f t="shared" si="18"/>
        <v>3000</v>
      </c>
    </row>
    <row r="94" spans="1:13" s="36" customFormat="1" ht="31.5" hidden="1" x14ac:dyDescent="0.25">
      <c r="A94" s="31"/>
      <c r="B94" s="32" t="s">
        <v>101</v>
      </c>
      <c r="C94" s="33">
        <f>2021-1000</f>
        <v>1021</v>
      </c>
      <c r="D94" s="37"/>
      <c r="E94" s="34">
        <f t="shared" si="19"/>
        <v>1021</v>
      </c>
      <c r="F94" s="37"/>
      <c r="G94" s="34">
        <f t="shared" si="15"/>
        <v>1021</v>
      </c>
      <c r="H94" s="37"/>
      <c r="I94" s="34">
        <f t="shared" si="16"/>
        <v>1021</v>
      </c>
      <c r="J94" s="39">
        <v>-1021</v>
      </c>
      <c r="K94" s="34">
        <f t="shared" si="17"/>
        <v>0</v>
      </c>
      <c r="L94" s="39"/>
      <c r="M94" s="6">
        <f t="shared" si="18"/>
        <v>0</v>
      </c>
    </row>
    <row r="95" spans="1:13" ht="31.5" x14ac:dyDescent="0.25">
      <c r="A95" s="4">
        <v>76</v>
      </c>
      <c r="B95" s="10" t="s">
        <v>110</v>
      </c>
      <c r="C95" s="13"/>
      <c r="D95" s="27"/>
      <c r="E95" s="6"/>
      <c r="F95" s="27"/>
      <c r="G95" s="6"/>
      <c r="H95" s="27"/>
      <c r="I95" s="6"/>
      <c r="J95" s="40">
        <v>1790</v>
      </c>
      <c r="K95" s="44">
        <f t="shared" si="17"/>
        <v>1790</v>
      </c>
      <c r="L95" s="40"/>
      <c r="M95" s="6">
        <f t="shared" si="18"/>
        <v>1790</v>
      </c>
    </row>
    <row r="96" spans="1:13" ht="47.25" x14ac:dyDescent="0.25">
      <c r="A96" s="4">
        <v>77</v>
      </c>
      <c r="B96" s="10" t="s">
        <v>49</v>
      </c>
      <c r="C96" s="13">
        <v>10147</v>
      </c>
      <c r="D96" s="27"/>
      <c r="E96" s="6">
        <f t="shared" si="19"/>
        <v>10147</v>
      </c>
      <c r="F96" s="27"/>
      <c r="G96" s="6">
        <f t="shared" si="15"/>
        <v>10147</v>
      </c>
      <c r="H96" s="27"/>
      <c r="I96" s="6">
        <f t="shared" si="16"/>
        <v>10147</v>
      </c>
      <c r="J96" s="27"/>
      <c r="K96" s="44">
        <f t="shared" si="17"/>
        <v>10147</v>
      </c>
      <c r="L96" s="27"/>
      <c r="M96" s="6">
        <f t="shared" si="18"/>
        <v>10147</v>
      </c>
    </row>
    <row r="97" spans="1:13" ht="31.5" x14ac:dyDescent="0.25">
      <c r="A97" s="4">
        <v>78</v>
      </c>
      <c r="B97" s="10" t="s">
        <v>37</v>
      </c>
      <c r="C97" s="13">
        <v>19377</v>
      </c>
      <c r="D97" s="27"/>
      <c r="E97" s="6">
        <f>C97+D97</f>
        <v>19377</v>
      </c>
      <c r="F97" s="27"/>
      <c r="G97" s="6">
        <f t="shared" si="15"/>
        <v>19377</v>
      </c>
      <c r="H97" s="27"/>
      <c r="I97" s="6">
        <f t="shared" si="16"/>
        <v>19377</v>
      </c>
      <c r="J97" s="27"/>
      <c r="K97" s="44">
        <f t="shared" si="17"/>
        <v>19377</v>
      </c>
      <c r="L97" s="27"/>
      <c r="M97" s="6">
        <f t="shared" si="18"/>
        <v>19377</v>
      </c>
    </row>
    <row r="98" spans="1:13" x14ac:dyDescent="0.25">
      <c r="A98" s="4">
        <v>79</v>
      </c>
      <c r="B98" s="10" t="s">
        <v>38</v>
      </c>
      <c r="C98" s="13">
        <f>C99+C100+C101</f>
        <v>51318</v>
      </c>
      <c r="D98" s="27"/>
      <c r="E98" s="6">
        <f t="shared" ref="E98:K98" si="20">E99+E100+E101</f>
        <v>51318</v>
      </c>
      <c r="F98" s="6">
        <f t="shared" si="20"/>
        <v>0</v>
      </c>
      <c r="G98" s="6">
        <f t="shared" si="20"/>
        <v>51318</v>
      </c>
      <c r="H98" s="6">
        <f t="shared" si="20"/>
        <v>0</v>
      </c>
      <c r="I98" s="6">
        <f t="shared" si="20"/>
        <v>51318</v>
      </c>
      <c r="J98" s="6">
        <f t="shared" si="20"/>
        <v>0</v>
      </c>
      <c r="K98" s="44">
        <f t="shared" si="20"/>
        <v>51318</v>
      </c>
      <c r="L98" s="6"/>
      <c r="M98" s="6">
        <f t="shared" ref="M98" si="21">M99+M100+M101</f>
        <v>51318</v>
      </c>
    </row>
    <row r="99" spans="1:13" x14ac:dyDescent="0.25">
      <c r="A99" s="4"/>
      <c r="B99" s="19" t="s">
        <v>39</v>
      </c>
      <c r="C99" s="24">
        <v>16368</v>
      </c>
      <c r="D99" s="27"/>
      <c r="E99" s="8">
        <f>C99+D99</f>
        <v>16368</v>
      </c>
      <c r="F99" s="27"/>
      <c r="G99" s="8">
        <f t="shared" si="15"/>
        <v>16368</v>
      </c>
      <c r="H99" s="27"/>
      <c r="I99" s="8">
        <f t="shared" ref="I99:I101" si="22">G99+H99</f>
        <v>16368</v>
      </c>
      <c r="J99" s="27"/>
      <c r="K99" s="45">
        <f t="shared" ref="K99:K101" si="23">I99+J99</f>
        <v>16368</v>
      </c>
      <c r="L99" s="27"/>
      <c r="M99" s="8">
        <f t="shared" ref="M99:M101" si="24">K99+L99</f>
        <v>16368</v>
      </c>
    </row>
    <row r="100" spans="1:13" x14ac:dyDescent="0.25">
      <c r="A100" s="4"/>
      <c r="B100" s="18" t="s">
        <v>41</v>
      </c>
      <c r="C100" s="24">
        <v>9750</v>
      </c>
      <c r="D100" s="27"/>
      <c r="E100" s="8">
        <f t="shared" ref="E100:E107" si="25">C100+D100</f>
        <v>9750</v>
      </c>
      <c r="F100" s="27"/>
      <c r="G100" s="8">
        <f t="shared" si="15"/>
        <v>9750</v>
      </c>
      <c r="H100" s="27"/>
      <c r="I100" s="8">
        <f t="shared" si="22"/>
        <v>9750</v>
      </c>
      <c r="J100" s="27"/>
      <c r="K100" s="45">
        <f t="shared" si="23"/>
        <v>9750</v>
      </c>
      <c r="L100" s="27"/>
      <c r="M100" s="8">
        <f t="shared" si="24"/>
        <v>9750</v>
      </c>
    </row>
    <row r="101" spans="1:13" x14ac:dyDescent="0.25">
      <c r="A101" s="4"/>
      <c r="B101" s="18" t="s">
        <v>40</v>
      </c>
      <c r="C101" s="24">
        <v>25200</v>
      </c>
      <c r="D101" s="27"/>
      <c r="E101" s="8">
        <f t="shared" si="25"/>
        <v>25200</v>
      </c>
      <c r="F101" s="27"/>
      <c r="G101" s="8">
        <f t="shared" si="15"/>
        <v>25200</v>
      </c>
      <c r="H101" s="27"/>
      <c r="I101" s="8">
        <f t="shared" si="22"/>
        <v>25200</v>
      </c>
      <c r="J101" s="27"/>
      <c r="K101" s="45">
        <f t="shared" si="23"/>
        <v>25200</v>
      </c>
      <c r="L101" s="27"/>
      <c r="M101" s="8">
        <f t="shared" si="24"/>
        <v>25200</v>
      </c>
    </row>
    <row r="102" spans="1:13" ht="31.5" customHeight="1" x14ac:dyDescent="0.25">
      <c r="A102" s="4">
        <v>80</v>
      </c>
      <c r="B102" s="10" t="s">
        <v>50</v>
      </c>
      <c r="C102" s="13">
        <v>14645</v>
      </c>
      <c r="D102" s="27"/>
      <c r="E102" s="6">
        <f t="shared" si="25"/>
        <v>14645</v>
      </c>
      <c r="F102" s="27"/>
      <c r="G102" s="6">
        <f>E102+F102</f>
        <v>14645</v>
      </c>
      <c r="H102" s="27"/>
      <c r="I102" s="6">
        <f t="shared" ref="I102:I107" si="26">G102-H102</f>
        <v>14645</v>
      </c>
      <c r="J102" s="27"/>
      <c r="K102" s="44">
        <f t="shared" ref="K102:K107" si="27">I102-J102</f>
        <v>14645</v>
      </c>
      <c r="L102" s="27"/>
      <c r="M102" s="6">
        <f t="shared" ref="M102:M107" si="28">K102-L102</f>
        <v>14645</v>
      </c>
    </row>
    <row r="103" spans="1:13" ht="34.5" customHeight="1" x14ac:dyDescent="0.25">
      <c r="A103" s="4">
        <v>81</v>
      </c>
      <c r="B103" s="7" t="s">
        <v>47</v>
      </c>
      <c r="C103" s="6">
        <v>27026</v>
      </c>
      <c r="D103" s="27"/>
      <c r="E103" s="6">
        <f t="shared" si="25"/>
        <v>27026</v>
      </c>
      <c r="F103" s="27"/>
      <c r="G103" s="6">
        <f t="shared" ref="G103:G107" si="29">E103+F103</f>
        <v>27026</v>
      </c>
      <c r="H103" s="27"/>
      <c r="I103" s="6">
        <f t="shared" si="26"/>
        <v>27026</v>
      </c>
      <c r="J103" s="27"/>
      <c r="K103" s="44">
        <f t="shared" si="27"/>
        <v>27026</v>
      </c>
      <c r="L103" s="27"/>
      <c r="M103" s="6">
        <f t="shared" si="28"/>
        <v>27026</v>
      </c>
    </row>
    <row r="104" spans="1:13" ht="34.5" customHeight="1" x14ac:dyDescent="0.25">
      <c r="A104" s="4">
        <v>82</v>
      </c>
      <c r="B104" s="7" t="s">
        <v>48</v>
      </c>
      <c r="C104" s="6">
        <v>20134</v>
      </c>
      <c r="D104" s="27"/>
      <c r="E104" s="6">
        <f t="shared" si="25"/>
        <v>20134</v>
      </c>
      <c r="F104" s="27"/>
      <c r="G104" s="6">
        <f t="shared" si="29"/>
        <v>20134</v>
      </c>
      <c r="H104" s="27"/>
      <c r="I104" s="6">
        <f t="shared" si="26"/>
        <v>20134</v>
      </c>
      <c r="J104" s="27"/>
      <c r="K104" s="44">
        <f t="shared" si="27"/>
        <v>20134</v>
      </c>
      <c r="L104" s="27"/>
      <c r="M104" s="6">
        <f t="shared" si="28"/>
        <v>20134</v>
      </c>
    </row>
    <row r="105" spans="1:13" ht="31.5" customHeight="1" x14ac:dyDescent="0.25">
      <c r="A105" s="4">
        <v>83</v>
      </c>
      <c r="B105" s="7" t="s">
        <v>36</v>
      </c>
      <c r="C105" s="6">
        <v>20152</v>
      </c>
      <c r="D105" s="27"/>
      <c r="E105" s="6">
        <f t="shared" si="25"/>
        <v>20152</v>
      </c>
      <c r="F105" s="27"/>
      <c r="G105" s="6">
        <f t="shared" si="29"/>
        <v>20152</v>
      </c>
      <c r="H105" s="27"/>
      <c r="I105" s="6">
        <f t="shared" si="26"/>
        <v>20152</v>
      </c>
      <c r="J105" s="27"/>
      <c r="K105" s="44">
        <f t="shared" si="27"/>
        <v>20152</v>
      </c>
      <c r="L105" s="27"/>
      <c r="M105" s="6">
        <f t="shared" si="28"/>
        <v>20152</v>
      </c>
    </row>
    <row r="106" spans="1:13" ht="33" customHeight="1" x14ac:dyDescent="0.25">
      <c r="A106" s="4">
        <v>84</v>
      </c>
      <c r="B106" s="20" t="s">
        <v>42</v>
      </c>
      <c r="C106" s="6">
        <v>80537</v>
      </c>
      <c r="D106" s="27"/>
      <c r="E106" s="6">
        <f t="shared" si="25"/>
        <v>80537</v>
      </c>
      <c r="F106" s="27"/>
      <c r="G106" s="6">
        <f t="shared" si="29"/>
        <v>80537</v>
      </c>
      <c r="H106" s="27"/>
      <c r="I106" s="6">
        <f t="shared" si="26"/>
        <v>80537</v>
      </c>
      <c r="J106" s="27"/>
      <c r="K106" s="44">
        <f t="shared" si="27"/>
        <v>80537</v>
      </c>
      <c r="L106" s="27"/>
      <c r="M106" s="6">
        <f t="shared" si="28"/>
        <v>80537</v>
      </c>
    </row>
    <row r="107" spans="1:13" ht="18" customHeight="1" x14ac:dyDescent="0.25">
      <c r="A107" s="4">
        <v>85</v>
      </c>
      <c r="B107" s="20" t="s">
        <v>43</v>
      </c>
      <c r="C107" s="6">
        <v>12913</v>
      </c>
      <c r="D107" s="27"/>
      <c r="E107" s="6">
        <f t="shared" si="25"/>
        <v>12913</v>
      </c>
      <c r="F107" s="27"/>
      <c r="G107" s="6">
        <f t="shared" si="29"/>
        <v>12913</v>
      </c>
      <c r="H107" s="27"/>
      <c r="I107" s="6">
        <f t="shared" si="26"/>
        <v>12913</v>
      </c>
      <c r="J107" s="27"/>
      <c r="K107" s="44">
        <f t="shared" si="27"/>
        <v>12913</v>
      </c>
      <c r="L107" s="27"/>
      <c r="M107" s="6">
        <f t="shared" si="28"/>
        <v>12913</v>
      </c>
    </row>
    <row r="108" spans="1:13" ht="20.25" customHeight="1" x14ac:dyDescent="0.3">
      <c r="A108" s="4"/>
      <c r="B108" s="15" t="s">
        <v>6</v>
      </c>
      <c r="C108" s="16">
        <f>C11+C12+C13+C14+C15+C16+C17+C18+C19+C20+C21+C22+C23+C24+C25+C26+C27+C28+C29+C30+C31+C32+C33+C34+C35+C36+C37+C38+C39+C40+C41+C42+C43+C44+C45+C46+C47+C48+C49+C50+C51+C52+C53+C54+C55+C56+C57+C58+C59+C60+C61+C62+C63+C64+C65+C66+C67+C68+C69+C70+C71++C72+C73+C74+C75+C76+C77+C78+C79+C80+C84+C85+C86+C87+C88+C89+C90+C91+C92+C93+C94+C96+C97+C98+C102+C103+C104+C105+C106+C107</f>
        <v>2163761</v>
      </c>
      <c r="D108" s="16">
        <f t="shared" ref="D108:H108" si="30">D11+D12+D13+D14+D15+D16+D17+D18+D19+D20+D21+D22+D23+D24+D25+D26+D27+D28+D29+D30+D31+D32+D33+D34+D35+D36+D37+D38+D39+D40+D41+D42+D43+D44+D45+D46+D47+D48+D49+D50+D51+D52+D53+D54+D55+D56+D57+D58+D59+D60+D61+D62+D63+D64+D65+D66+D67+D68+D69+D70+D71++D72+D73+D74+D75+D76+D77+D78+D79+D80+D84+D85+D86+D87+D88+D89+D90+D91+D92+D93+D94+D96+D97+D98+D102+D103+D104+D105+D106+D107</f>
        <v>-71785</v>
      </c>
      <c r="E108" s="16">
        <f t="shared" si="30"/>
        <v>2091976</v>
      </c>
      <c r="F108" s="16">
        <f t="shared" si="30"/>
        <v>-11623</v>
      </c>
      <c r="G108" s="16">
        <f t="shared" si="30"/>
        <v>2080353</v>
      </c>
      <c r="H108" s="16">
        <f t="shared" si="30"/>
        <v>-229417</v>
      </c>
      <c r="I108" s="16">
        <f>I11+I12+I13+I14+I15+I16+I17+I18+I19+I20+I21+I22+I23+I24+I25+I26+I27+I28+I29+I30+I31+I32+I33+I34+I35+I36+I37+I38+I39+I40+I41+I42+I43+I44+I45+I46+I47+I48+I49+I50+I51+I52+I53+I54+I55+I56+I57+I58+I59+I60+I61+I62+I63+I64+I65+I66+I67+I68+I69+I70+I71++I72+I73+I74+I75+I76+I77+I78+I79+I80+I84+I85+I86+I87+I88+I89+I90+I91+I92+I93+I94+I95+I96+I97+I98+I102+I103+I104+I105+I106+I107</f>
        <v>1850936</v>
      </c>
      <c r="J108" s="16">
        <f>J11+J12+J13+J14+J15+J16+J17+J18+J19+J20+J21+J22+J23+J24+J25+J26+J27+J28+J29+J30+J31+J32+J33+J34+J35+J36+J37+J38+J39+J40+J41+J42+J43+J44+J45+J46+J47+J48+J49+J50+J51+J52+J53+J54+J55+J56+J57+J58+J59+J60+J61+J62+J63+J64+J65+J66+J67+J68+J69+J70+J71++J72+J73+J74+J75+J76+J77+J78+J79+J80+J84+J85+J86+J87+J88+J89+J90+J91+J92+J93+J94+J95+J96+J97+J98+J102+J103+J104+J105+J106+J107</f>
        <v>-38891</v>
      </c>
      <c r="K108" s="46">
        <f>K11+K12+K13+K14+K15+K16+K17+K18+K19+K20+K21+K22+K23+K24+K25+K26+K27+K28+K29+K30+K31+K32+K33+K34+K35+K36+K37+K38+K39+K40+K41+K42+K43+K44+K45+K46+K47+K48+K49+K50+K51+K52+K53+K54+K55+K56+K57+K58+K59+K60+K61+K62+K63+K64+K65+K66+K67+K68+K69+K70+K71++K72+K73+K74+K75+K76+K77+K78+K79+K80+K84+K85+K86+K87+K88+K89+K90+K91+K92+K93+K94+K95+K96+K97+K98+K102+K103+K104+K105+K106+K107</f>
        <v>1812045</v>
      </c>
      <c r="L108" s="16">
        <f>L11+L12+L13+L14+L15+L16+L17+L18+L19+L20+L21+L22+L23+L24+L25+L26+L27+L28+L29+L30+L31+L32+L33+L34+L35+L36+L37+L38+L39+L40+L41+L42+L43+L44+L45+L46+L47+L48+L49+L50+L51+L52+L53+L54+L55+L56+L57+L58+L59+L60+L61+L62+L63+L64+L65+L66+L67+L68+L69+L70+L71++L72+L73+L74+L75+L76+L77+L78+L79+L80+L84+L85+L86+L87+L88+L89+L90+L91+L92+L93+L94+L95+L96+L97+L98+L102+L103+L104+L105+L106+L107</f>
        <v>-7882</v>
      </c>
      <c r="M108" s="16">
        <f>M11+M12+M13+M14+M15+M16+M17+M18+M19+M20+M21+M22+M23+M24+M25+M26+M27+M28+M29+M30+M31+M32+M33+M34+M35+M36+M37+M38+M39+M40+M41+M42+M43+M44+M45+M46+M47+M48+M49+M50+M51+M52+M53+M54+M55+M56+M57+M58+M59+M60+M61+M62+M63+M64+M65+M66+M67+M68+M69+M70+M71++M72+M73+M74+M75+M76+M77+M78+M79+M80+M84+M85+M86+M87+M88+M89+M90+M91+M92+M93+M94+M95+M96+M97+M98+M102+M103+M104+M105+M106+M107</f>
        <v>1804163</v>
      </c>
    </row>
    <row r="109" spans="1:13" x14ac:dyDescent="0.25">
      <c r="C109" s="14"/>
      <c r="E109" s="30"/>
      <c r="G109" s="14"/>
    </row>
    <row r="110" spans="1:13" x14ac:dyDescent="0.25">
      <c r="E110" s="30"/>
    </row>
    <row r="113" spans="3:3" x14ac:dyDescent="0.25">
      <c r="C113" s="14"/>
    </row>
  </sheetData>
  <customSheetViews>
    <customSheetView guid="{5E970965-EBAA-4583-9113-2F1FD408C7E6}" showPageBreaks="1" printArea="1" view="pageBreakPreview" topLeftCell="A38">
      <selection activeCell="C54" sqref="C54"/>
      <pageMargins left="0.57999999999999996" right="0.32" top="0.31" bottom="0.31496062992125984" header="0.2" footer="0.31496062992125984"/>
      <pageSetup paperSize="9" scale="75" orientation="portrait" r:id="rId1"/>
      <headerFooter differentFirst="1">
        <oddHeader>&amp;C&amp;P</oddHeader>
      </headerFooter>
    </customSheetView>
    <customSheetView guid="{FC7E265B-5628-49CC-B922-47845EDE3806}" showPageBreaks="1" printArea="1" view="pageBreakPreview" topLeftCell="A55">
      <selection activeCell="F63" sqref="F63"/>
      <pageMargins left="0.98425196850393704" right="0.39370078740157483" top="0.55118110236220474" bottom="0.31496062992125984" header="0.31496062992125984" footer="0.31496062992125984"/>
      <pageSetup paperSize="9" scale="70" orientation="portrait" r:id="rId2"/>
      <headerFooter differentFirst="1">
        <oddHeader>&amp;C&amp;P</oddHeader>
      </headerFooter>
    </customSheetView>
    <customSheetView guid="{0E7D6FB0-89ED-4CA2-8A46-395DE0EEF218}" showPageBreaks="1" printArea="1" view="pageBreakPreview" topLeftCell="A43">
      <selection activeCell="G56" sqref="G56"/>
      <pageMargins left="0.98425196850393704" right="0.39370078740157483" top="0.55118110236220474" bottom="0.31496062992125984" header="0.31496062992125984" footer="0.31496062992125984"/>
      <pageSetup paperSize="9" scale="70" orientation="portrait" r:id="rId3"/>
      <headerFooter differentFirst="1">
        <oddHeader>&amp;C&amp;P</oddHeader>
      </headerFooter>
    </customSheetView>
    <customSheetView guid="{CA868468-5F28-4D57-8281-DB2CFB777ABB}" showPageBreaks="1" printArea="1" view="pageBreakPreview" topLeftCell="A40">
      <selection activeCell="C53" sqref="C53"/>
      <pageMargins left="0.98425196850393704" right="0.39370078740157483" top="0.55118110236220474" bottom="0.31496062992125984" header="0.31496062992125984" footer="0.31496062992125984"/>
      <pageSetup paperSize="9" scale="70" orientation="portrait" r:id="rId4"/>
      <headerFooter differentFirst="1">
        <oddHeader>&amp;C&amp;P</oddHeader>
      </headerFooter>
    </customSheetView>
    <customSheetView guid="{59257022-7E1D-43D6-923E-29B12F5BA58B}" showPageBreaks="1" printArea="1" view="pageBreakPreview" topLeftCell="A34">
      <selection activeCell="C49" sqref="C49"/>
      <pageMargins left="0.98425196850393704" right="0.39370078740157483" top="0.55118110236220474" bottom="0.31496062992125984" header="0.31496062992125984" footer="0.31496062992125984"/>
      <pageSetup paperSize="9" scale="70" orientation="portrait" r:id="rId5"/>
      <headerFooter differentFirst="1">
        <oddHeader>&amp;C&amp;P</oddHeader>
      </headerFooter>
    </customSheetView>
    <customSheetView guid="{3138DDCF-607D-436F-8387-9A91194A9663}" showPageBreaks="1" printArea="1" view="pageBreakPreview" topLeftCell="A37">
      <selection activeCell="D52" sqref="D52"/>
      <pageMargins left="0.98425196850393704" right="0.39370078740157483" top="0.55118110236220474" bottom="0.31496062992125984" header="0.31496062992125984" footer="0.31496062992125984"/>
      <pageSetup paperSize="9" scale="70" orientation="portrait" r:id="rId6"/>
      <headerFooter differentFirst="1">
        <oddHeader>&amp;C&amp;P</oddHeader>
      </headerFooter>
    </customSheetView>
    <customSheetView guid="{C2787407-F562-4D03-8970-D113AD41CB6E}" showPageBreaks="1" printArea="1" view="pageBreakPreview" topLeftCell="A38">
      <selection activeCell="C57" sqref="C57"/>
      <pageMargins left="0.98425196850393704" right="0.39370078740157483" top="0.55118110236220474" bottom="0.31496062992125984" header="0.31496062992125984" footer="0.31496062992125984"/>
      <pageSetup paperSize="9" scale="70" orientation="portrait" r:id="rId7"/>
      <headerFooter differentFirst="1">
        <oddHeader>&amp;C&amp;P</oddHeader>
      </headerFooter>
    </customSheetView>
    <customSheetView guid="{54FD0BF2-5B65-4DCA-B3B0-92B0A1324D4D}" showPageBreaks="1" printArea="1" view="pageBreakPreview" topLeftCell="A16">
      <selection activeCell="B25" sqref="B25"/>
      <pageMargins left="0.98425196850393704" right="0.39370078740157483" top="0.55118110236220474" bottom="0.31496062992125984" header="0.31496062992125984" footer="0.31496062992125984"/>
      <pageSetup paperSize="9" scale="70" orientation="portrait" r:id="rId8"/>
      <headerFooter differentFirst="1">
        <oddHeader>&amp;C&amp;P</oddHeader>
      </headerFooter>
    </customSheetView>
    <customSheetView guid="{C7094EE5-B36C-4632-AB1C-596D174E3E9E}" showPageBreaks="1" printArea="1" view="pageBreakPreview" topLeftCell="A5">
      <selection activeCell="O16" sqref="O16"/>
      <pageMargins left="0.57999999999999996" right="0.32" top="0.31" bottom="0.31496062992125984" header="0.2" footer="0.31496062992125984"/>
      <pageSetup paperSize="9" scale="75" orientation="portrait" r:id="rId9"/>
      <headerFooter differentFirst="1">
        <oddHeader>&amp;C&amp;P</oddHeader>
      </headerFooter>
    </customSheetView>
  </customSheetViews>
  <mergeCells count="7">
    <mergeCell ref="A7:M7"/>
    <mergeCell ref="A8:M8"/>
    <mergeCell ref="B1:M1"/>
    <mergeCell ref="B2:M2"/>
    <mergeCell ref="B3:M3"/>
    <mergeCell ref="A5:M5"/>
    <mergeCell ref="A6:M6"/>
  </mergeCells>
  <pageMargins left="0.59055118110236227" right="0.31496062992125984" top="0.36" bottom="0.31496062992125984" header="0.23" footer="0.31496062992125984"/>
  <pageSetup paperSize="9" scale="75" orientation="portrait" r:id="rId10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Архипова Елена Иннакентьевна</cp:lastModifiedBy>
  <cp:lastPrinted>2018-04-19T05:51:52Z</cp:lastPrinted>
  <dcterms:created xsi:type="dcterms:W3CDTF">2016-11-29T09:53:06Z</dcterms:created>
  <dcterms:modified xsi:type="dcterms:W3CDTF">2018-05-17T10:10:44Z</dcterms:modified>
</cp:coreProperties>
</file>