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0" yWindow="2025" windowWidth="13110" windowHeight="7845" tabRatio="574"/>
  </bookViews>
  <sheets>
    <sheet name="Лист1 (2)" sheetId="8" r:id="rId1"/>
  </sheets>
  <definedNames>
    <definedName name="_xlnm.Print_Titles" localSheetId="0">'Лист1 (2)'!$13:$13</definedName>
    <definedName name="_xlnm.Print_Area" localSheetId="0">'Лист1 (2)'!$A$1:$AI$43</definedName>
  </definedNames>
  <calcPr calcId="145621"/>
</workbook>
</file>

<file path=xl/calcChain.xml><?xml version="1.0" encoding="utf-8"?>
<calcChain xmlns="http://schemas.openxmlformats.org/spreadsheetml/2006/main">
  <c r="X22" i="8" l="1"/>
  <c r="S22" i="8"/>
  <c r="N22" i="8"/>
  <c r="I22" i="8"/>
  <c r="AH22" i="8"/>
  <c r="AD41" i="8" l="1"/>
  <c r="AD24" i="8" l="1"/>
  <c r="AE21" i="8" l="1"/>
  <c r="AF25" i="8"/>
  <c r="AG25" i="8"/>
  <c r="AH25" i="8"/>
  <c r="AE25" i="8"/>
  <c r="AD25" i="8"/>
  <c r="AA25" i="8"/>
  <c r="AB25" i="8"/>
  <c r="AC25" i="8"/>
  <c r="Z25" i="8"/>
  <c r="X25" i="8"/>
  <c r="W25" i="8"/>
  <c r="V25" i="8"/>
  <c r="U25" i="8"/>
  <c r="Q25" i="8"/>
  <c r="R25" i="8"/>
  <c r="S25" i="8"/>
  <c r="P25" i="8"/>
  <c r="Q22" i="8"/>
  <c r="R22" i="8"/>
  <c r="L22" i="8"/>
  <c r="M22" i="8"/>
  <c r="G22" i="8"/>
  <c r="H22" i="8"/>
  <c r="L25" i="8"/>
  <c r="M25" i="8"/>
  <c r="N25" i="8"/>
  <c r="K25" i="8"/>
  <c r="J25" i="8"/>
  <c r="I25" i="8"/>
  <c r="H25" i="8"/>
  <c r="G25" i="8"/>
  <c r="F25" i="8"/>
  <c r="E25" i="8"/>
  <c r="P16" i="8" l="1"/>
  <c r="P22" i="8" s="1"/>
  <c r="P32" i="8" l="1"/>
  <c r="K16" i="8" l="1"/>
  <c r="K22" i="8" s="1"/>
  <c r="F16" i="8"/>
  <c r="F22" i="8" s="1"/>
  <c r="O32" i="8" l="1"/>
  <c r="AD31" i="8" l="1"/>
  <c r="T32" i="8"/>
  <c r="Y21" i="8" l="1"/>
  <c r="T21" i="8"/>
  <c r="AF37" i="8" l="1"/>
  <c r="AG37" i="8"/>
  <c r="AH37" i="8"/>
  <c r="AE37" i="8"/>
  <c r="AA37" i="8"/>
  <c r="AB37" i="8"/>
  <c r="AC37" i="8"/>
  <c r="Z37" i="8"/>
  <c r="AH33" i="8"/>
  <c r="AG33" i="8"/>
  <c r="AF33" i="8"/>
  <c r="AE33" i="8"/>
  <c r="Z33" i="8"/>
  <c r="AB33" i="8"/>
  <c r="AC33" i="8"/>
  <c r="AA33" i="8"/>
  <c r="AD32" i="8"/>
  <c r="AD30" i="8"/>
  <c r="AD18" i="8"/>
  <c r="AD17" i="8"/>
  <c r="AD16" i="8"/>
  <c r="V37" i="8"/>
  <c r="W37" i="8"/>
  <c r="X37" i="8"/>
  <c r="U37" i="8"/>
  <c r="T30" i="8"/>
  <c r="T29" i="8"/>
  <c r="T27" i="8"/>
  <c r="T24" i="8"/>
  <c r="T25" i="8" s="1"/>
  <c r="O36" i="8"/>
  <c r="O35" i="8"/>
  <c r="X33" i="8"/>
  <c r="W33" i="8"/>
  <c r="V33" i="8"/>
  <c r="P33" i="8"/>
  <c r="T31" i="8"/>
  <c r="J35" i="8"/>
  <c r="S37" i="8"/>
  <c r="R37" i="8"/>
  <c r="Q37" i="8"/>
  <c r="P37" i="8"/>
  <c r="K37" i="8"/>
  <c r="Q33" i="8"/>
  <c r="R33" i="8"/>
  <c r="S33" i="8"/>
  <c r="O27" i="8"/>
  <c r="O24" i="8"/>
  <c r="O25" i="8" s="1"/>
  <c r="O19" i="8"/>
  <c r="O20" i="8"/>
  <c r="O21" i="8"/>
  <c r="O18" i="8"/>
  <c r="P40" i="8"/>
  <c r="U40" i="8"/>
  <c r="AF40" i="8"/>
  <c r="AE40" i="8"/>
  <c r="AD39" i="8"/>
  <c r="AD40" i="8" s="1"/>
  <c r="Y39" i="8"/>
  <c r="Y40" i="8" s="1"/>
  <c r="T39" i="8"/>
  <c r="T40" i="8" s="1"/>
  <c r="O39" i="8"/>
  <c r="K40" i="8"/>
  <c r="O37" i="8" l="1"/>
  <c r="O40" i="8"/>
  <c r="AG22" i="8"/>
  <c r="AF22" i="8"/>
  <c r="AE22" i="8"/>
  <c r="Z22" i="8"/>
  <c r="U22" i="8"/>
  <c r="AA22" i="8"/>
  <c r="AB22" i="8"/>
  <c r="AC22" i="8"/>
  <c r="V22" i="8"/>
  <c r="W22" i="8"/>
  <c r="AD19" i="8"/>
  <c r="AD20" i="8"/>
  <c r="T18" i="8"/>
  <c r="K33" i="8"/>
  <c r="L33" i="8"/>
  <c r="M33" i="8"/>
  <c r="N33" i="8"/>
  <c r="G33" i="8"/>
  <c r="AD22" i="8" l="1"/>
  <c r="N40" i="8"/>
  <c r="M40" i="8"/>
  <c r="L40" i="8"/>
  <c r="J39" i="8"/>
  <c r="L37" i="8"/>
  <c r="M37" i="8"/>
  <c r="N37" i="8"/>
  <c r="J36" i="8"/>
  <c r="J37" i="8" s="1"/>
  <c r="E35" i="8"/>
  <c r="E36" i="8"/>
  <c r="J28" i="8"/>
  <c r="J29" i="8"/>
  <c r="J30" i="8"/>
  <c r="J31" i="8"/>
  <c r="J32" i="8"/>
  <c r="J27" i="8"/>
  <c r="J21" i="8"/>
  <c r="J18" i="8"/>
  <c r="F30" i="8"/>
  <c r="F33" i="8" s="1"/>
  <c r="I40" i="8"/>
  <c r="H40" i="8"/>
  <c r="G40" i="8"/>
  <c r="F40" i="8"/>
  <c r="F37" i="8"/>
  <c r="G37" i="8"/>
  <c r="H37" i="8"/>
  <c r="I37" i="8"/>
  <c r="E39" i="8"/>
  <c r="E40" i="8" s="1"/>
  <c r="H33" i="8"/>
  <c r="I33" i="8"/>
  <c r="E28" i="8"/>
  <c r="E29" i="8"/>
  <c r="E30" i="8"/>
  <c r="E31" i="8"/>
  <c r="E32" i="8"/>
  <c r="E27" i="8"/>
  <c r="E18" i="8"/>
  <c r="AI18" i="8" l="1"/>
  <c r="F41" i="8"/>
  <c r="J33" i="8"/>
  <c r="J40" i="8"/>
  <c r="AI40" i="8" s="1"/>
  <c r="AI39" i="8"/>
  <c r="E33" i="8"/>
  <c r="E37" i="8"/>
  <c r="E21" i="8"/>
  <c r="AI21" i="8" s="1"/>
  <c r="Y36" i="8" l="1"/>
  <c r="T36" i="8"/>
  <c r="AI36" i="8" l="1"/>
  <c r="AD29" i="8"/>
  <c r="AH40" i="8" l="1"/>
  <c r="AG40" i="8"/>
  <c r="AC40" i="8"/>
  <c r="AB40" i="8"/>
  <c r="AA40" i="8"/>
  <c r="Z40" i="8"/>
  <c r="AD35" i="8"/>
  <c r="AD37" i="8" s="1"/>
  <c r="Y32" i="8"/>
  <c r="AI32" i="8" s="1"/>
  <c r="Y31" i="8"/>
  <c r="O31" i="8"/>
  <c r="Y30" i="8"/>
  <c r="O30" i="8"/>
  <c r="O29" i="8"/>
  <c r="AD28" i="8"/>
  <c r="Y28" i="8"/>
  <c r="U28" i="8"/>
  <c r="O28" i="8"/>
  <c r="AD27" i="8"/>
  <c r="Y27" i="8"/>
  <c r="AF41" i="8"/>
  <c r="W41" i="8"/>
  <c r="Q41" i="8"/>
  <c r="M41" i="8"/>
  <c r="L41" i="8"/>
  <c r="H41" i="8"/>
  <c r="G41" i="8"/>
  <c r="Y20" i="8"/>
  <c r="T20" i="8"/>
  <c r="J20" i="8"/>
  <c r="E20" i="8"/>
  <c r="Y19" i="8"/>
  <c r="T19" i="8"/>
  <c r="J19" i="8"/>
  <c r="E19" i="8"/>
  <c r="Y17" i="8"/>
  <c r="T17" i="8"/>
  <c r="O17" i="8"/>
  <c r="J17" i="8"/>
  <c r="E17" i="8"/>
  <c r="AI17" i="8" s="1"/>
  <c r="T16" i="8"/>
  <c r="T22" i="8" s="1"/>
  <c r="O16" i="8"/>
  <c r="J16" i="8"/>
  <c r="E16" i="8"/>
  <c r="O22" i="8" l="1"/>
  <c r="O41" i="8" s="1"/>
  <c r="J22" i="8"/>
  <c r="J41" i="8" s="1"/>
  <c r="E22" i="8"/>
  <c r="E41" i="8" s="1"/>
  <c r="K41" i="8"/>
  <c r="P41" i="8"/>
  <c r="R41" i="8"/>
  <c r="AA41" i="8"/>
  <c r="AC41" i="8"/>
  <c r="V41" i="8"/>
  <c r="AB41" i="8"/>
  <c r="AH41" i="8"/>
  <c r="AG41" i="8"/>
  <c r="N41" i="8"/>
  <c r="S41" i="8"/>
  <c r="X41" i="8"/>
  <c r="Z41" i="8"/>
  <c r="I41" i="8"/>
  <c r="AE41" i="8"/>
  <c r="AI19" i="8"/>
  <c r="AI20" i="8"/>
  <c r="AD33" i="8"/>
  <c r="AI27" i="8"/>
  <c r="U33" i="8"/>
  <c r="U41" i="8" s="1"/>
  <c r="T28" i="8"/>
  <c r="T33" i="8" s="1"/>
  <c r="AI30" i="8"/>
  <c r="AI31" i="8"/>
  <c r="O33" i="8"/>
  <c r="Y24" i="8"/>
  <c r="Y35" i="8"/>
  <c r="Y37" i="8" s="1"/>
  <c r="T35" i="8"/>
  <c r="Y29" i="8"/>
  <c r="AI29" i="8" s="1"/>
  <c r="Y16" i="8"/>
  <c r="Y22" i="8" s="1"/>
  <c r="AI24" i="8" l="1"/>
  <c r="Y25" i="8"/>
  <c r="AI16" i="8"/>
  <c r="AI35" i="8"/>
  <c r="T37" i="8"/>
  <c r="AI37" i="8" s="1"/>
  <c r="AI22" i="8"/>
  <c r="AI28" i="8"/>
  <c r="Y33" i="8"/>
  <c r="AI25" i="8"/>
  <c r="Y41" i="8" l="1"/>
  <c r="T41" i="8"/>
  <c r="AI41" i="8" s="1"/>
  <c r="AI33" i="8"/>
</calcChain>
</file>

<file path=xl/comments1.xml><?xml version="1.0" encoding="utf-8"?>
<comments xmlns="http://schemas.openxmlformats.org/spreadsheetml/2006/main">
  <authors>
    <author>user</author>
  </authors>
  <commentList>
    <comment ref="Z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116659</t>
        </r>
      </text>
    </comment>
    <comment ref="AE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421941 + 19 год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0 по реш. Думы 1444 + 54362</t>
        </r>
      </text>
    </comment>
  </commentList>
</comments>
</file>

<file path=xl/sharedStrings.xml><?xml version="1.0" encoding="utf-8"?>
<sst xmlns="http://schemas.openxmlformats.org/spreadsheetml/2006/main" count="125" uniqueCount="77">
  <si>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</si>
  <si>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</si>
  <si>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</si>
  <si>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</si>
  <si>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</si>
  <si>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</si>
  <si>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</si>
  <si>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</si>
  <si>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</si>
  <si>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</si>
  <si>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ДГХ</t>
  </si>
  <si>
    <t>Итого по задаче 1:</t>
  </si>
  <si>
    <t>Итого по задаче 2:</t>
  </si>
  <si>
    <t>Итого по задаче 3:</t>
  </si>
  <si>
    <t>Итого по задаче 4:</t>
  </si>
  <si>
    <t>4.1</t>
  </si>
  <si>
    <t>1.1</t>
  </si>
  <si>
    <t>1.2</t>
  </si>
  <si>
    <t>1.3</t>
  </si>
  <si>
    <t>1.4</t>
  </si>
  <si>
    <t>1.5</t>
  </si>
  <si>
    <t>2.1</t>
  </si>
  <si>
    <t>3.1</t>
  </si>
  <si>
    <t>3.2</t>
  </si>
  <si>
    <t>Задача 1: Обеспечение комплексного благоустройства внутриквартальных территорий</t>
  </si>
  <si>
    <t>Преддекларационные обследования объектов гидротехнических сооружений</t>
  </si>
  <si>
    <t>Разработка деклараций безопасности объектов гидротехнических сооружений с государственной экспертизой</t>
  </si>
  <si>
    <t>5.1</t>
  </si>
  <si>
    <t>итого</t>
  </si>
  <si>
    <t xml:space="preserve">Содержание системы поверхностного водоотвода объектов гидротехнических сооружений </t>
  </si>
  <si>
    <t xml:space="preserve">Ремонт объектов гидротехнических сооружений </t>
  </si>
  <si>
    <t>План на 2025 год</t>
  </si>
  <si>
    <t>План на 2026 год</t>
  </si>
  <si>
    <t>План на 2027 год</t>
  </si>
  <si>
    <t>План на 2028 год</t>
  </si>
  <si>
    <t>План на 2029 год</t>
  </si>
  <si>
    <t>План на 2030 год</t>
  </si>
  <si>
    <t>субсидии</t>
  </si>
  <si>
    <t>4.2</t>
  </si>
  <si>
    <t>Задача 3: Обустройство мест массового отдыха на береговых зонах водных объектов</t>
  </si>
  <si>
    <t>3.3</t>
  </si>
  <si>
    <t>3.4</t>
  </si>
  <si>
    <t>3.5</t>
  </si>
  <si>
    <t>3.6</t>
  </si>
  <si>
    <t>Итого по задаче 5:</t>
  </si>
  <si>
    <t xml:space="preserve">Итого по Программе </t>
  </si>
  <si>
    <t>Задача 2+8</t>
  </si>
  <si>
    <t>Реализация общественных проектов по благоустройству территорий городского округа Тольятти (государственная программа Самарской области «Поддержка инициатив населения муниципальных образований в Самарской области»)</t>
  </si>
  <si>
    <t>Задача 2: Обеспечение комплексного благоустройства знаковых и социально значимых мест, организация новых и восстановление существующих мест отдыха на внутриквартальных территориях.</t>
  </si>
  <si>
    <t>Благоустройство мест отдыха на внутриквартальных территориях, знаковых и социально значимых мест</t>
  </si>
  <si>
    <t>Задача 4: Проведение отдельных видов работ по общественным проектам развития территорий, предусмотренных государственной программой Самарской области «Поддержка инициатив населения муниципальных образований в Самарской области», по инициативным проектам на территории городского округа Тольятти</t>
  </si>
  <si>
    <t>Задача 5: Благоустройство мест санкционированного размещения твердых коммунальных отходов на территории городского округа Тольятти</t>
  </si>
  <si>
    <t>Устройство и ремонт контейнерных площадок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</si>
  <si>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&lt;1&gt; - за исключением объектов, вкюченных в иные муниципальные программы с аналогичным видом работ</t>
  </si>
  <si>
    <t>Ремонт, восстановление и устройство твердых покрытий тротуаров, проездов &lt;1&gt;</t>
  </si>
  <si>
    <t>Ремонт, восстановление и устройство внутриквартального освещения &lt;1&gt;</t>
  </si>
  <si>
    <t>Ремонт, восстановление и устройство детских площадок, универсальных покрытий, установка ограждений и оборудования на них, установка МАФ &lt;1&gt;</t>
  </si>
  <si>
    <t>Ремонт, восстановление и устройство спортивных площадок, площадок для выгула собак,  универсальных покрытий, установка ограждений и оборудования на них &lt;1&gt;</t>
  </si>
  <si>
    <t xml:space="preserve">Реализация инициативных проектов по благоустройству территорий городского округа Тольятти </t>
  </si>
  <si>
    <t>1.6.</t>
  </si>
  <si>
    <t>Подготовка проектной документации и проведение государственной экспертизы такой документации, в том числе предпроектные работы и изыскания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</si>
  <si>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</si>
  <si>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Подготовка проектной документации, в том числе проектно-изыскательские работы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</si>
  <si>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</si>
  <si>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</si>
  <si>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</si>
  <si>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</si>
  <si>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Приложение № 1</t>
  </si>
  <si>
    <t>ПЕРЕЧЕНЬ МЕРОПРИЯТИЙ МУНИЦИПАЛЬНОЙ ПРОГРАММЫ "БЛАГОУСТРОЙСТВО ТЕРРИТОРИИ ГОРОДСКОГО ОКРУГА ТОЛЬЯТТИ НА 2025 - 2030 ГОДЫ" И ФИНАНСОВЫЕ РЕСУРСЫ НА ЕЕ РЕАЛИЗАЦИЮ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</si>
  <si>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</si>
  <si>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Ремонт, восстановление и устройство элементов благоустройства придомовых территорий многоквартирных домов &lt;1&gt;</t>
  </si>
  <si>
    <t>2025 - 2029</t>
  </si>
  <si>
    <t>2027-2030</t>
  </si>
  <si>
    <t>2025-2030</t>
  </si>
  <si>
    <t>2025-2028</t>
  </si>
  <si>
    <t>2025-2026</t>
  </si>
  <si>
    <t>2027-2028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</si>
</sst>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</numFmts>
  <fonts count="2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6">
    <xf numFmtId="0" fontId="0" fillId="0" borderId="0"/>
    <xf numFmtId="0" fontId="1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58" applyNumberFormat="0" applyAlignment="0" applyProtection="0"/>
    <xf numFmtId="0" fontId="8" fillId="21" borderId="59" applyNumberFormat="0" applyAlignment="0" applyProtection="0"/>
    <xf numFmtId="0" fontId="9" fillId="21" borderId="58" applyNumberFormat="0" applyAlignment="0" applyProtection="0"/>
    <xf numFmtId="0" fontId="10" fillId="0" borderId="60" applyNumberFormat="0" applyFill="0" applyAlignment="0" applyProtection="0"/>
    <xf numFmtId="0" fontId="11" fillId="0" borderId="61" applyNumberFormat="0" applyFill="0" applyAlignment="0" applyProtection="0"/>
    <xf numFmtId="0" fontId="12" fillId="0" borderId="62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3" applyNumberFormat="0" applyFill="0" applyAlignment="0" applyProtection="0"/>
    <xf numFmtId="0" fontId="14" fillId="22" borderId="64" applyNumberFormat="0" applyAlignment="0" applyProtection="0"/>
    <xf numFmtId="0" fontId="15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17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4" borderId="65" applyNumberFormat="0" applyFont="0" applyAlignment="0" applyProtection="0"/>
    <xf numFmtId="0" fontId="20" fillId="0" borderId="66" applyNumberFormat="0" applyFill="0" applyAlignment="0" applyProtection="0"/>
    <xf numFmtId="0" fontId="21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ill="0" applyBorder="0" applyAlignment="0" applyProtection="0"/>
    <xf numFmtId="0" fontId="22" fillId="5" borderId="0" applyNumberFormat="0" applyBorder="0" applyAlignment="0" applyProtection="0"/>
    <xf numFmtId="0" fontId="17" fillId="0" borderId="0"/>
    <xf numFmtId="0" fontId="23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142">
    <xf numFmtId="0" fontId="0" fillId="0" borderId="0" xfId="0"/>
    <xf numFmtId="0" fontId="25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/>
    </xf>
    <xf numFmtId="0" fontId="25" fillId="2" borderId="0" xfId="0" applyFont="1" applyFill="1"/>
    <xf numFmtId="0" fontId="25" fillId="2" borderId="21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53" xfId="0" applyFont="1" applyFill="1" applyBorder="1" applyAlignment="1">
      <alignment horizontal="center" vertical="center" wrapText="1"/>
    </xf>
    <xf numFmtId="0" fontId="25" fillId="2" borderId="47" xfId="0" applyFont="1" applyFill="1" applyBorder="1" applyAlignment="1">
      <alignment horizontal="center" vertical="center" wrapText="1"/>
    </xf>
    <xf numFmtId="0" fontId="25" fillId="2" borderId="48" xfId="0" applyFont="1" applyFill="1" applyBorder="1" applyAlignment="1">
      <alignment horizontal="center" vertical="center" wrapText="1"/>
    </xf>
    <xf numFmtId="0" fontId="25" fillId="2" borderId="49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/>
    </xf>
    <xf numFmtId="0" fontId="25" fillId="2" borderId="37" xfId="0" applyFont="1" applyFill="1" applyBorder="1" applyAlignment="1">
      <alignment horizontal="center"/>
    </xf>
    <xf numFmtId="49" fontId="25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center" wrapText="1"/>
    </xf>
    <xf numFmtId="0" fontId="25" fillId="2" borderId="5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3" fontId="25" fillId="2" borderId="38" xfId="0" applyNumberFormat="1" applyFont="1" applyFill="1" applyBorder="1" applyAlignment="1">
      <alignment horizontal="center" vertical="center" wrapText="1"/>
    </xf>
    <xf numFmtId="3" fontId="25" fillId="2" borderId="35" xfId="0" applyNumberFormat="1" applyFont="1" applyFill="1" applyBorder="1" applyAlignment="1">
      <alignment horizontal="center" vertical="center" wrapText="1"/>
    </xf>
    <xf numFmtId="3" fontId="25" fillId="2" borderId="36" xfId="0" applyNumberFormat="1" applyFont="1" applyFill="1" applyBorder="1" applyAlignment="1">
      <alignment horizontal="center" vertical="center" wrapText="1"/>
    </xf>
    <xf numFmtId="3" fontId="25" fillId="2" borderId="46" xfId="0" applyNumberFormat="1" applyFont="1" applyFill="1" applyBorder="1" applyAlignment="1">
      <alignment horizontal="center" vertical="center" wrapText="1"/>
    </xf>
    <xf numFmtId="3" fontId="25" fillId="2" borderId="26" xfId="0" applyNumberFormat="1" applyFont="1" applyFill="1" applyBorder="1" applyAlignment="1">
      <alignment horizontal="center" vertical="center"/>
    </xf>
    <xf numFmtId="49" fontId="25" fillId="2" borderId="27" xfId="0" applyNumberFormat="1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vertical="center" wrapText="1"/>
    </xf>
    <xf numFmtId="0" fontId="25" fillId="2" borderId="30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3" fontId="25" fillId="2" borderId="16" xfId="0" applyNumberFormat="1" applyFont="1" applyFill="1" applyBorder="1" applyAlignment="1">
      <alignment horizontal="center" vertical="center" wrapText="1"/>
    </xf>
    <xf numFmtId="3" fontId="25" fillId="2" borderId="8" xfId="0" applyNumberFormat="1" applyFont="1" applyFill="1" applyBorder="1" applyAlignment="1">
      <alignment horizontal="center" vertical="center" wrapText="1"/>
    </xf>
    <xf numFmtId="3" fontId="25" fillId="2" borderId="17" xfId="0" applyNumberFormat="1" applyFont="1" applyFill="1" applyBorder="1" applyAlignment="1">
      <alignment horizontal="center" vertical="center" wrapText="1"/>
    </xf>
    <xf numFmtId="3" fontId="25" fillId="2" borderId="55" xfId="0" applyNumberFormat="1" applyFont="1" applyFill="1" applyBorder="1" applyAlignment="1">
      <alignment horizontal="center" vertical="center" wrapText="1"/>
    </xf>
    <xf numFmtId="3" fontId="25" fillId="2" borderId="27" xfId="0" applyNumberFormat="1" applyFont="1" applyFill="1" applyBorder="1" applyAlignment="1">
      <alignment horizontal="center" vertical="center"/>
    </xf>
    <xf numFmtId="3" fontId="25" fillId="2" borderId="0" xfId="0" applyNumberFormat="1" applyFont="1" applyFill="1"/>
    <xf numFmtId="49" fontId="25" fillId="2" borderId="3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3" fontId="25" fillId="2" borderId="29" xfId="0" applyNumberFormat="1" applyFont="1" applyFill="1" applyBorder="1" applyAlignment="1">
      <alignment horizontal="center" vertical="center" wrapText="1"/>
    </xf>
    <xf numFmtId="3" fontId="25" fillId="2" borderId="41" xfId="0" applyNumberFormat="1" applyFont="1" applyFill="1" applyBorder="1" applyAlignment="1">
      <alignment horizontal="center" vertical="center" wrapText="1"/>
    </xf>
    <xf numFmtId="3" fontId="25" fillId="2" borderId="45" xfId="0" applyNumberFormat="1" applyFont="1" applyFill="1" applyBorder="1" applyAlignment="1">
      <alignment horizontal="center" vertical="center" wrapText="1"/>
    </xf>
    <xf numFmtId="3" fontId="25" fillId="2" borderId="40" xfId="0" applyNumberFormat="1" applyFont="1" applyFill="1" applyBorder="1" applyAlignment="1">
      <alignment horizontal="center" vertical="center" wrapText="1"/>
    </xf>
    <xf numFmtId="49" fontId="25" fillId="2" borderId="67" xfId="0" applyNumberFormat="1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3" fontId="25" fillId="2" borderId="10" xfId="0" applyNumberFormat="1" applyFont="1" applyFill="1" applyBorder="1" applyAlignment="1">
      <alignment horizontal="center" vertical="center" wrapText="1"/>
    </xf>
    <xf numFmtId="3" fontId="25" fillId="2" borderId="11" xfId="0" applyNumberFormat="1" applyFont="1" applyFill="1" applyBorder="1" applyAlignment="1">
      <alignment horizontal="center" vertical="center" wrapText="1"/>
    </xf>
    <xf numFmtId="3" fontId="25" fillId="2" borderId="12" xfId="0" applyNumberFormat="1" applyFont="1" applyFill="1" applyBorder="1" applyAlignment="1">
      <alignment horizontal="center" vertical="center" wrapText="1"/>
    </xf>
    <xf numFmtId="3" fontId="25" fillId="2" borderId="25" xfId="0" applyNumberFormat="1" applyFont="1" applyFill="1" applyBorder="1" applyAlignment="1">
      <alignment horizontal="center" vertical="center" wrapText="1"/>
    </xf>
    <xf numFmtId="3" fontId="25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/>
    </xf>
    <xf numFmtId="3" fontId="25" fillId="2" borderId="13" xfId="0" applyNumberFormat="1" applyFont="1" applyFill="1" applyBorder="1" applyAlignment="1">
      <alignment horizontal="center" vertical="center" wrapText="1"/>
    </xf>
    <xf numFmtId="3" fontId="25" fillId="2" borderId="14" xfId="0" applyNumberFormat="1" applyFont="1" applyFill="1" applyBorder="1" applyAlignment="1">
      <alignment horizontal="center" vertical="center" wrapText="1"/>
    </xf>
    <xf numFmtId="3" fontId="25" fillId="2" borderId="15" xfId="0" applyNumberFormat="1" applyFont="1" applyFill="1" applyBorder="1" applyAlignment="1">
      <alignment horizontal="center" vertical="center" wrapText="1"/>
    </xf>
    <xf numFmtId="49" fontId="25" fillId="2" borderId="52" xfId="0" applyNumberFormat="1" applyFont="1" applyFill="1" applyBorder="1" applyAlignment="1">
      <alignment horizontal="center" vertical="center" wrapText="1"/>
    </xf>
    <xf numFmtId="0" fontId="25" fillId="2" borderId="52" xfId="0" applyFont="1" applyFill="1" applyBorder="1" applyAlignment="1">
      <alignment vertical="center" wrapText="1"/>
    </xf>
    <xf numFmtId="3" fontId="25" fillId="2" borderId="47" xfId="0" applyNumberFormat="1" applyFont="1" applyFill="1" applyBorder="1" applyAlignment="1">
      <alignment horizontal="center" vertical="center" wrapText="1"/>
    </xf>
    <xf numFmtId="3" fontId="25" fillId="2" borderId="48" xfId="0" applyNumberFormat="1" applyFont="1" applyFill="1" applyBorder="1" applyAlignment="1">
      <alignment horizontal="center" vertical="center" wrapText="1"/>
    </xf>
    <xf numFmtId="3" fontId="25" fillId="2" borderId="49" xfId="0" applyNumberFormat="1" applyFont="1" applyFill="1" applyBorder="1" applyAlignment="1">
      <alignment horizontal="center" vertical="center" wrapText="1"/>
    </xf>
    <xf numFmtId="3" fontId="25" fillId="2" borderId="56" xfId="0" applyNumberFormat="1" applyFont="1" applyFill="1" applyBorder="1" applyAlignment="1">
      <alignment horizontal="center" vertical="center" wrapText="1"/>
    </xf>
    <xf numFmtId="3" fontId="25" fillId="2" borderId="37" xfId="0" applyNumberFormat="1" applyFont="1" applyFill="1" applyBorder="1" applyAlignment="1">
      <alignment horizontal="center" vertical="center"/>
    </xf>
    <xf numFmtId="3" fontId="25" fillId="2" borderId="1" xfId="0" applyNumberFormat="1" applyFont="1" applyFill="1" applyBorder="1" applyAlignment="1">
      <alignment horizontal="center"/>
    </xf>
    <xf numFmtId="0" fontId="25" fillId="2" borderId="26" xfId="0" applyFont="1" applyFill="1" applyBorder="1" applyAlignment="1">
      <alignment horizontal="center"/>
    </xf>
    <xf numFmtId="0" fontId="25" fillId="2" borderId="30" xfId="0" applyFont="1" applyFill="1" applyBorder="1" applyAlignment="1">
      <alignment vertical="center" wrapText="1"/>
    </xf>
    <xf numFmtId="3" fontId="25" fillId="2" borderId="20" xfId="0" applyNumberFormat="1" applyFont="1" applyFill="1" applyBorder="1" applyAlignment="1">
      <alignment horizontal="center" vertical="center" wrapText="1"/>
    </xf>
    <xf numFmtId="3" fontId="25" fillId="2" borderId="54" xfId="0" applyNumberFormat="1" applyFont="1" applyFill="1" applyBorder="1" applyAlignment="1">
      <alignment horizontal="center" vertical="center" wrapText="1"/>
    </xf>
    <xf numFmtId="49" fontId="25" fillId="2" borderId="28" xfId="0" applyNumberFormat="1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vertical="center" wrapText="1"/>
    </xf>
    <xf numFmtId="0" fontId="25" fillId="2" borderId="28" xfId="0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horizontal="center" vertical="center" wrapText="1"/>
    </xf>
    <xf numFmtId="3" fontId="25" fillId="2" borderId="9" xfId="0" applyNumberFormat="1" applyFont="1" applyFill="1" applyBorder="1" applyAlignment="1">
      <alignment horizontal="center" vertical="center" wrapText="1"/>
    </xf>
    <xf numFmtId="3" fontId="25" fillId="2" borderId="19" xfId="0" applyNumberFormat="1" applyFont="1" applyFill="1" applyBorder="1" applyAlignment="1">
      <alignment horizontal="center" vertical="center" wrapText="1"/>
    </xf>
    <xf numFmtId="3" fontId="25" fillId="2" borderId="33" xfId="0" applyNumberFormat="1" applyFont="1" applyFill="1" applyBorder="1" applyAlignment="1">
      <alignment horizontal="center" vertical="center" wrapText="1"/>
    </xf>
    <xf numFmtId="3" fontId="25" fillId="2" borderId="18" xfId="0" applyNumberFormat="1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 wrapText="1"/>
    </xf>
    <xf numFmtId="3" fontId="25" fillId="2" borderId="42" xfId="0" applyNumberFormat="1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vertical="center" wrapText="1"/>
    </xf>
    <xf numFmtId="3" fontId="25" fillId="2" borderId="34" xfId="0" applyNumberFormat="1" applyFont="1" applyFill="1" applyBorder="1" applyAlignment="1">
      <alignment horizontal="center" vertical="center" wrapText="1"/>
    </xf>
    <xf numFmtId="3" fontId="25" fillId="2" borderId="12" xfId="0" applyNumberFormat="1" applyFont="1" applyFill="1" applyBorder="1" applyAlignment="1">
      <alignment horizontal="center" vertical="center"/>
    </xf>
    <xf numFmtId="0" fontId="25" fillId="2" borderId="40" xfId="0" applyFont="1" applyFill="1" applyBorder="1" applyAlignment="1">
      <alignment vertical="center" wrapText="1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69" xfId="0" applyFont="1" applyFill="1" applyBorder="1" applyAlignment="1">
      <alignment horizontal="left" vertical="center" wrapText="1"/>
    </xf>
    <xf numFmtId="3" fontId="25" fillId="2" borderId="39" xfId="0" applyNumberFormat="1" applyFont="1" applyFill="1" applyBorder="1" applyAlignment="1">
      <alignment horizontal="center" vertical="center" wrapText="1"/>
    </xf>
    <xf numFmtId="3" fontId="25" fillId="2" borderId="2" xfId="0" applyNumberFormat="1" applyFont="1" applyFill="1" applyBorder="1" applyAlignment="1">
      <alignment horizontal="center" vertical="center"/>
    </xf>
    <xf numFmtId="49" fontId="25" fillId="2" borderId="28" xfId="0" applyNumberFormat="1" applyFont="1" applyFill="1" applyBorder="1" applyAlignment="1">
      <alignment horizontal="center" vertical="center"/>
    </xf>
    <xf numFmtId="0" fontId="25" fillId="2" borderId="68" xfId="0" applyFont="1" applyFill="1" applyBorder="1" applyAlignment="1">
      <alignment horizontal="left" vertical="center" wrapText="1"/>
    </xf>
    <xf numFmtId="3" fontId="25" fillId="2" borderId="28" xfId="0" applyNumberFormat="1" applyFont="1" applyFill="1" applyBorder="1" applyAlignment="1">
      <alignment horizontal="center" vertical="center"/>
    </xf>
    <xf numFmtId="0" fontId="25" fillId="2" borderId="51" xfId="0" applyFont="1" applyFill="1" applyBorder="1" applyAlignment="1">
      <alignment vertical="center" wrapText="1"/>
    </xf>
    <xf numFmtId="0" fontId="25" fillId="2" borderId="41" xfId="0" applyFont="1" applyFill="1" applyBorder="1" applyAlignment="1">
      <alignment horizontal="center" vertical="center"/>
    </xf>
    <xf numFmtId="0" fontId="25" fillId="2" borderId="57" xfId="0" applyFont="1" applyFill="1" applyBorder="1" applyAlignment="1">
      <alignment vertical="center" wrapText="1"/>
    </xf>
    <xf numFmtId="3" fontId="25" fillId="2" borderId="0" xfId="0" applyNumberFormat="1" applyFont="1" applyFill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3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left" vertical="center"/>
    </xf>
    <xf numFmtId="0" fontId="25" fillId="2" borderId="27" xfId="0" applyFont="1" applyFill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 wrapText="1"/>
    </xf>
    <xf numFmtId="3" fontId="25" fillId="2" borderId="24" xfId="0" applyNumberFormat="1" applyFont="1" applyFill="1" applyBorder="1" applyAlignment="1">
      <alignment horizontal="center" vertical="center" wrapText="1"/>
    </xf>
    <xf numFmtId="3" fontId="25" fillId="2" borderId="21" xfId="0" applyNumberFormat="1" applyFont="1" applyFill="1" applyBorder="1" applyAlignment="1">
      <alignment horizontal="center" vertical="center" wrapText="1"/>
    </xf>
    <xf numFmtId="3" fontId="25" fillId="2" borderId="44" xfId="0" applyNumberFormat="1" applyFont="1" applyFill="1" applyBorder="1" applyAlignment="1">
      <alignment horizontal="center" vertical="center" wrapText="1"/>
    </xf>
    <xf numFmtId="3" fontId="25" fillId="2" borderId="22" xfId="0" applyNumberFormat="1" applyFont="1" applyFill="1" applyBorder="1" applyAlignment="1">
      <alignment horizontal="center" vertical="center" wrapText="1"/>
    </xf>
    <xf numFmtId="3" fontId="25" fillId="2" borderId="23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0" applyFont="1" applyAlignment="1">
      <alignment horizontal="right" vertical="center"/>
    </xf>
    <xf numFmtId="0" fontId="25" fillId="2" borderId="0" xfId="0" applyFont="1" applyFill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horizontal="left" vertical="center" wrapText="1"/>
    </xf>
    <xf numFmtId="0" fontId="25" fillId="2" borderId="5" xfId="0" applyFont="1" applyFill="1" applyBorder="1" applyAlignment="1">
      <alignment horizontal="left" vertical="center" wrapText="1"/>
    </xf>
    <xf numFmtId="0" fontId="24" fillId="2" borderId="7" xfId="0" applyFont="1" applyFill="1" applyBorder="1" applyAlignment="1">
      <alignment vertical="center"/>
    </xf>
    <xf numFmtId="0" fontId="24" fillId="2" borderId="5" xfId="0" applyFont="1" applyFill="1" applyBorder="1" applyAlignment="1">
      <alignment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57" xfId="0" applyFont="1" applyFill="1" applyBorder="1" applyAlignment="1">
      <alignment horizontal="center" vertical="center"/>
    </xf>
    <xf numFmtId="0" fontId="25" fillId="2" borderId="50" xfId="0" applyFont="1" applyFill="1" applyBorder="1" applyAlignment="1">
      <alignment horizontal="left" vertical="center" wrapText="1"/>
    </xf>
    <xf numFmtId="0" fontId="25" fillId="2" borderId="51" xfId="0" applyFont="1" applyFill="1" applyBorder="1" applyAlignment="1">
      <alignment horizontal="left" vertical="center" wrapText="1"/>
    </xf>
    <xf numFmtId="0" fontId="25" fillId="2" borderId="7" xfId="1" applyFont="1" applyFill="1" applyBorder="1" applyAlignment="1">
      <alignment horizontal="left" vertical="center" wrapText="1"/>
    </xf>
    <xf numFmtId="0" fontId="25" fillId="2" borderId="6" xfId="1" applyFont="1" applyFill="1" applyBorder="1" applyAlignment="1">
      <alignment horizontal="left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26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2" borderId="37" xfId="0" applyFont="1" applyFill="1" applyBorder="1" applyAlignment="1">
      <alignment horizontal="center" vertical="center" wrapText="1"/>
    </xf>
    <xf numFmtId="0" fontId="25" fillId="2" borderId="32" xfId="0" applyFont="1" applyFill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5" fillId="2" borderId="10" xfId="0" applyFont="1" applyFill="1" applyBorder="1" applyAlignment="1">
      <alignment horizontal="left" vertical="center" wrapText="1"/>
    </xf>
    <xf numFmtId="0" fontId="25" fillId="2" borderId="34" xfId="0" applyFont="1" applyFill="1" applyBorder="1" applyAlignment="1">
      <alignment horizontal="left" vertical="center" wrapText="1"/>
    </xf>
    <xf numFmtId="0" fontId="25" fillId="2" borderId="52" xfId="0" applyFont="1" applyFill="1" applyBorder="1" applyAlignment="1">
      <alignment horizontal="left" vertical="center" wrapText="1"/>
    </xf>
    <xf numFmtId="0" fontId="25" fillId="2" borderId="53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vertical="center"/>
    </xf>
    <xf numFmtId="0" fontId="25" fillId="2" borderId="5" xfId="0" applyFont="1" applyFill="1" applyBorder="1" applyAlignment="1">
      <alignment vertical="center"/>
    </xf>
    <xf numFmtId="0" fontId="25" fillId="2" borderId="7" xfId="0" applyFont="1" applyFill="1" applyBorder="1" applyAlignment="1">
      <alignment vertical="center"/>
    </xf>
    <xf numFmtId="0" fontId="25" fillId="2" borderId="50" xfId="0" applyFont="1" applyFill="1" applyBorder="1" applyAlignment="1">
      <alignment horizontal="left" vertical="center"/>
    </xf>
    <xf numFmtId="0" fontId="25" fillId="2" borderId="6" xfId="0" applyFont="1" applyFill="1" applyBorder="1" applyAlignment="1">
      <alignment horizontal="left" vertical="center"/>
    </xf>
    <xf numFmtId="0" fontId="25" fillId="2" borderId="51" xfId="0" applyFont="1" applyFill="1" applyBorder="1" applyAlignment="1">
      <alignment horizontal="left" vertical="center"/>
    </xf>
    <xf numFmtId="0" fontId="25" fillId="2" borderId="52" xfId="1" applyFont="1" applyFill="1" applyBorder="1" applyAlignment="1">
      <alignment horizontal="left" vertical="center" wrapText="1"/>
    </xf>
    <xf numFmtId="0" fontId="25" fillId="2" borderId="53" xfId="1" applyFont="1" applyFill="1" applyBorder="1" applyAlignment="1">
      <alignment horizontal="left" vertical="center" wrapText="1"/>
    </xf>
  </cellXfs>
  <cellStyles count="5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1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2 2" xfId="38"/>
    <cellStyle name="Обычный 2 3" xfId="51"/>
    <cellStyle name="Обычный 3" xfId="39"/>
    <cellStyle name="Обычный 3 2" xfId="40"/>
    <cellStyle name="Обычный 4" xfId="41"/>
    <cellStyle name="Обычный 8" xfId="52"/>
    <cellStyle name="Плохой 2" xfId="42"/>
    <cellStyle name="Пояснение 2" xfId="43"/>
    <cellStyle name="Примечание 2" xfId="44"/>
    <cellStyle name="Процентный 2" xfId="53"/>
    <cellStyle name="Связанная ячейка 2" xfId="45"/>
    <cellStyle name="Текст предупреждения 2" xfId="46"/>
    <cellStyle name="Финансовый [0] 2" xfId="55"/>
    <cellStyle name="Финансовый [0] 3" xfId="54"/>
    <cellStyle name="Финансовый 2" xfId="47"/>
    <cellStyle name="Финансовый 2 2" xfId="48"/>
    <cellStyle name="Финансовый 2 3" xfId="49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1"/>
  <sheetViews>
    <sheetView tabSelected="1" topLeftCell="A37" zoomScale="80" zoomScaleNormal="80" zoomScaleSheetLayoutView="50" workbookViewId="0">
      <selection activeCell="C52" sqref="C52"/>
    </sheetView>
  </sheetViews>
  <sheetFormatPr defaultColWidth="9.140625" defaultRowHeight="15.75" x14ac:dyDescent="0.25"/>
  <cols>
    <col min="1" max="1" width="5" style="3" customWidth="1"/>
    <col min="2" max="2" width="34.140625" style="3" customWidth="1"/>
    <col min="3" max="3" width="9.85546875" style="3" customWidth="1"/>
    <col min="4" max="4" width="7.7109375" style="3" customWidth="1"/>
    <col min="5" max="5" width="8.42578125" style="3" customWidth="1"/>
    <col min="6" max="6" width="9.140625" style="3" customWidth="1"/>
    <col min="7" max="7" width="8.5703125" style="3" customWidth="1"/>
    <col min="8" max="8" width="8.42578125" style="3" customWidth="1"/>
    <col min="9" max="9" width="9.5703125" style="3" customWidth="1"/>
    <col min="10" max="10" width="8" style="3" customWidth="1"/>
    <col min="11" max="11" width="9.7109375" style="3" customWidth="1"/>
    <col min="12" max="12" width="8.5703125" style="3" customWidth="1"/>
    <col min="13" max="13" width="8.7109375" style="3" customWidth="1"/>
    <col min="14" max="14" width="9" style="3" customWidth="1"/>
    <col min="15" max="15" width="8.5703125" style="3" customWidth="1"/>
    <col min="16" max="16" width="9.7109375" style="3" customWidth="1"/>
    <col min="17" max="17" width="7.140625" style="3" customWidth="1"/>
    <col min="18" max="18" width="9.140625" style="3" customWidth="1"/>
    <col min="19" max="19" width="8.7109375" style="3" customWidth="1"/>
    <col min="20" max="20" width="8.85546875" style="3" customWidth="1"/>
    <col min="21" max="21" width="9.7109375" style="3" customWidth="1"/>
    <col min="22" max="22" width="7.140625" style="3" customWidth="1"/>
    <col min="23" max="23" width="8.7109375" style="3" customWidth="1"/>
    <col min="24" max="24" width="7.5703125" style="3" customWidth="1"/>
    <col min="25" max="25" width="8.140625" style="3" customWidth="1"/>
    <col min="26" max="26" width="9.7109375" style="3" customWidth="1"/>
    <col min="27" max="27" width="8.42578125" style="3" customWidth="1"/>
    <col min="28" max="28" width="8.7109375" style="3" customWidth="1"/>
    <col min="29" max="29" width="8.140625" style="3" customWidth="1"/>
    <col min="30" max="30" width="10.85546875" style="3" customWidth="1"/>
    <col min="31" max="31" width="9.7109375" style="3" customWidth="1"/>
    <col min="32" max="33" width="8.7109375" style="3" customWidth="1"/>
    <col min="34" max="34" width="8" style="3" customWidth="1"/>
    <col min="35" max="35" width="11.28515625" style="2" customWidth="1"/>
    <col min="36" max="37" width="12.140625" style="3" bestFit="1" customWidth="1"/>
    <col min="38" max="16384" width="9.140625" style="3"/>
  </cols>
  <sheetData>
    <row r="1" spans="1:35" s="102" customFormat="1" x14ac:dyDescent="0.25">
      <c r="A1" s="101"/>
      <c r="H1" s="129" t="s">
        <v>67</v>
      </c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</row>
    <row r="2" spans="1:35" s="102" customFormat="1" x14ac:dyDescent="0.25">
      <c r="A2" s="101"/>
      <c r="H2" s="129" t="s">
        <v>63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</row>
    <row r="3" spans="1:35" s="102" customFormat="1" x14ac:dyDescent="0.25">
      <c r="A3" s="101"/>
      <c r="H3" s="129" t="s">
        <v>64</v>
      </c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</row>
    <row r="4" spans="1:35" s="102" customFormat="1" x14ac:dyDescent="0.25">
      <c r="A4" s="101"/>
      <c r="H4" s="129" t="s">
        <v>65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</row>
    <row r="5" spans="1:35" s="102" customFormat="1" x14ac:dyDescent="0.25">
      <c r="A5" s="101"/>
      <c r="H5" s="129" t="s">
        <v>66</v>
      </c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</row>
    <row r="6" spans="1:35" s="102" customFormat="1" x14ac:dyDescent="0.25">
      <c r="A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</row>
    <row r="7" spans="1:35" s="102" customFormat="1" x14ac:dyDescent="0.25">
      <c r="A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</row>
    <row r="8" spans="1:35" x14ac:dyDescent="0.25">
      <c r="B8" s="104" t="s">
        <v>68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</row>
    <row r="9" spans="1:35" ht="16.5" thickBot="1" x14ac:dyDescent="0.3"/>
    <row r="10" spans="1:35" ht="22.5" customHeight="1" thickBot="1" x14ac:dyDescent="0.3">
      <c r="A10" s="122" t="s">
        <v>0</v>
      </c>
      <c r="B10" s="125" t="s">
        <v>1</v>
      </c>
      <c r="C10" s="122" t="s">
        <v>2</v>
      </c>
      <c r="D10" s="122" t="s">
        <v>3</v>
      </c>
      <c r="E10" s="105" t="s">
        <v>4</v>
      </c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7"/>
    </row>
    <row r="11" spans="1:35" ht="23.25" customHeight="1" x14ac:dyDescent="0.25">
      <c r="A11" s="123"/>
      <c r="B11" s="126"/>
      <c r="C11" s="123"/>
      <c r="D11" s="123"/>
      <c r="E11" s="119" t="s">
        <v>31</v>
      </c>
      <c r="F11" s="120"/>
      <c r="G11" s="120"/>
      <c r="H11" s="120"/>
      <c r="I11" s="121"/>
      <c r="J11" s="119" t="s">
        <v>32</v>
      </c>
      <c r="K11" s="120"/>
      <c r="L11" s="120"/>
      <c r="M11" s="120"/>
      <c r="N11" s="121"/>
      <c r="O11" s="119" t="s">
        <v>33</v>
      </c>
      <c r="P11" s="120"/>
      <c r="Q11" s="120"/>
      <c r="R11" s="120"/>
      <c r="S11" s="121"/>
      <c r="T11" s="119" t="s">
        <v>34</v>
      </c>
      <c r="U11" s="120"/>
      <c r="V11" s="120"/>
      <c r="W11" s="120"/>
      <c r="X11" s="121"/>
      <c r="Y11" s="119" t="s">
        <v>35</v>
      </c>
      <c r="Z11" s="120"/>
      <c r="AA11" s="120"/>
      <c r="AB11" s="120"/>
      <c r="AC11" s="121"/>
      <c r="AD11" s="119" t="s">
        <v>36</v>
      </c>
      <c r="AE11" s="120"/>
      <c r="AF11" s="120"/>
      <c r="AG11" s="120"/>
      <c r="AH11" s="121"/>
      <c r="AI11" s="113" t="s">
        <v>28</v>
      </c>
    </row>
    <row r="12" spans="1:35" ht="79.5" thickBot="1" x14ac:dyDescent="0.3">
      <c r="A12" s="124"/>
      <c r="B12" s="127"/>
      <c r="C12" s="124"/>
      <c r="D12" s="124"/>
      <c r="E12" s="4" t="s">
        <v>5</v>
      </c>
      <c r="F12" s="5" t="s">
        <v>6</v>
      </c>
      <c r="G12" s="5" t="s">
        <v>7</v>
      </c>
      <c r="H12" s="5" t="s">
        <v>8</v>
      </c>
      <c r="I12" s="6" t="s">
        <v>9</v>
      </c>
      <c r="J12" s="4" t="s">
        <v>5</v>
      </c>
      <c r="K12" s="5" t="s">
        <v>6</v>
      </c>
      <c r="L12" s="5" t="s">
        <v>7</v>
      </c>
      <c r="M12" s="5" t="s">
        <v>8</v>
      </c>
      <c r="N12" s="6" t="s">
        <v>9</v>
      </c>
      <c r="O12" s="4" t="s">
        <v>5</v>
      </c>
      <c r="P12" s="5" t="s">
        <v>6</v>
      </c>
      <c r="Q12" s="5" t="s">
        <v>7</v>
      </c>
      <c r="R12" s="5" t="s">
        <v>8</v>
      </c>
      <c r="S12" s="6" t="s">
        <v>9</v>
      </c>
      <c r="T12" s="4" t="s">
        <v>5</v>
      </c>
      <c r="U12" s="5" t="s">
        <v>6</v>
      </c>
      <c r="V12" s="5" t="s">
        <v>7</v>
      </c>
      <c r="W12" s="5" t="s">
        <v>8</v>
      </c>
      <c r="X12" s="6" t="s">
        <v>9</v>
      </c>
      <c r="Y12" s="4" t="s">
        <v>5</v>
      </c>
      <c r="Z12" s="5" t="s">
        <v>6</v>
      </c>
      <c r="AA12" s="5" t="s">
        <v>7</v>
      </c>
      <c r="AB12" s="5" t="s">
        <v>8</v>
      </c>
      <c r="AC12" s="6" t="s">
        <v>9</v>
      </c>
      <c r="AD12" s="4" t="s">
        <v>5</v>
      </c>
      <c r="AE12" s="5" t="s">
        <v>6</v>
      </c>
      <c r="AF12" s="5" t="s">
        <v>7</v>
      </c>
      <c r="AG12" s="5" t="s">
        <v>8</v>
      </c>
      <c r="AH12" s="6" t="s">
        <v>9</v>
      </c>
      <c r="AI12" s="114"/>
    </row>
    <row r="13" spans="1:35" ht="15.75" customHeight="1" thickBot="1" x14ac:dyDescent="0.3">
      <c r="A13" s="7">
        <v>1</v>
      </c>
      <c r="B13" s="8">
        <v>2</v>
      </c>
      <c r="C13" s="7">
        <v>3</v>
      </c>
      <c r="D13" s="8">
        <v>4</v>
      </c>
      <c r="E13" s="9">
        <v>5</v>
      </c>
      <c r="F13" s="10">
        <v>6</v>
      </c>
      <c r="G13" s="10">
        <v>7</v>
      </c>
      <c r="H13" s="10">
        <v>8</v>
      </c>
      <c r="I13" s="11">
        <v>9</v>
      </c>
      <c r="J13" s="9">
        <v>10</v>
      </c>
      <c r="K13" s="10">
        <v>11</v>
      </c>
      <c r="L13" s="10">
        <v>12</v>
      </c>
      <c r="M13" s="10">
        <v>13</v>
      </c>
      <c r="N13" s="11">
        <v>14</v>
      </c>
      <c r="O13" s="9">
        <v>10</v>
      </c>
      <c r="P13" s="10">
        <v>11</v>
      </c>
      <c r="Q13" s="10">
        <v>12</v>
      </c>
      <c r="R13" s="10">
        <v>13</v>
      </c>
      <c r="S13" s="11">
        <v>14</v>
      </c>
      <c r="T13" s="9">
        <v>10</v>
      </c>
      <c r="U13" s="10">
        <v>11</v>
      </c>
      <c r="V13" s="10">
        <v>12</v>
      </c>
      <c r="W13" s="10">
        <v>13</v>
      </c>
      <c r="X13" s="11">
        <v>14</v>
      </c>
      <c r="Y13" s="9">
        <v>10</v>
      </c>
      <c r="Z13" s="10">
        <v>11</v>
      </c>
      <c r="AA13" s="10">
        <v>12</v>
      </c>
      <c r="AB13" s="10">
        <v>13</v>
      </c>
      <c r="AC13" s="11">
        <v>14</v>
      </c>
      <c r="AD13" s="9">
        <v>10</v>
      </c>
      <c r="AE13" s="10">
        <v>11</v>
      </c>
      <c r="AF13" s="10">
        <v>12</v>
      </c>
      <c r="AG13" s="10">
        <v>13</v>
      </c>
      <c r="AH13" s="11">
        <v>14</v>
      </c>
      <c r="AI13" s="12"/>
    </row>
    <row r="14" spans="1:35" ht="36.75" customHeight="1" thickBot="1" x14ac:dyDescent="0.3">
      <c r="A14" s="115" t="s">
        <v>69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2"/>
    </row>
    <row r="15" spans="1:35" ht="21" customHeight="1" thickBot="1" x14ac:dyDescent="0.3">
      <c r="A15" s="108" t="s">
        <v>24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3"/>
    </row>
    <row r="16" spans="1:35" ht="103.5" customHeight="1" x14ac:dyDescent="0.25">
      <c r="A16" s="14" t="s">
        <v>16</v>
      </c>
      <c r="B16" s="15" t="s">
        <v>60</v>
      </c>
      <c r="C16" s="16" t="s">
        <v>10</v>
      </c>
      <c r="D16" s="17" t="s">
        <v>71</v>
      </c>
      <c r="E16" s="18">
        <f>F16+G16+H16+I16</f>
        <v>7524</v>
      </c>
      <c r="F16" s="19">
        <f>3330+4194</f>
        <v>7524</v>
      </c>
      <c r="G16" s="19">
        <v>0</v>
      </c>
      <c r="H16" s="19">
        <v>0</v>
      </c>
      <c r="I16" s="20">
        <v>0</v>
      </c>
      <c r="J16" s="21">
        <f>K16+L16+M16+N16</f>
        <v>13144</v>
      </c>
      <c r="K16" s="19">
        <f>3330+9814</f>
        <v>13144</v>
      </c>
      <c r="L16" s="19">
        <v>0</v>
      </c>
      <c r="M16" s="19">
        <v>0</v>
      </c>
      <c r="N16" s="20">
        <v>0</v>
      </c>
      <c r="O16" s="21">
        <f>P16+Q16+R16+S16</f>
        <v>11932</v>
      </c>
      <c r="P16" s="19">
        <f>11527+405</f>
        <v>11932</v>
      </c>
      <c r="Q16" s="19">
        <v>0</v>
      </c>
      <c r="R16" s="19">
        <v>0</v>
      </c>
      <c r="S16" s="20">
        <v>0</v>
      </c>
      <c r="T16" s="21">
        <f>U16+V16+W16+X16</f>
        <v>9577</v>
      </c>
      <c r="U16" s="19">
        <v>9577</v>
      </c>
      <c r="V16" s="19">
        <v>0</v>
      </c>
      <c r="W16" s="19">
        <v>0</v>
      </c>
      <c r="X16" s="20">
        <v>0</v>
      </c>
      <c r="Y16" s="21">
        <f>Z16+AA16+AB16+AC16</f>
        <v>9483</v>
      </c>
      <c r="Z16" s="19">
        <v>9483</v>
      </c>
      <c r="AA16" s="19">
        <v>0</v>
      </c>
      <c r="AB16" s="19">
        <v>0</v>
      </c>
      <c r="AC16" s="20">
        <v>0</v>
      </c>
      <c r="AD16" s="21">
        <f>AE16+AF16+AG16+AH16</f>
        <v>0</v>
      </c>
      <c r="AE16" s="19">
        <v>0</v>
      </c>
      <c r="AF16" s="19">
        <v>0</v>
      </c>
      <c r="AG16" s="19">
        <v>0</v>
      </c>
      <c r="AH16" s="20">
        <v>0</v>
      </c>
      <c r="AI16" s="22">
        <f>E16+J16+O16+T16+AD16+Y16</f>
        <v>51660</v>
      </c>
    </row>
    <row r="17" spans="1:37" ht="63.75" customHeight="1" x14ac:dyDescent="0.25">
      <c r="A17" s="23" t="s">
        <v>17</v>
      </c>
      <c r="B17" s="24" t="s">
        <v>54</v>
      </c>
      <c r="C17" s="25" t="s">
        <v>10</v>
      </c>
      <c r="D17" s="26" t="s">
        <v>72</v>
      </c>
      <c r="E17" s="27">
        <f t="shared" ref="E17:E20" si="0">F17+G17+H17+I17</f>
        <v>0</v>
      </c>
      <c r="F17" s="28">
        <v>0</v>
      </c>
      <c r="G17" s="28">
        <v>0</v>
      </c>
      <c r="H17" s="28">
        <v>0</v>
      </c>
      <c r="I17" s="29">
        <v>0</v>
      </c>
      <c r="J17" s="30">
        <f t="shared" ref="J17:J21" si="1">K17+L17+M17+N17</f>
        <v>0</v>
      </c>
      <c r="K17" s="28">
        <v>0</v>
      </c>
      <c r="L17" s="28">
        <v>0</v>
      </c>
      <c r="M17" s="28">
        <v>0</v>
      </c>
      <c r="N17" s="29">
        <v>0</v>
      </c>
      <c r="O17" s="30">
        <f t="shared" ref="O17" si="2">P17+Q17+R17+S17</f>
        <v>74614</v>
      </c>
      <c r="P17" s="28">
        <v>74614</v>
      </c>
      <c r="Q17" s="28">
        <v>0</v>
      </c>
      <c r="R17" s="28">
        <v>0</v>
      </c>
      <c r="S17" s="29">
        <v>0</v>
      </c>
      <c r="T17" s="30">
        <f t="shared" ref="T17:T19" si="3">U17+V17+W17+X17</f>
        <v>63246</v>
      </c>
      <c r="U17" s="28">
        <v>63246</v>
      </c>
      <c r="V17" s="28">
        <v>0</v>
      </c>
      <c r="W17" s="28">
        <v>0</v>
      </c>
      <c r="X17" s="29">
        <v>0</v>
      </c>
      <c r="Y17" s="30">
        <f t="shared" ref="Y17:Y19" si="4">Z17+AA17+AB17+AC17</f>
        <v>60066</v>
      </c>
      <c r="Z17" s="28">
        <v>60066</v>
      </c>
      <c r="AA17" s="28">
        <v>0</v>
      </c>
      <c r="AB17" s="28">
        <v>0</v>
      </c>
      <c r="AC17" s="29">
        <v>0</v>
      </c>
      <c r="AD17" s="30">
        <f>AE17+AF17+AG17+AH17</f>
        <v>57212</v>
      </c>
      <c r="AE17" s="28">
        <v>57212</v>
      </c>
      <c r="AF17" s="28">
        <v>0</v>
      </c>
      <c r="AG17" s="28">
        <v>0</v>
      </c>
      <c r="AH17" s="29">
        <v>0</v>
      </c>
      <c r="AI17" s="31">
        <f>E17+J17+O17+T17+Y17+AD17</f>
        <v>255138</v>
      </c>
      <c r="AJ17" s="1"/>
      <c r="AK17" s="32"/>
    </row>
    <row r="18" spans="1:37" ht="65.25" customHeight="1" x14ac:dyDescent="0.25">
      <c r="A18" s="23" t="s">
        <v>18</v>
      </c>
      <c r="B18" s="89" t="s">
        <v>55</v>
      </c>
      <c r="C18" s="25" t="s">
        <v>10</v>
      </c>
      <c r="D18" s="26">
        <v>2025</v>
      </c>
      <c r="E18" s="27">
        <f>F18+G18+H18+I18</f>
        <v>16452</v>
      </c>
      <c r="F18" s="28">
        <v>16452</v>
      </c>
      <c r="G18" s="28">
        <v>0</v>
      </c>
      <c r="H18" s="28">
        <v>0</v>
      </c>
      <c r="I18" s="29">
        <v>0</v>
      </c>
      <c r="J18" s="30">
        <f>K18+L18+M18+N18</f>
        <v>0</v>
      </c>
      <c r="K18" s="28">
        <v>0</v>
      </c>
      <c r="L18" s="28">
        <v>0</v>
      </c>
      <c r="M18" s="28">
        <v>0</v>
      </c>
      <c r="N18" s="29">
        <v>0</v>
      </c>
      <c r="O18" s="30">
        <f>P18+Q18+R18+S18</f>
        <v>0</v>
      </c>
      <c r="P18" s="28">
        <v>0</v>
      </c>
      <c r="Q18" s="28">
        <v>0</v>
      </c>
      <c r="R18" s="28">
        <v>0</v>
      </c>
      <c r="S18" s="29">
        <v>0</v>
      </c>
      <c r="T18" s="30">
        <f>U18+V18+W18+X18</f>
        <v>0</v>
      </c>
      <c r="U18" s="28">
        <v>0</v>
      </c>
      <c r="V18" s="28">
        <v>0</v>
      </c>
      <c r="W18" s="28">
        <v>0</v>
      </c>
      <c r="X18" s="29">
        <v>0</v>
      </c>
      <c r="Y18" s="30">
        <v>0</v>
      </c>
      <c r="Z18" s="28">
        <v>0</v>
      </c>
      <c r="AA18" s="28">
        <v>0</v>
      </c>
      <c r="AB18" s="28">
        <v>0</v>
      </c>
      <c r="AC18" s="29">
        <v>0</v>
      </c>
      <c r="AD18" s="30">
        <f>AE18+AF18+AG18+AH18</f>
        <v>0</v>
      </c>
      <c r="AE18" s="28">
        <v>0</v>
      </c>
      <c r="AF18" s="28">
        <v>0</v>
      </c>
      <c r="AG18" s="28">
        <v>0</v>
      </c>
      <c r="AH18" s="29">
        <v>0</v>
      </c>
      <c r="AI18" s="31">
        <f t="shared" ref="AI18:AI21" si="5">E18+J18+O18+T18+Y18+AD18</f>
        <v>16452</v>
      </c>
      <c r="AJ18" s="1"/>
      <c r="AK18" s="32"/>
    </row>
    <row r="19" spans="1:37" ht="104.25" customHeight="1" x14ac:dyDescent="0.25">
      <c r="A19" s="33" t="s">
        <v>19</v>
      </c>
      <c r="B19" s="34" t="s">
        <v>56</v>
      </c>
      <c r="C19" s="35" t="s">
        <v>10</v>
      </c>
      <c r="D19" s="36" t="s">
        <v>72</v>
      </c>
      <c r="E19" s="37">
        <f t="shared" si="0"/>
        <v>0</v>
      </c>
      <c r="F19" s="38">
        <v>0</v>
      </c>
      <c r="G19" s="38">
        <v>0</v>
      </c>
      <c r="H19" s="38">
        <v>0</v>
      </c>
      <c r="I19" s="39">
        <v>0</v>
      </c>
      <c r="J19" s="40">
        <f t="shared" si="1"/>
        <v>0</v>
      </c>
      <c r="K19" s="38">
        <v>0</v>
      </c>
      <c r="L19" s="38">
        <v>0</v>
      </c>
      <c r="M19" s="38">
        <v>0</v>
      </c>
      <c r="N19" s="39">
        <v>0</v>
      </c>
      <c r="O19" s="40">
        <f>P19+Q19+R19+S19</f>
        <v>14852</v>
      </c>
      <c r="P19" s="38">
        <v>14852</v>
      </c>
      <c r="Q19" s="38">
        <v>0</v>
      </c>
      <c r="R19" s="38">
        <v>0</v>
      </c>
      <c r="S19" s="39">
        <v>0</v>
      </c>
      <c r="T19" s="40">
        <f t="shared" si="3"/>
        <v>14317</v>
      </c>
      <c r="U19" s="38">
        <v>14317</v>
      </c>
      <c r="V19" s="38">
        <v>0</v>
      </c>
      <c r="W19" s="38">
        <v>0</v>
      </c>
      <c r="X19" s="39">
        <v>0</v>
      </c>
      <c r="Y19" s="40">
        <f t="shared" si="4"/>
        <v>12336</v>
      </c>
      <c r="Z19" s="38">
        <v>12336</v>
      </c>
      <c r="AA19" s="38">
        <v>0</v>
      </c>
      <c r="AB19" s="38">
        <v>0</v>
      </c>
      <c r="AC19" s="39">
        <v>0</v>
      </c>
      <c r="AD19" s="30">
        <f t="shared" ref="AD19:AD20" si="6">AE19+AF19+AG19+AH19</f>
        <v>15271</v>
      </c>
      <c r="AE19" s="38">
        <v>15271</v>
      </c>
      <c r="AF19" s="38">
        <v>0</v>
      </c>
      <c r="AG19" s="38">
        <v>0</v>
      </c>
      <c r="AH19" s="39">
        <v>0</v>
      </c>
      <c r="AI19" s="31">
        <f t="shared" si="5"/>
        <v>56776</v>
      </c>
    </row>
    <row r="20" spans="1:37" ht="120" customHeight="1" x14ac:dyDescent="0.25">
      <c r="A20" s="23" t="s">
        <v>20</v>
      </c>
      <c r="B20" s="24" t="s">
        <v>57</v>
      </c>
      <c r="C20" s="95" t="s">
        <v>10</v>
      </c>
      <c r="D20" s="94" t="s">
        <v>72</v>
      </c>
      <c r="E20" s="27">
        <f t="shared" si="0"/>
        <v>0</v>
      </c>
      <c r="F20" s="28">
        <v>0</v>
      </c>
      <c r="G20" s="28">
        <v>0</v>
      </c>
      <c r="H20" s="28">
        <v>0</v>
      </c>
      <c r="I20" s="29">
        <v>0</v>
      </c>
      <c r="J20" s="30">
        <f t="shared" si="1"/>
        <v>0</v>
      </c>
      <c r="K20" s="28">
        <v>0</v>
      </c>
      <c r="L20" s="28">
        <v>0</v>
      </c>
      <c r="M20" s="28">
        <v>0</v>
      </c>
      <c r="N20" s="29">
        <v>0</v>
      </c>
      <c r="O20" s="30">
        <f>P20+Q20+R20+S20</f>
        <v>15852</v>
      </c>
      <c r="P20" s="28">
        <v>15852</v>
      </c>
      <c r="Q20" s="28">
        <v>0</v>
      </c>
      <c r="R20" s="28">
        <v>0</v>
      </c>
      <c r="S20" s="29">
        <v>0</v>
      </c>
      <c r="T20" s="30">
        <f>U20+V20+W20+X20</f>
        <v>7579</v>
      </c>
      <c r="U20" s="28">
        <v>7579</v>
      </c>
      <c r="V20" s="28">
        <v>0</v>
      </c>
      <c r="W20" s="28">
        <v>0</v>
      </c>
      <c r="X20" s="29">
        <v>0</v>
      </c>
      <c r="Y20" s="30">
        <f>Z20+AA20+AB20+AC20</f>
        <v>6787</v>
      </c>
      <c r="Z20" s="28">
        <v>6787</v>
      </c>
      <c r="AA20" s="28">
        <v>0</v>
      </c>
      <c r="AB20" s="28">
        <v>0</v>
      </c>
      <c r="AC20" s="29">
        <v>0</v>
      </c>
      <c r="AD20" s="30">
        <f t="shared" si="6"/>
        <v>4316</v>
      </c>
      <c r="AE20" s="28">
        <v>4316</v>
      </c>
      <c r="AF20" s="28">
        <v>0</v>
      </c>
      <c r="AG20" s="28">
        <v>0</v>
      </c>
      <c r="AH20" s="29">
        <v>0</v>
      </c>
      <c r="AI20" s="31">
        <f t="shared" si="5"/>
        <v>34534</v>
      </c>
    </row>
    <row r="21" spans="1:37" ht="90" customHeight="1" thickBot="1" x14ac:dyDescent="0.3">
      <c r="A21" s="41" t="s">
        <v>59</v>
      </c>
      <c r="B21" s="42" t="s">
        <v>70</v>
      </c>
      <c r="C21" s="35" t="s">
        <v>10</v>
      </c>
      <c r="D21" s="36" t="s">
        <v>73</v>
      </c>
      <c r="E21" s="37">
        <f>F21+G21+H21+I21</f>
        <v>55263</v>
      </c>
      <c r="F21" s="38">
        <v>52500</v>
      </c>
      <c r="G21" s="38">
        <v>0</v>
      </c>
      <c r="H21" s="38">
        <v>0</v>
      </c>
      <c r="I21" s="39">
        <v>2763</v>
      </c>
      <c r="J21" s="40">
        <f t="shared" si="1"/>
        <v>55263</v>
      </c>
      <c r="K21" s="38">
        <v>52500</v>
      </c>
      <c r="L21" s="38">
        <v>0</v>
      </c>
      <c r="M21" s="38">
        <v>0</v>
      </c>
      <c r="N21" s="39">
        <v>2763</v>
      </c>
      <c r="O21" s="40">
        <f>P21+Q21+R21+S21</f>
        <v>55263</v>
      </c>
      <c r="P21" s="38">
        <v>52500</v>
      </c>
      <c r="Q21" s="38">
        <v>0</v>
      </c>
      <c r="R21" s="38">
        <v>0</v>
      </c>
      <c r="S21" s="39">
        <v>2763</v>
      </c>
      <c r="T21" s="40">
        <f>U21+V21+W21+X21</f>
        <v>55263</v>
      </c>
      <c r="U21" s="38">
        <v>52500</v>
      </c>
      <c r="V21" s="38">
        <v>0</v>
      </c>
      <c r="W21" s="38">
        <v>0</v>
      </c>
      <c r="X21" s="39">
        <v>2763</v>
      </c>
      <c r="Y21" s="40">
        <f>Z21+AA21+AB21+AC21</f>
        <v>55263</v>
      </c>
      <c r="Z21" s="38">
        <v>52500</v>
      </c>
      <c r="AA21" s="38">
        <v>0</v>
      </c>
      <c r="AB21" s="38">
        <v>0</v>
      </c>
      <c r="AC21" s="39">
        <v>2763</v>
      </c>
      <c r="AD21" s="30">
        <v>55172</v>
      </c>
      <c r="AE21" s="38">
        <f>AD21*95/100</f>
        <v>52413.4</v>
      </c>
      <c r="AF21" s="38">
        <v>0</v>
      </c>
      <c r="AG21" s="38">
        <v>0</v>
      </c>
      <c r="AH21" s="39">
        <v>2759</v>
      </c>
      <c r="AI21" s="31">
        <f t="shared" si="5"/>
        <v>331487</v>
      </c>
      <c r="AJ21" s="91" t="s">
        <v>37</v>
      </c>
    </row>
    <row r="22" spans="1:37" ht="20.25" customHeight="1" thickBot="1" x14ac:dyDescent="0.3">
      <c r="A22" s="117" t="s">
        <v>11</v>
      </c>
      <c r="B22" s="118"/>
      <c r="C22" s="43" t="s">
        <v>10</v>
      </c>
      <c r="D22" s="44"/>
      <c r="E22" s="45">
        <f>E20+E19+E17+E16+E18+E21</f>
        <v>79239</v>
      </c>
      <c r="F22" s="46">
        <f>F20+F19+F17+F16+F18+F21</f>
        <v>76476</v>
      </c>
      <c r="G22" s="46">
        <f t="shared" ref="G22:H22" si="7">G20+G19+G17+G16+G18+G21</f>
        <v>0</v>
      </c>
      <c r="H22" s="46">
        <f t="shared" si="7"/>
        <v>0</v>
      </c>
      <c r="I22" s="46">
        <f>I20+I19+I17+I16+I18+I21</f>
        <v>2763</v>
      </c>
      <c r="J22" s="48">
        <f>J20+J19+J17+J16+J18+J21</f>
        <v>68407</v>
      </c>
      <c r="K22" s="46">
        <f>K20+K19+K17+K16+K18+K21</f>
        <v>65644</v>
      </c>
      <c r="L22" s="46">
        <f t="shared" ref="L22:M22" si="8">L20+L19+L17+L16+L18+L21</f>
        <v>0</v>
      </c>
      <c r="M22" s="46">
        <f t="shared" si="8"/>
        <v>0</v>
      </c>
      <c r="N22" s="46">
        <f>N20+N19+N17+N16+N18+N21</f>
        <v>2763</v>
      </c>
      <c r="O22" s="48">
        <f>O20+O19+O17+O16+O18+O21</f>
        <v>172513</v>
      </c>
      <c r="P22" s="46">
        <f>P18+P20+P19+P17+P16+P21</f>
        <v>169750</v>
      </c>
      <c r="Q22" s="46">
        <f t="shared" ref="Q22:R22" si="9">Q18+Q20+Q19+Q17+Q16+Q21</f>
        <v>0</v>
      </c>
      <c r="R22" s="46">
        <f t="shared" si="9"/>
        <v>0</v>
      </c>
      <c r="S22" s="46">
        <f>S18+S20+S19+S17+S16+S21</f>
        <v>2763</v>
      </c>
      <c r="T22" s="48">
        <f t="shared" ref="T22:AG22" si="10">SUM(T16:T21)</f>
        <v>149982</v>
      </c>
      <c r="U22" s="46">
        <f t="shared" si="10"/>
        <v>147219</v>
      </c>
      <c r="V22" s="46">
        <f t="shared" si="10"/>
        <v>0</v>
      </c>
      <c r="W22" s="46">
        <f t="shared" si="10"/>
        <v>0</v>
      </c>
      <c r="X22" s="46">
        <f>SUM(X16:X21)</f>
        <v>2763</v>
      </c>
      <c r="Y22" s="48">
        <f t="shared" si="10"/>
        <v>143935</v>
      </c>
      <c r="Z22" s="46">
        <f t="shared" si="10"/>
        <v>141172</v>
      </c>
      <c r="AA22" s="46">
        <f t="shared" si="10"/>
        <v>0</v>
      </c>
      <c r="AB22" s="46">
        <f t="shared" si="10"/>
        <v>0</v>
      </c>
      <c r="AC22" s="46">
        <f t="shared" si="10"/>
        <v>2763</v>
      </c>
      <c r="AD22" s="48">
        <f t="shared" si="10"/>
        <v>131971</v>
      </c>
      <c r="AE22" s="46">
        <f t="shared" si="10"/>
        <v>129212.4</v>
      </c>
      <c r="AF22" s="46">
        <f t="shared" si="10"/>
        <v>0</v>
      </c>
      <c r="AG22" s="46">
        <f t="shared" si="10"/>
        <v>0</v>
      </c>
      <c r="AH22" s="47">
        <f>SUM(AH16:AH21)</f>
        <v>2759</v>
      </c>
      <c r="AI22" s="49">
        <f>E22+J22+O22+T22+AD22+Y22</f>
        <v>746047</v>
      </c>
    </row>
    <row r="23" spans="1:37" ht="30" customHeight="1" thickBot="1" x14ac:dyDescent="0.3">
      <c r="A23" s="108" t="s">
        <v>48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50"/>
      <c r="AJ23" s="91" t="s">
        <v>46</v>
      </c>
    </row>
    <row r="24" spans="1:37" ht="66" customHeight="1" thickBot="1" x14ac:dyDescent="0.3">
      <c r="A24" s="54" t="s">
        <v>21</v>
      </c>
      <c r="B24" s="55" t="s">
        <v>49</v>
      </c>
      <c r="C24" s="7" t="s">
        <v>10</v>
      </c>
      <c r="D24" s="7" t="s">
        <v>72</v>
      </c>
      <c r="E24" s="56">
        <v>0</v>
      </c>
      <c r="F24" s="57">
        <v>0</v>
      </c>
      <c r="G24" s="57">
        <v>0</v>
      </c>
      <c r="H24" s="57">
        <v>0</v>
      </c>
      <c r="I24" s="58">
        <v>0</v>
      </c>
      <c r="J24" s="59">
        <v>0</v>
      </c>
      <c r="K24" s="57">
        <v>0</v>
      </c>
      <c r="L24" s="57">
        <v>0</v>
      </c>
      <c r="M24" s="57">
        <v>0</v>
      </c>
      <c r="N24" s="58">
        <v>0</v>
      </c>
      <c r="O24" s="59">
        <f>P24+Q24+R24+S24</f>
        <v>13667</v>
      </c>
      <c r="P24" s="57">
        <v>13667</v>
      </c>
      <c r="Q24" s="57">
        <v>0</v>
      </c>
      <c r="R24" s="57">
        <v>0</v>
      </c>
      <c r="S24" s="58">
        <v>0</v>
      </c>
      <c r="T24" s="59">
        <f>U24+V24+W24+X24</f>
        <v>18174</v>
      </c>
      <c r="U24" s="57">
        <v>18174</v>
      </c>
      <c r="V24" s="57">
        <v>0</v>
      </c>
      <c r="W24" s="57">
        <v>0</v>
      </c>
      <c r="X24" s="58">
        <v>0</v>
      </c>
      <c r="Y24" s="59">
        <f>Z24+AA24+AB24+AC24</f>
        <v>41430</v>
      </c>
      <c r="Z24" s="57">
        <v>41430</v>
      </c>
      <c r="AA24" s="57">
        <v>0</v>
      </c>
      <c r="AB24" s="57">
        <v>0</v>
      </c>
      <c r="AC24" s="58">
        <v>0</v>
      </c>
      <c r="AD24" s="59">
        <f>AE24</f>
        <v>14903</v>
      </c>
      <c r="AE24" s="59">
        <v>14903</v>
      </c>
      <c r="AF24" s="57">
        <v>0</v>
      </c>
      <c r="AG24" s="57">
        <v>0</v>
      </c>
      <c r="AH24" s="58">
        <v>0</v>
      </c>
      <c r="AI24" s="60">
        <f>E24+J24+O24+T24+AD24+Y24</f>
        <v>88174</v>
      </c>
    </row>
    <row r="25" spans="1:37" ht="21.75" customHeight="1" thickBot="1" x14ac:dyDescent="0.3">
      <c r="A25" s="140" t="s">
        <v>12</v>
      </c>
      <c r="B25" s="141"/>
      <c r="C25" s="7" t="s">
        <v>10</v>
      </c>
      <c r="D25" s="42"/>
      <c r="E25" s="56">
        <f t="shared" ref="E25:K25" si="11">E24</f>
        <v>0</v>
      </c>
      <c r="F25" s="57">
        <f t="shared" si="11"/>
        <v>0</v>
      </c>
      <c r="G25" s="57">
        <f t="shared" si="11"/>
        <v>0</v>
      </c>
      <c r="H25" s="57">
        <f t="shared" si="11"/>
        <v>0</v>
      </c>
      <c r="I25" s="57">
        <f t="shared" si="11"/>
        <v>0</v>
      </c>
      <c r="J25" s="59">
        <f t="shared" si="11"/>
        <v>0</v>
      </c>
      <c r="K25" s="57">
        <f t="shared" si="11"/>
        <v>0</v>
      </c>
      <c r="L25" s="57">
        <f t="shared" ref="L25:N25" si="12">L24</f>
        <v>0</v>
      </c>
      <c r="M25" s="57">
        <f t="shared" si="12"/>
        <v>0</v>
      </c>
      <c r="N25" s="57">
        <f t="shared" si="12"/>
        <v>0</v>
      </c>
      <c r="O25" s="59">
        <f>O24</f>
        <v>13667</v>
      </c>
      <c r="P25" s="57">
        <f>P24</f>
        <v>13667</v>
      </c>
      <c r="Q25" s="57">
        <f t="shared" ref="Q25:S25" si="13">Q24</f>
        <v>0</v>
      </c>
      <c r="R25" s="57">
        <f t="shared" si="13"/>
        <v>0</v>
      </c>
      <c r="S25" s="57">
        <f t="shared" si="13"/>
        <v>0</v>
      </c>
      <c r="T25" s="59">
        <f t="shared" ref="T25:Z25" si="14">T24</f>
        <v>18174</v>
      </c>
      <c r="U25" s="57">
        <f t="shared" si="14"/>
        <v>18174</v>
      </c>
      <c r="V25" s="57">
        <f t="shared" si="14"/>
        <v>0</v>
      </c>
      <c r="W25" s="57">
        <f t="shared" si="14"/>
        <v>0</v>
      </c>
      <c r="X25" s="58">
        <f t="shared" si="14"/>
        <v>0</v>
      </c>
      <c r="Y25" s="59">
        <f t="shared" si="14"/>
        <v>41430</v>
      </c>
      <c r="Z25" s="57">
        <f t="shared" si="14"/>
        <v>41430</v>
      </c>
      <c r="AA25" s="57">
        <f t="shared" ref="AA25:AC25" si="15">AA24</f>
        <v>0</v>
      </c>
      <c r="AB25" s="57">
        <f t="shared" si="15"/>
        <v>0</v>
      </c>
      <c r="AC25" s="57">
        <f t="shared" si="15"/>
        <v>0</v>
      </c>
      <c r="AD25" s="59">
        <f>AD24</f>
        <v>14903</v>
      </c>
      <c r="AE25" s="57">
        <f>AE24</f>
        <v>14903</v>
      </c>
      <c r="AF25" s="57">
        <f t="shared" ref="AF25:AH25" si="16">AF24</f>
        <v>0</v>
      </c>
      <c r="AG25" s="57">
        <f t="shared" si="16"/>
        <v>0</v>
      </c>
      <c r="AH25" s="57">
        <f t="shared" si="16"/>
        <v>0</v>
      </c>
      <c r="AI25" s="61">
        <f>E25+J25+O25+T25+AD25++Y25</f>
        <v>88174</v>
      </c>
    </row>
    <row r="26" spans="1:37" ht="21.75" customHeight="1" thickBot="1" x14ac:dyDescent="0.3">
      <c r="A26" s="108" t="s">
        <v>39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10"/>
      <c r="AI26" s="62"/>
    </row>
    <row r="27" spans="1:37" ht="69.75" customHeight="1" x14ac:dyDescent="0.25">
      <c r="A27" s="23" t="s">
        <v>22</v>
      </c>
      <c r="B27" s="63" t="s">
        <v>62</v>
      </c>
      <c r="C27" s="26" t="s">
        <v>10</v>
      </c>
      <c r="D27" s="25" t="s">
        <v>74</v>
      </c>
      <c r="E27" s="27">
        <f>F27+G27+H27+I27</f>
        <v>2608</v>
      </c>
      <c r="F27" s="28">
        <v>2608</v>
      </c>
      <c r="G27" s="28">
        <v>0</v>
      </c>
      <c r="H27" s="28">
        <v>0</v>
      </c>
      <c r="I27" s="29">
        <v>0</v>
      </c>
      <c r="J27" s="64">
        <f>K27+L27+M27+N27</f>
        <v>2608</v>
      </c>
      <c r="K27" s="28">
        <v>2608</v>
      </c>
      <c r="L27" s="28">
        <v>0</v>
      </c>
      <c r="M27" s="28">
        <v>0</v>
      </c>
      <c r="N27" s="29">
        <v>0</v>
      </c>
      <c r="O27" s="64">
        <f>P27+Q27+R27+S27</f>
        <v>8489</v>
      </c>
      <c r="P27" s="28">
        <v>8489</v>
      </c>
      <c r="Q27" s="28">
        <v>0</v>
      </c>
      <c r="R27" s="28">
        <v>0</v>
      </c>
      <c r="S27" s="29">
        <v>0</v>
      </c>
      <c r="T27" s="64">
        <f t="shared" ref="T27:T31" si="17">U27+V27+W27+X27</f>
        <v>10102</v>
      </c>
      <c r="U27" s="28">
        <v>10102</v>
      </c>
      <c r="V27" s="28">
        <v>0</v>
      </c>
      <c r="W27" s="28">
        <v>0</v>
      </c>
      <c r="X27" s="29">
        <v>0</v>
      </c>
      <c r="Y27" s="64">
        <f>Z225+Z27+AA27+AB27+AC27</f>
        <v>0</v>
      </c>
      <c r="Z27" s="28">
        <v>0</v>
      </c>
      <c r="AA27" s="28">
        <v>0</v>
      </c>
      <c r="AB27" s="28">
        <v>0</v>
      </c>
      <c r="AC27" s="29">
        <v>0</v>
      </c>
      <c r="AD27" s="64">
        <f t="shared" ref="AD27:AD28" si="18">AE27+AF27+AG27+AH27</f>
        <v>0</v>
      </c>
      <c r="AE27" s="28">
        <v>0</v>
      </c>
      <c r="AF27" s="28">
        <v>0</v>
      </c>
      <c r="AG27" s="28">
        <v>0</v>
      </c>
      <c r="AH27" s="65">
        <v>0</v>
      </c>
      <c r="AI27" s="31">
        <f t="shared" ref="AI27:AI33" si="19">E27+J27+O27+T27+AD27+Y27</f>
        <v>23807</v>
      </c>
    </row>
    <row r="28" spans="1:37" ht="49.5" customHeight="1" x14ac:dyDescent="0.25">
      <c r="A28" s="23" t="s">
        <v>23</v>
      </c>
      <c r="B28" s="63" t="s">
        <v>25</v>
      </c>
      <c r="C28" s="26" t="s">
        <v>10</v>
      </c>
      <c r="D28" s="25">
        <v>2027</v>
      </c>
      <c r="E28" s="27">
        <f t="shared" ref="E28:E32" si="20">F28+G28+H28+I28</f>
        <v>0</v>
      </c>
      <c r="F28" s="28">
        <v>0</v>
      </c>
      <c r="G28" s="28">
        <v>0</v>
      </c>
      <c r="H28" s="28">
        <v>0</v>
      </c>
      <c r="I28" s="29">
        <v>0</v>
      </c>
      <c r="J28" s="64">
        <f t="shared" ref="J28:J32" si="21">K28+L28+M28+N28</f>
        <v>0</v>
      </c>
      <c r="K28" s="28">
        <v>0</v>
      </c>
      <c r="L28" s="28">
        <v>0</v>
      </c>
      <c r="M28" s="28">
        <v>0</v>
      </c>
      <c r="N28" s="29">
        <v>0</v>
      </c>
      <c r="O28" s="64">
        <f t="shared" ref="O28:O31" si="22">P28+Q28+R28+S28</f>
        <v>5089</v>
      </c>
      <c r="P28" s="28">
        <v>5089</v>
      </c>
      <c r="Q28" s="28">
        <v>0</v>
      </c>
      <c r="R28" s="28">
        <v>0</v>
      </c>
      <c r="S28" s="29">
        <v>0</v>
      </c>
      <c r="T28" s="64">
        <f t="shared" si="17"/>
        <v>0</v>
      </c>
      <c r="U28" s="28">
        <f>278-278</f>
        <v>0</v>
      </c>
      <c r="V28" s="28">
        <v>0</v>
      </c>
      <c r="W28" s="28">
        <v>0</v>
      </c>
      <c r="X28" s="29">
        <v>0</v>
      </c>
      <c r="Y28" s="64">
        <f>Z227+Z28+AA28+AB28+AC28</f>
        <v>0</v>
      </c>
      <c r="Z28" s="28">
        <v>0</v>
      </c>
      <c r="AA28" s="28">
        <v>0</v>
      </c>
      <c r="AB28" s="28">
        <v>0</v>
      </c>
      <c r="AC28" s="29">
        <v>0</v>
      </c>
      <c r="AD28" s="64">
        <f t="shared" si="18"/>
        <v>0</v>
      </c>
      <c r="AE28" s="28">
        <v>0</v>
      </c>
      <c r="AF28" s="28">
        <v>0</v>
      </c>
      <c r="AG28" s="28">
        <v>0</v>
      </c>
      <c r="AH28" s="65">
        <v>0</v>
      </c>
      <c r="AI28" s="31">
        <f t="shared" si="19"/>
        <v>5089</v>
      </c>
    </row>
    <row r="29" spans="1:37" ht="71.25" customHeight="1" x14ac:dyDescent="0.25">
      <c r="A29" s="66" t="s">
        <v>40</v>
      </c>
      <c r="B29" s="67" t="s">
        <v>26</v>
      </c>
      <c r="C29" s="68" t="s">
        <v>10</v>
      </c>
      <c r="D29" s="69" t="s">
        <v>75</v>
      </c>
      <c r="E29" s="27">
        <f t="shared" si="20"/>
        <v>1750</v>
      </c>
      <c r="F29" s="70">
        <v>1750</v>
      </c>
      <c r="G29" s="70">
        <v>0</v>
      </c>
      <c r="H29" s="70">
        <v>0</v>
      </c>
      <c r="I29" s="71">
        <v>0</v>
      </c>
      <c r="J29" s="64">
        <f t="shared" si="21"/>
        <v>1750</v>
      </c>
      <c r="K29" s="70">
        <v>1750</v>
      </c>
      <c r="L29" s="70">
        <v>0</v>
      </c>
      <c r="M29" s="70">
        <v>0</v>
      </c>
      <c r="N29" s="71">
        <v>0</v>
      </c>
      <c r="O29" s="64">
        <f t="shared" si="22"/>
        <v>0</v>
      </c>
      <c r="P29" s="70">
        <v>0</v>
      </c>
      <c r="Q29" s="70">
        <v>0</v>
      </c>
      <c r="R29" s="70">
        <v>0</v>
      </c>
      <c r="S29" s="71">
        <v>0</v>
      </c>
      <c r="T29" s="64">
        <f t="shared" si="17"/>
        <v>0</v>
      </c>
      <c r="U29" s="70">
        <v>0</v>
      </c>
      <c r="V29" s="70">
        <v>0</v>
      </c>
      <c r="W29" s="70">
        <v>0</v>
      </c>
      <c r="X29" s="71">
        <v>0</v>
      </c>
      <c r="Y29" s="64">
        <f>Z228+Z29+AA29+AB29+AC29</f>
        <v>0</v>
      </c>
      <c r="Z29" s="70">
        <v>0</v>
      </c>
      <c r="AA29" s="70">
        <v>0</v>
      </c>
      <c r="AB29" s="70">
        <v>0</v>
      </c>
      <c r="AC29" s="71">
        <v>0</v>
      </c>
      <c r="AD29" s="37">
        <f>AE29+AF29+AG29+AH29</f>
        <v>0</v>
      </c>
      <c r="AE29" s="70">
        <v>0</v>
      </c>
      <c r="AF29" s="70">
        <v>0</v>
      </c>
      <c r="AG29" s="70">
        <v>0</v>
      </c>
      <c r="AH29" s="72">
        <v>0</v>
      </c>
      <c r="AI29" s="31">
        <f t="shared" si="19"/>
        <v>3500</v>
      </c>
    </row>
    <row r="30" spans="1:37" ht="83.25" customHeight="1" x14ac:dyDescent="0.25">
      <c r="A30" s="66" t="s">
        <v>41</v>
      </c>
      <c r="B30" s="67" t="s">
        <v>61</v>
      </c>
      <c r="C30" s="68" t="s">
        <v>10</v>
      </c>
      <c r="D30" s="69" t="s">
        <v>73</v>
      </c>
      <c r="E30" s="27">
        <f t="shared" si="20"/>
        <v>180</v>
      </c>
      <c r="F30" s="70">
        <f>152+28</f>
        <v>180</v>
      </c>
      <c r="G30" s="70">
        <v>0</v>
      </c>
      <c r="H30" s="70">
        <v>0</v>
      </c>
      <c r="I30" s="71">
        <v>0</v>
      </c>
      <c r="J30" s="64">
        <f t="shared" si="21"/>
        <v>180</v>
      </c>
      <c r="K30" s="70">
        <v>180</v>
      </c>
      <c r="L30" s="70">
        <v>0</v>
      </c>
      <c r="M30" s="70">
        <v>0</v>
      </c>
      <c r="N30" s="71">
        <v>0</v>
      </c>
      <c r="O30" s="37">
        <f t="shared" si="22"/>
        <v>182</v>
      </c>
      <c r="P30" s="70">
        <v>182</v>
      </c>
      <c r="Q30" s="70">
        <v>0</v>
      </c>
      <c r="R30" s="70">
        <v>0</v>
      </c>
      <c r="S30" s="71">
        <v>0</v>
      </c>
      <c r="T30" s="37">
        <f t="shared" si="17"/>
        <v>183</v>
      </c>
      <c r="U30" s="70">
        <v>183</v>
      </c>
      <c r="V30" s="70">
        <v>0</v>
      </c>
      <c r="W30" s="70">
        <v>0</v>
      </c>
      <c r="X30" s="71">
        <v>0</v>
      </c>
      <c r="Y30" s="64">
        <f>Z229+Z30+AA30+AB30+AC30</f>
        <v>184</v>
      </c>
      <c r="Z30" s="70">
        <v>184</v>
      </c>
      <c r="AA30" s="70">
        <v>0</v>
      </c>
      <c r="AB30" s="70">
        <v>0</v>
      </c>
      <c r="AC30" s="71">
        <v>0</v>
      </c>
      <c r="AD30" s="73">
        <f>AE30+AF30+AG30+AH30</f>
        <v>185</v>
      </c>
      <c r="AE30" s="70">
        <v>185</v>
      </c>
      <c r="AF30" s="70">
        <v>0</v>
      </c>
      <c r="AG30" s="70">
        <v>0</v>
      </c>
      <c r="AH30" s="72">
        <v>0</v>
      </c>
      <c r="AI30" s="31">
        <f t="shared" si="19"/>
        <v>1094</v>
      </c>
    </row>
    <row r="31" spans="1:37" ht="66" customHeight="1" x14ac:dyDescent="0.25">
      <c r="A31" s="23" t="s">
        <v>42</v>
      </c>
      <c r="B31" s="63" t="s">
        <v>29</v>
      </c>
      <c r="C31" s="68" t="s">
        <v>10</v>
      </c>
      <c r="D31" s="69" t="s">
        <v>73</v>
      </c>
      <c r="E31" s="27">
        <f t="shared" si="20"/>
        <v>2194</v>
      </c>
      <c r="F31" s="28">
        <v>2194</v>
      </c>
      <c r="G31" s="28">
        <v>0</v>
      </c>
      <c r="H31" s="28">
        <v>0</v>
      </c>
      <c r="I31" s="29">
        <v>0</v>
      </c>
      <c r="J31" s="64">
        <f t="shared" si="21"/>
        <v>2194</v>
      </c>
      <c r="K31" s="28">
        <v>2194</v>
      </c>
      <c r="L31" s="28">
        <v>0</v>
      </c>
      <c r="M31" s="28">
        <v>0</v>
      </c>
      <c r="N31" s="29">
        <v>0</v>
      </c>
      <c r="O31" s="27">
        <f t="shared" si="22"/>
        <v>2309</v>
      </c>
      <c r="P31" s="28">
        <v>2309</v>
      </c>
      <c r="Q31" s="28">
        <v>0</v>
      </c>
      <c r="R31" s="28">
        <v>0</v>
      </c>
      <c r="S31" s="29">
        <v>0</v>
      </c>
      <c r="T31" s="27">
        <f t="shared" si="17"/>
        <v>2401</v>
      </c>
      <c r="U31" s="28">
        <v>2401</v>
      </c>
      <c r="V31" s="28">
        <v>0</v>
      </c>
      <c r="W31" s="28">
        <v>0</v>
      </c>
      <c r="X31" s="29">
        <v>0</v>
      </c>
      <c r="Y31" s="64">
        <f>Z230+Z31+AA31+AB31+AC31</f>
        <v>2497</v>
      </c>
      <c r="Z31" s="28">
        <v>2497</v>
      </c>
      <c r="AA31" s="28">
        <v>0</v>
      </c>
      <c r="AB31" s="28">
        <v>0</v>
      </c>
      <c r="AC31" s="29">
        <v>0</v>
      </c>
      <c r="AD31" s="27">
        <f>AE31</f>
        <v>2597</v>
      </c>
      <c r="AE31" s="28">
        <v>2597</v>
      </c>
      <c r="AF31" s="28">
        <v>0</v>
      </c>
      <c r="AG31" s="28">
        <v>0</v>
      </c>
      <c r="AH31" s="65">
        <v>0</v>
      </c>
      <c r="AI31" s="31">
        <f t="shared" si="19"/>
        <v>14192</v>
      </c>
    </row>
    <row r="32" spans="1:37" ht="39.75" customHeight="1" thickBot="1" x14ac:dyDescent="0.3">
      <c r="A32" s="33" t="s">
        <v>43</v>
      </c>
      <c r="B32" s="74" t="s">
        <v>30</v>
      </c>
      <c r="C32" s="68" t="s">
        <v>10</v>
      </c>
      <c r="D32" s="69" t="s">
        <v>76</v>
      </c>
      <c r="E32" s="27">
        <f t="shared" si="20"/>
        <v>0</v>
      </c>
      <c r="F32" s="38">
        <v>0</v>
      </c>
      <c r="G32" s="38">
        <v>0</v>
      </c>
      <c r="H32" s="38">
        <v>0</v>
      </c>
      <c r="I32" s="39">
        <v>0</v>
      </c>
      <c r="J32" s="64">
        <f t="shared" si="21"/>
        <v>0</v>
      </c>
      <c r="K32" s="38">
        <v>0</v>
      </c>
      <c r="L32" s="38">
        <v>0</v>
      </c>
      <c r="M32" s="38">
        <v>0</v>
      </c>
      <c r="N32" s="39">
        <v>0</v>
      </c>
      <c r="O32" s="37">
        <f>P32+Q32+R32+S32</f>
        <v>3271</v>
      </c>
      <c r="P32" s="38">
        <f>3271</f>
        <v>3271</v>
      </c>
      <c r="Q32" s="38">
        <v>0</v>
      </c>
      <c r="R32" s="38">
        <v>0</v>
      </c>
      <c r="S32" s="39">
        <v>0</v>
      </c>
      <c r="T32" s="37">
        <f>U32+V32+W32+X32</f>
        <v>2115</v>
      </c>
      <c r="U32" s="38">
        <v>2115</v>
      </c>
      <c r="V32" s="38">
        <v>0</v>
      </c>
      <c r="W32" s="38">
        <v>0</v>
      </c>
      <c r="X32" s="39">
        <v>0</v>
      </c>
      <c r="Y32" s="37">
        <f>Z231+Z32+AA32+AB32+AC32</f>
        <v>0</v>
      </c>
      <c r="Z32" s="38">
        <v>0</v>
      </c>
      <c r="AA32" s="38">
        <v>0</v>
      </c>
      <c r="AB32" s="38">
        <v>0</v>
      </c>
      <c r="AC32" s="39">
        <v>0</v>
      </c>
      <c r="AD32" s="37">
        <f>AE32+AF32+AG32+AH32</f>
        <v>0</v>
      </c>
      <c r="AE32" s="38">
        <v>0</v>
      </c>
      <c r="AF32" s="38">
        <v>0</v>
      </c>
      <c r="AG32" s="38">
        <v>0</v>
      </c>
      <c r="AH32" s="75">
        <v>0</v>
      </c>
      <c r="AI32" s="60">
        <f>E32+J32+O32+T32+AD32+Y32</f>
        <v>5386</v>
      </c>
    </row>
    <row r="33" spans="1:37" ht="21" customHeight="1" thickBot="1" x14ac:dyDescent="0.3">
      <c r="A33" s="111" t="s">
        <v>13</v>
      </c>
      <c r="B33" s="112"/>
      <c r="C33" s="44"/>
      <c r="D33" s="76"/>
      <c r="E33" s="45">
        <f>E29+E28+E27+E30+E31+E32</f>
        <v>6732</v>
      </c>
      <c r="F33" s="46">
        <f>F29+F28+F27+F30+F31+F32</f>
        <v>6732</v>
      </c>
      <c r="G33" s="46">
        <f>G29+G28+G27+G30+G31+G32</f>
        <v>0</v>
      </c>
      <c r="H33" s="46">
        <f>H29+H28+H27</f>
        <v>0</v>
      </c>
      <c r="I33" s="47">
        <f>I29+I28+I27</f>
        <v>0</v>
      </c>
      <c r="J33" s="45">
        <f>J29+J28+J27+J30+J31+J32</f>
        <v>6732</v>
      </c>
      <c r="K33" s="46">
        <f>K29+K28+K27+K30+K31+K32</f>
        <v>6732</v>
      </c>
      <c r="L33" s="46">
        <f>L29+L28+L27+L30+L31+L32</f>
        <v>0</v>
      </c>
      <c r="M33" s="46">
        <f>M29+M28+M27+M30+M31+M32</f>
        <v>0</v>
      </c>
      <c r="N33" s="46">
        <f>N29+N28+N27+N30+N31+N32</f>
        <v>0</v>
      </c>
      <c r="O33" s="45">
        <f>O27+O28+O29+O30+O31+O32</f>
        <v>19340</v>
      </c>
      <c r="P33" s="46">
        <f>P27+P28+P29+P30+P31+P32</f>
        <v>19340</v>
      </c>
      <c r="Q33" s="46">
        <f>Q27+Q28+Q29+Q30+Q31+Q32</f>
        <v>0</v>
      </c>
      <c r="R33" s="46">
        <f>R27+R28+R29+R30+R31+R32</f>
        <v>0</v>
      </c>
      <c r="S33" s="47">
        <f>S27+S28+S29+S30+S31+S32</f>
        <v>0</v>
      </c>
      <c r="T33" s="45">
        <f>SUM(T27:T32)</f>
        <v>14801</v>
      </c>
      <c r="U33" s="46">
        <f>U27+U28+U29+U30+U31+U32</f>
        <v>14801</v>
      </c>
      <c r="V33" s="46">
        <f>V27+V28+V29+V30+V31+V32</f>
        <v>0</v>
      </c>
      <c r="W33" s="46">
        <f>W27+W28+W29+W30+W31+W32</f>
        <v>0</v>
      </c>
      <c r="X33" s="77">
        <f>X27+X28+X29+X30+X31+X32</f>
        <v>0</v>
      </c>
      <c r="Y33" s="45">
        <f t="shared" ref="Y33:AH33" si="23">SUM(Y27:Y32)</f>
        <v>2681</v>
      </c>
      <c r="Z33" s="46">
        <f t="shared" si="23"/>
        <v>2681</v>
      </c>
      <c r="AA33" s="46">
        <f t="shared" si="23"/>
        <v>0</v>
      </c>
      <c r="AB33" s="46">
        <f t="shared" si="23"/>
        <v>0</v>
      </c>
      <c r="AC33" s="47">
        <f t="shared" si="23"/>
        <v>0</v>
      </c>
      <c r="AD33" s="45">
        <f t="shared" si="23"/>
        <v>2782</v>
      </c>
      <c r="AE33" s="46">
        <f t="shared" si="23"/>
        <v>2782</v>
      </c>
      <c r="AF33" s="46">
        <f t="shared" si="23"/>
        <v>0</v>
      </c>
      <c r="AG33" s="46">
        <f t="shared" si="23"/>
        <v>0</v>
      </c>
      <c r="AH33" s="77">
        <f t="shared" si="23"/>
        <v>0</v>
      </c>
      <c r="AI33" s="78">
        <f t="shared" si="19"/>
        <v>53068</v>
      </c>
    </row>
    <row r="34" spans="1:37" ht="56.25" customHeight="1" thickBot="1" x14ac:dyDescent="0.3">
      <c r="A34" s="132" t="s">
        <v>50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79"/>
    </row>
    <row r="35" spans="1:37" ht="144" customHeight="1" x14ac:dyDescent="0.25">
      <c r="A35" s="80" t="s">
        <v>15</v>
      </c>
      <c r="B35" s="81" t="s">
        <v>47</v>
      </c>
      <c r="C35" s="17" t="s">
        <v>10</v>
      </c>
      <c r="D35" s="17">
        <v>2027</v>
      </c>
      <c r="E35" s="18">
        <f>F35+G35+H35+I35</f>
        <v>0</v>
      </c>
      <c r="F35" s="19">
        <v>0</v>
      </c>
      <c r="G35" s="19">
        <v>0</v>
      </c>
      <c r="H35" s="19">
        <v>0</v>
      </c>
      <c r="I35" s="20">
        <v>0</v>
      </c>
      <c r="J35" s="18">
        <f>K35+L35+M35+N35</f>
        <v>0</v>
      </c>
      <c r="K35" s="19">
        <v>0</v>
      </c>
      <c r="L35" s="19">
        <v>0</v>
      </c>
      <c r="M35" s="19">
        <v>0</v>
      </c>
      <c r="N35" s="82">
        <v>0</v>
      </c>
      <c r="O35" s="18">
        <f>P35+Q35+R35+S35</f>
        <v>8966</v>
      </c>
      <c r="P35" s="19">
        <v>8966</v>
      </c>
      <c r="Q35" s="19">
        <v>0</v>
      </c>
      <c r="R35" s="19">
        <v>0</v>
      </c>
      <c r="S35" s="82">
        <v>0</v>
      </c>
      <c r="T35" s="51">
        <f>U35+V35+W35+X35</f>
        <v>0</v>
      </c>
      <c r="U35" s="52">
        <v>0</v>
      </c>
      <c r="V35" s="52">
        <v>0</v>
      </c>
      <c r="W35" s="52">
        <v>0</v>
      </c>
      <c r="X35" s="53">
        <v>0</v>
      </c>
      <c r="Y35" s="21">
        <f>Z35+AA35</f>
        <v>0</v>
      </c>
      <c r="Z35" s="19">
        <v>0</v>
      </c>
      <c r="AA35" s="19">
        <v>0</v>
      </c>
      <c r="AB35" s="19">
        <v>0</v>
      </c>
      <c r="AC35" s="82">
        <v>0</v>
      </c>
      <c r="AD35" s="18">
        <f>AE35+AF35+AG35+AH35</f>
        <v>0</v>
      </c>
      <c r="AE35" s="21">
        <v>0</v>
      </c>
      <c r="AF35" s="19">
        <v>0</v>
      </c>
      <c r="AG35" s="19">
        <v>0</v>
      </c>
      <c r="AH35" s="20">
        <v>0</v>
      </c>
      <c r="AI35" s="83">
        <f>E35+J35+O35+T35+AD35+Y35</f>
        <v>8966</v>
      </c>
    </row>
    <row r="36" spans="1:37" ht="66.75" customHeight="1" thickBot="1" x14ac:dyDescent="0.3">
      <c r="A36" s="84" t="s">
        <v>38</v>
      </c>
      <c r="B36" s="85" t="s">
        <v>58</v>
      </c>
      <c r="C36" s="68" t="s">
        <v>10</v>
      </c>
      <c r="D36" s="68">
        <v>2027</v>
      </c>
      <c r="E36" s="73">
        <f>F36+G36+H36+I36</f>
        <v>0</v>
      </c>
      <c r="F36" s="70">
        <v>0</v>
      </c>
      <c r="G36" s="70">
        <v>0</v>
      </c>
      <c r="H36" s="70">
        <v>0</v>
      </c>
      <c r="I36" s="71">
        <v>0</v>
      </c>
      <c r="J36" s="73">
        <f t="shared" ref="J36" si="24">K36+L36+M36+N36</f>
        <v>0</v>
      </c>
      <c r="K36" s="70">
        <v>0</v>
      </c>
      <c r="L36" s="70">
        <v>0</v>
      </c>
      <c r="M36" s="70">
        <v>0</v>
      </c>
      <c r="N36" s="72">
        <v>0</v>
      </c>
      <c r="O36" s="73">
        <f>P36+Q36+R36+S36</f>
        <v>4664</v>
      </c>
      <c r="P36" s="70">
        <v>4664</v>
      </c>
      <c r="Q36" s="70">
        <v>0</v>
      </c>
      <c r="R36" s="70">
        <v>0</v>
      </c>
      <c r="S36" s="72">
        <v>0</v>
      </c>
      <c r="T36" s="27">
        <f>U36+V36+W36+X36</f>
        <v>0</v>
      </c>
      <c r="U36" s="28">
        <v>0</v>
      </c>
      <c r="V36" s="28">
        <v>0</v>
      </c>
      <c r="W36" s="28">
        <v>0</v>
      </c>
      <c r="X36" s="29">
        <v>0</v>
      </c>
      <c r="Y36" s="96">
        <f>Z36+AA36</f>
        <v>0</v>
      </c>
      <c r="Z36" s="70">
        <v>0</v>
      </c>
      <c r="AA36" s="70">
        <v>0</v>
      </c>
      <c r="AB36" s="70">
        <v>0</v>
      </c>
      <c r="AC36" s="72">
        <v>0</v>
      </c>
      <c r="AD36" s="97">
        <v>0</v>
      </c>
      <c r="AE36" s="98">
        <v>0</v>
      </c>
      <c r="AF36" s="99">
        <v>0</v>
      </c>
      <c r="AG36" s="99">
        <v>0</v>
      </c>
      <c r="AH36" s="100">
        <v>0</v>
      </c>
      <c r="AI36" s="86">
        <f>E36+J36+O36+T36+AD36+Y36</f>
        <v>4664</v>
      </c>
    </row>
    <row r="37" spans="1:37" ht="23.25" customHeight="1" thickBot="1" x14ac:dyDescent="0.3">
      <c r="A37" s="134" t="s">
        <v>14</v>
      </c>
      <c r="B37" s="135"/>
      <c r="C37" s="17"/>
      <c r="D37" s="87"/>
      <c r="E37" s="18">
        <f t="shared" ref="E37:I37" si="25">E36+E35</f>
        <v>0</v>
      </c>
      <c r="F37" s="19">
        <f t="shared" si="25"/>
        <v>0</v>
      </c>
      <c r="G37" s="19">
        <f t="shared" si="25"/>
        <v>0</v>
      </c>
      <c r="H37" s="19">
        <f t="shared" si="25"/>
        <v>0</v>
      </c>
      <c r="I37" s="20">
        <f t="shared" si="25"/>
        <v>0</v>
      </c>
      <c r="J37" s="18">
        <f>J36+J35</f>
        <v>0</v>
      </c>
      <c r="K37" s="19">
        <f>K36+K35</f>
        <v>0</v>
      </c>
      <c r="L37" s="19">
        <f t="shared" ref="L37:N37" si="26">L36+L35</f>
        <v>0</v>
      </c>
      <c r="M37" s="19">
        <f t="shared" si="26"/>
        <v>0</v>
      </c>
      <c r="N37" s="19">
        <f t="shared" si="26"/>
        <v>0</v>
      </c>
      <c r="O37" s="18">
        <f t="shared" ref="O37:U37" si="27">O36+O35</f>
        <v>13630</v>
      </c>
      <c r="P37" s="19">
        <f t="shared" si="27"/>
        <v>13630</v>
      </c>
      <c r="Q37" s="19">
        <f t="shared" si="27"/>
        <v>0</v>
      </c>
      <c r="R37" s="19">
        <f t="shared" si="27"/>
        <v>0</v>
      </c>
      <c r="S37" s="19">
        <f t="shared" si="27"/>
        <v>0</v>
      </c>
      <c r="T37" s="18">
        <f t="shared" si="27"/>
        <v>0</v>
      </c>
      <c r="U37" s="19">
        <f t="shared" si="27"/>
        <v>0</v>
      </c>
      <c r="V37" s="19">
        <f t="shared" ref="V37:X37" si="28">V36+V35</f>
        <v>0</v>
      </c>
      <c r="W37" s="19">
        <f t="shared" si="28"/>
        <v>0</v>
      </c>
      <c r="X37" s="19">
        <f t="shared" si="28"/>
        <v>0</v>
      </c>
      <c r="Y37" s="18">
        <f>Y35+Y34</f>
        <v>0</v>
      </c>
      <c r="Z37" s="19">
        <f>Z35+Z34</f>
        <v>0</v>
      </c>
      <c r="AA37" s="19">
        <f t="shared" ref="AA37:AC37" si="29">AA35+AA34</f>
        <v>0</v>
      </c>
      <c r="AB37" s="19">
        <f t="shared" si="29"/>
        <v>0</v>
      </c>
      <c r="AC37" s="19">
        <f t="shared" si="29"/>
        <v>0</v>
      </c>
      <c r="AD37" s="45">
        <f>AD35+AD34</f>
        <v>0</v>
      </c>
      <c r="AE37" s="46">
        <f>AE35+AE34</f>
        <v>0</v>
      </c>
      <c r="AF37" s="46">
        <f t="shared" ref="AF37:AH37" si="30">AF35+AF34</f>
        <v>0</v>
      </c>
      <c r="AG37" s="46">
        <f t="shared" si="30"/>
        <v>0</v>
      </c>
      <c r="AH37" s="46">
        <f t="shared" si="30"/>
        <v>0</v>
      </c>
      <c r="AI37" s="49">
        <f>E37+J37+O37+T37+AD37+Y37</f>
        <v>13630</v>
      </c>
      <c r="AJ37" s="32"/>
    </row>
    <row r="38" spans="1:37" ht="22.5" customHeight="1" thickBot="1" x14ac:dyDescent="0.3">
      <c r="A38" s="137" t="s">
        <v>51</v>
      </c>
      <c r="B38" s="138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88"/>
    </row>
    <row r="39" spans="1:37" ht="168.75" customHeight="1" thickBot="1" x14ac:dyDescent="0.3">
      <c r="A39" s="80" t="s">
        <v>27</v>
      </c>
      <c r="B39" s="81" t="s">
        <v>52</v>
      </c>
      <c r="C39" s="17" t="s">
        <v>10</v>
      </c>
      <c r="D39" s="17" t="s">
        <v>75</v>
      </c>
      <c r="E39" s="21">
        <f>F39+G39+H39+I39</f>
        <v>500</v>
      </c>
      <c r="F39" s="19">
        <v>500</v>
      </c>
      <c r="G39" s="19">
        <v>0</v>
      </c>
      <c r="H39" s="19">
        <v>0</v>
      </c>
      <c r="I39" s="20">
        <v>0</v>
      </c>
      <c r="J39" s="18">
        <f>K39+L39+M39+N39</f>
        <v>500</v>
      </c>
      <c r="K39" s="19">
        <v>500</v>
      </c>
      <c r="L39" s="19">
        <v>0</v>
      </c>
      <c r="M39" s="19">
        <v>0</v>
      </c>
      <c r="N39" s="82">
        <v>0</v>
      </c>
      <c r="O39" s="18">
        <f>P39+Q39+R39+S39</f>
        <v>0</v>
      </c>
      <c r="P39" s="19">
        <v>0</v>
      </c>
      <c r="Q39" s="19">
        <v>0</v>
      </c>
      <c r="R39" s="19">
        <v>0</v>
      </c>
      <c r="S39" s="20">
        <v>0</v>
      </c>
      <c r="T39" s="18">
        <f>U39+V39+W39+X39</f>
        <v>0</v>
      </c>
      <c r="U39" s="19">
        <v>0</v>
      </c>
      <c r="V39" s="19">
        <v>0</v>
      </c>
      <c r="W39" s="19">
        <v>0</v>
      </c>
      <c r="X39" s="20">
        <v>0</v>
      </c>
      <c r="Y39" s="18">
        <f>Z39+AA39+AB39+AC39</f>
        <v>0</v>
      </c>
      <c r="Z39" s="19">
        <v>0</v>
      </c>
      <c r="AA39" s="19">
        <v>0</v>
      </c>
      <c r="AB39" s="19">
        <v>0</v>
      </c>
      <c r="AC39" s="82">
        <v>0</v>
      </c>
      <c r="AD39" s="18">
        <f>AE39+AF39+AG39+AH39</f>
        <v>0</v>
      </c>
      <c r="AE39" s="21">
        <v>0</v>
      </c>
      <c r="AF39" s="19">
        <v>0</v>
      </c>
      <c r="AG39" s="19">
        <v>0</v>
      </c>
      <c r="AH39" s="20">
        <v>0</v>
      </c>
      <c r="AI39" s="83">
        <f>AD39+Y39+T39+O39+J39+E39</f>
        <v>1000</v>
      </c>
    </row>
    <row r="40" spans="1:37" ht="23.25" customHeight="1" thickBot="1" x14ac:dyDescent="0.3">
      <c r="A40" s="136" t="s">
        <v>44</v>
      </c>
      <c r="B40" s="135"/>
      <c r="C40" s="43"/>
      <c r="D40" s="76"/>
      <c r="E40" s="45">
        <f t="shared" ref="E40:K40" si="31">E39</f>
        <v>500</v>
      </c>
      <c r="F40" s="46">
        <f t="shared" si="31"/>
        <v>500</v>
      </c>
      <c r="G40" s="46">
        <f t="shared" si="31"/>
        <v>0</v>
      </c>
      <c r="H40" s="46">
        <f t="shared" si="31"/>
        <v>0</v>
      </c>
      <c r="I40" s="47">
        <f t="shared" si="31"/>
        <v>0</v>
      </c>
      <c r="J40" s="45">
        <f t="shared" si="31"/>
        <v>500</v>
      </c>
      <c r="K40" s="46">
        <f t="shared" si="31"/>
        <v>500</v>
      </c>
      <c r="L40" s="46">
        <f>L39+L38</f>
        <v>0</v>
      </c>
      <c r="M40" s="46">
        <f>M39+M38</f>
        <v>0</v>
      </c>
      <c r="N40" s="47">
        <f>N39+N38</f>
        <v>0</v>
      </c>
      <c r="O40" s="45">
        <f>O39</f>
        <v>0</v>
      </c>
      <c r="P40" s="46">
        <f t="shared" ref="P40" si="32">P39</f>
        <v>0</v>
      </c>
      <c r="Q40" s="46">
        <v>0</v>
      </c>
      <c r="R40" s="46">
        <v>0</v>
      </c>
      <c r="S40" s="46">
        <v>0</v>
      </c>
      <c r="T40" s="45">
        <f>T39</f>
        <v>0</v>
      </c>
      <c r="U40" s="46">
        <f t="shared" ref="U40" si="33">U39</f>
        <v>0</v>
      </c>
      <c r="V40" s="46">
        <v>0</v>
      </c>
      <c r="W40" s="46">
        <v>0</v>
      </c>
      <c r="X40" s="77">
        <v>0</v>
      </c>
      <c r="Y40" s="45">
        <f>Y39</f>
        <v>0</v>
      </c>
      <c r="Z40" s="46">
        <f t="shared" ref="Z40:AC40" si="34">Z39</f>
        <v>0</v>
      </c>
      <c r="AA40" s="46">
        <f t="shared" si="34"/>
        <v>0</v>
      </c>
      <c r="AB40" s="46">
        <f t="shared" si="34"/>
        <v>0</v>
      </c>
      <c r="AC40" s="47">
        <f t="shared" si="34"/>
        <v>0</v>
      </c>
      <c r="AD40" s="45">
        <f>AD39</f>
        <v>0</v>
      </c>
      <c r="AE40" s="46">
        <f>AE39</f>
        <v>0</v>
      </c>
      <c r="AF40" s="46">
        <f>AF39</f>
        <v>0</v>
      </c>
      <c r="AG40" s="46">
        <f t="shared" ref="AG40:AH40" si="35">AG39</f>
        <v>0</v>
      </c>
      <c r="AH40" s="47">
        <f t="shared" si="35"/>
        <v>0</v>
      </c>
      <c r="AI40" s="49">
        <f>AD40+Y40+T40+O40+J40+E40</f>
        <v>1000</v>
      </c>
      <c r="AJ40" s="32"/>
    </row>
    <row r="41" spans="1:37" ht="32.25" customHeight="1" thickBot="1" x14ac:dyDescent="0.3">
      <c r="A41" s="130" t="s">
        <v>45</v>
      </c>
      <c r="B41" s="131"/>
      <c r="C41" s="44"/>
      <c r="D41" s="44"/>
      <c r="E41" s="45">
        <f>E33+E25+E22+E37+E40</f>
        <v>86471</v>
      </c>
      <c r="F41" s="46">
        <f t="shared" ref="F41:N41" si="36">F33+F25+F22+F37+F40</f>
        <v>83708</v>
      </c>
      <c r="G41" s="46">
        <f t="shared" si="36"/>
        <v>0</v>
      </c>
      <c r="H41" s="46">
        <f t="shared" si="36"/>
        <v>0</v>
      </c>
      <c r="I41" s="47">
        <f t="shared" si="36"/>
        <v>2763</v>
      </c>
      <c r="J41" s="45">
        <f>J33+J25+J22+J37+J40</f>
        <v>75639</v>
      </c>
      <c r="K41" s="46">
        <f t="shared" si="36"/>
        <v>72876</v>
      </c>
      <c r="L41" s="46">
        <f t="shared" si="36"/>
        <v>0</v>
      </c>
      <c r="M41" s="46">
        <f t="shared" si="36"/>
        <v>0</v>
      </c>
      <c r="N41" s="47">
        <f t="shared" si="36"/>
        <v>2763</v>
      </c>
      <c r="O41" s="45">
        <f>O33+O25+O22+O40+O37</f>
        <v>219150</v>
      </c>
      <c r="P41" s="46">
        <f t="shared" ref="P41:AH41" si="37">P33+P25+P22+P37+P40</f>
        <v>216387</v>
      </c>
      <c r="Q41" s="46">
        <f t="shared" si="37"/>
        <v>0</v>
      </c>
      <c r="R41" s="46">
        <f t="shared" si="37"/>
        <v>0</v>
      </c>
      <c r="S41" s="47">
        <f t="shared" si="37"/>
        <v>2763</v>
      </c>
      <c r="T41" s="45">
        <f t="shared" si="37"/>
        <v>182957</v>
      </c>
      <c r="U41" s="46">
        <f t="shared" si="37"/>
        <v>180194</v>
      </c>
      <c r="V41" s="46">
        <f t="shared" si="37"/>
        <v>0</v>
      </c>
      <c r="W41" s="46">
        <f t="shared" si="37"/>
        <v>0</v>
      </c>
      <c r="X41" s="47">
        <f t="shared" si="37"/>
        <v>2763</v>
      </c>
      <c r="Y41" s="45">
        <f t="shared" si="37"/>
        <v>188046</v>
      </c>
      <c r="Z41" s="46">
        <f t="shared" si="37"/>
        <v>185283</v>
      </c>
      <c r="AA41" s="46">
        <f t="shared" si="37"/>
        <v>0</v>
      </c>
      <c r="AB41" s="46">
        <f t="shared" si="37"/>
        <v>0</v>
      </c>
      <c r="AC41" s="47">
        <f t="shared" si="37"/>
        <v>2763</v>
      </c>
      <c r="AD41" s="45">
        <f>AD33+AD25+AD22+AD37+AD40</f>
        <v>149656</v>
      </c>
      <c r="AE41" s="46">
        <f t="shared" si="37"/>
        <v>146897.4</v>
      </c>
      <c r="AF41" s="46">
        <f t="shared" si="37"/>
        <v>0</v>
      </c>
      <c r="AG41" s="46">
        <f t="shared" si="37"/>
        <v>0</v>
      </c>
      <c r="AH41" s="47">
        <f t="shared" si="37"/>
        <v>2759</v>
      </c>
      <c r="AI41" s="49">
        <f>E41+J41+O41+T41+AD41+Y41</f>
        <v>901919</v>
      </c>
      <c r="AJ41" s="32"/>
    </row>
    <row r="42" spans="1:37" s="1" customFormat="1" ht="33" customHeight="1" x14ac:dyDescent="0.25">
      <c r="O42" s="90"/>
      <c r="P42" s="90"/>
      <c r="Q42" s="90"/>
      <c r="T42" s="90"/>
      <c r="U42" s="90"/>
      <c r="V42" s="90"/>
      <c r="Y42" s="90"/>
      <c r="Z42" s="90"/>
      <c r="AA42" s="90"/>
      <c r="AB42" s="90"/>
      <c r="AC42" s="90"/>
      <c r="AI42" s="90"/>
      <c r="AJ42" s="92"/>
      <c r="AK42" s="93"/>
    </row>
    <row r="43" spans="1:37" s="1" customFormat="1" ht="33" customHeight="1" x14ac:dyDescent="0.25">
      <c r="B43" s="128" t="s">
        <v>53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90"/>
      <c r="Q43" s="90"/>
      <c r="T43" s="90"/>
      <c r="U43" s="90"/>
      <c r="V43" s="90"/>
      <c r="Y43" s="90"/>
      <c r="Z43" s="90"/>
      <c r="AA43" s="90"/>
      <c r="AB43" s="90"/>
      <c r="AC43" s="90"/>
      <c r="AI43" s="90"/>
      <c r="AJ43" s="92"/>
      <c r="AK43" s="93"/>
    </row>
    <row r="47" spans="1:37" x14ac:dyDescent="0.25">
      <c r="P47" s="32"/>
      <c r="R47" s="32"/>
      <c r="T47" s="32"/>
    </row>
    <row r="49" spans="18:22" x14ac:dyDescent="0.25">
      <c r="R49" s="32"/>
      <c r="V49" s="32"/>
    </row>
    <row r="51" spans="18:22" x14ac:dyDescent="0.25">
      <c r="R51" s="32"/>
    </row>
  </sheetData>
  <mergeCells count="31">
    <mergeCell ref="B43:O43"/>
    <mergeCell ref="H1:AI1"/>
    <mergeCell ref="H2:AI2"/>
    <mergeCell ref="H3:AI3"/>
    <mergeCell ref="H4:AI4"/>
    <mergeCell ref="H5:AI5"/>
    <mergeCell ref="A41:B41"/>
    <mergeCell ref="O11:S11"/>
    <mergeCell ref="T11:X11"/>
    <mergeCell ref="Y11:AC11"/>
    <mergeCell ref="A34:AH34"/>
    <mergeCell ref="A37:B37"/>
    <mergeCell ref="A40:B40"/>
    <mergeCell ref="A38:AH38"/>
    <mergeCell ref="A23:AH23"/>
    <mergeCell ref="A25:B25"/>
    <mergeCell ref="B8:AH8"/>
    <mergeCell ref="E10:AI10"/>
    <mergeCell ref="A26:AH26"/>
    <mergeCell ref="A33:B33"/>
    <mergeCell ref="AI11:AI12"/>
    <mergeCell ref="A14:AH14"/>
    <mergeCell ref="A15:AH15"/>
    <mergeCell ref="A22:B22"/>
    <mergeCell ref="AD11:AH11"/>
    <mergeCell ref="A10:A12"/>
    <mergeCell ref="B10:B12"/>
    <mergeCell ref="C10:C12"/>
    <mergeCell ref="D10:D12"/>
    <mergeCell ref="E11:I11"/>
    <mergeCell ref="J11:N11"/>
  </mergeCells>
  <hyperlinks>
    <hyperlink ref="A22" location="P32" display="P32"/>
    <hyperlink ref="A25" location="P190" display="P190"/>
  </hyperlinks>
  <printOptions horizontalCentered="1"/>
  <pageMargins left="0.15748031496062992" right="0.15748031496062992" top="0.43307086614173229" bottom="0.47244094488188981" header="0.31496062992125984" footer="0.31496062992125984"/>
  <pageSetup paperSize="9" scale="43" firstPageNumber="20" orientation="landscape" useFirstPageNumber="1" r:id="rId1"/>
  <headerFooter>
    <oddHeader>&amp;C&amp;10&amp;P</oddHeader>
  </headerFooter>
  <rowBreaks count="1" manualBreakCount="1">
    <brk id="25" max="3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2024-04-15T06:46:18Z</cp:lastPrinted>
  <dcterms:created xsi:type="dcterms:W3CDTF">2016-09-27T05:07:00Z</dcterms:created>
  <dcterms:modified xsi:type="dcterms:W3CDTF">2024-04-15T06:46:20Z</dcterms:modified>
</cp:coreProperties>
</file>