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0.20\depkult\ПРОЕКТЫ ПОСТАНОВЛЕНИЙ, РАСПОРЯЖЕНИЙ\отдел развития отрасли культура\!!! МП 2024-2028\!!! ПРОЕКТ МП\На коллегию\корректировка ДЭР 28.04\"/>
    </mc:Choice>
  </mc:AlternateContent>
  <bookViews>
    <workbookView xWindow="0" yWindow="0" windowWidth="28800" windowHeight="12330" tabRatio="601"/>
  </bookViews>
  <sheets>
    <sheet name="Лист1" sheetId="1" r:id="rId1"/>
    <sheet name="Лист3" sheetId="3" r:id="rId2"/>
  </sheets>
  <definedNames>
    <definedName name="_xlnm.Print_Titles" localSheetId="0">Лист1!$A:$D,Лист1!$6:$9</definedName>
    <definedName name="_xlnm.Print_Area" localSheetId="0">Лист1!$A$1:$AD$58</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Y30" i="1" l="1"/>
  <c r="T30" i="1"/>
  <c r="Y16" i="1" l="1"/>
  <c r="AD16" i="1" s="1"/>
  <c r="T16" i="1"/>
  <c r="O16" i="1"/>
  <c r="J16" i="1"/>
  <c r="E16" i="1"/>
  <c r="AD55" i="1" l="1"/>
  <c r="O55" i="1"/>
  <c r="E55" i="1"/>
  <c r="E54" i="1"/>
  <c r="L58" i="1"/>
  <c r="N58" i="1"/>
  <c r="Q58" i="1"/>
  <c r="S58" i="1"/>
  <c r="V58" i="1"/>
  <c r="W58" i="1"/>
  <c r="AA58" i="1"/>
  <c r="AC58" i="1"/>
  <c r="F52" i="1"/>
  <c r="X66" i="1" s="1"/>
  <c r="G52" i="1"/>
  <c r="G58" i="1" s="1"/>
  <c r="H52" i="1"/>
  <c r="H58" i="1" s="1"/>
  <c r="I52" i="1"/>
  <c r="I58" i="1" s="1"/>
  <c r="K52" i="1"/>
  <c r="K58" i="1" s="1"/>
  <c r="L52" i="1"/>
  <c r="M52" i="1"/>
  <c r="M58" i="1" s="1"/>
  <c r="N52" i="1"/>
  <c r="P52" i="1"/>
  <c r="P58" i="1" s="1"/>
  <c r="Q52" i="1"/>
  <c r="R52" i="1"/>
  <c r="R58" i="1" s="1"/>
  <c r="S52" i="1"/>
  <c r="U52" i="1"/>
  <c r="U58" i="1" s="1"/>
  <c r="V52" i="1"/>
  <c r="W52" i="1"/>
  <c r="X52" i="1"/>
  <c r="X58" i="1" s="1"/>
  <c r="Z52" i="1"/>
  <c r="Z58" i="1" s="1"/>
  <c r="AA52" i="1"/>
  <c r="AB52" i="1"/>
  <c r="AB58" i="1" s="1"/>
  <c r="AC52" i="1"/>
  <c r="G44" i="1"/>
  <c r="H44" i="1"/>
  <c r="I44" i="1"/>
  <c r="L44" i="1"/>
  <c r="M44" i="1"/>
  <c r="N44" i="1"/>
  <c r="Q44" i="1"/>
  <c r="R44" i="1"/>
  <c r="S44" i="1"/>
  <c r="U44" i="1"/>
  <c r="V44" i="1"/>
  <c r="W44" i="1"/>
  <c r="X44" i="1"/>
  <c r="Z44" i="1"/>
  <c r="AA44" i="1"/>
  <c r="AB44" i="1"/>
  <c r="AC44" i="1"/>
  <c r="F58" i="1" l="1"/>
  <c r="P39" i="1"/>
  <c r="K39" i="1"/>
  <c r="K44" i="1" s="1"/>
  <c r="F39" i="1"/>
  <c r="Y40" i="1"/>
  <c r="O40" i="1"/>
  <c r="T40" i="1"/>
  <c r="J40" i="1"/>
  <c r="E40" i="1"/>
  <c r="T39" i="1"/>
  <c r="Y39" i="1"/>
  <c r="U20" i="1"/>
  <c r="AD40" i="1" l="1"/>
  <c r="J39" i="1"/>
  <c r="O39" i="1"/>
  <c r="P44" i="1"/>
  <c r="E39" i="1"/>
  <c r="F44" i="1"/>
  <c r="Y37" i="1"/>
  <c r="T37" i="1"/>
  <c r="O37" i="1"/>
  <c r="J37" i="1"/>
  <c r="E37" i="1"/>
  <c r="Y42" i="1"/>
  <c r="Y43" i="1"/>
  <c r="T42" i="1"/>
  <c r="T43" i="1"/>
  <c r="O42" i="1"/>
  <c r="O43" i="1"/>
  <c r="J42" i="1"/>
  <c r="J43" i="1"/>
  <c r="E42" i="1"/>
  <c r="E43" i="1"/>
  <c r="AD39" i="1" l="1"/>
  <c r="J52" i="1"/>
  <c r="J58" i="1" s="1"/>
  <c r="Y52" i="1"/>
  <c r="Y58" i="1" s="1"/>
  <c r="O52" i="1"/>
  <c r="O58" i="1" s="1"/>
  <c r="T52" i="1"/>
  <c r="T58" i="1" s="1"/>
  <c r="E52" i="1"/>
  <c r="E58" i="1" s="1"/>
  <c r="AD43" i="1"/>
  <c r="AD42" i="1"/>
  <c r="AD37" i="1"/>
  <c r="AD52" i="1" l="1"/>
  <c r="AD58" i="1" s="1"/>
  <c r="AE52" i="1"/>
  <c r="Z53" i="1"/>
  <c r="AA53" i="1"/>
  <c r="AB53" i="1"/>
  <c r="AC53" i="1"/>
  <c r="Y53" i="1"/>
  <c r="U53" i="1"/>
  <c r="V53" i="1"/>
  <c r="W53" i="1"/>
  <c r="X53" i="1"/>
  <c r="T53" i="1"/>
  <c r="P53" i="1"/>
  <c r="Q53" i="1"/>
  <c r="R53" i="1"/>
  <c r="S53" i="1"/>
  <c r="L53" i="1"/>
  <c r="M53" i="1"/>
  <c r="N53" i="1"/>
  <c r="K53" i="1"/>
  <c r="J53" i="1"/>
  <c r="F53" i="1"/>
  <c r="G53" i="1"/>
  <c r="H53" i="1"/>
  <c r="I53" i="1"/>
  <c r="J20" i="1"/>
  <c r="Y46" i="1"/>
  <c r="Y48" i="1"/>
  <c r="Y35" i="1"/>
  <c r="Y36" i="1"/>
  <c r="Y38" i="1"/>
  <c r="Y41" i="1"/>
  <c r="Y25" i="1"/>
  <c r="Y26" i="1"/>
  <c r="Y27" i="1"/>
  <c r="Y28" i="1"/>
  <c r="Y29" i="1"/>
  <c r="Y31" i="1"/>
  <c r="Y14" i="1"/>
  <c r="Y15" i="1"/>
  <c r="Y17" i="1"/>
  <c r="Y18" i="1"/>
  <c r="Y19" i="1"/>
  <c r="Y20" i="1"/>
  <c r="Y21" i="1"/>
  <c r="T48" i="1"/>
  <c r="T41" i="1"/>
  <c r="T35" i="1"/>
  <c r="T36" i="1"/>
  <c r="T38" i="1"/>
  <c r="T25" i="1"/>
  <c r="T26" i="1"/>
  <c r="T27" i="1"/>
  <c r="T28" i="1"/>
  <c r="T29" i="1"/>
  <c r="T31" i="1"/>
  <c r="T14" i="1"/>
  <c r="T15" i="1"/>
  <c r="T17" i="1"/>
  <c r="T18" i="1"/>
  <c r="T19" i="1"/>
  <c r="T21" i="1"/>
  <c r="O46" i="1"/>
  <c r="O48" i="1"/>
  <c r="O35" i="1"/>
  <c r="O36" i="1"/>
  <c r="O38" i="1"/>
  <c r="O41" i="1"/>
  <c r="O25" i="1"/>
  <c r="O26" i="1"/>
  <c r="O27" i="1"/>
  <c r="O28" i="1"/>
  <c r="O29" i="1"/>
  <c r="O30" i="1"/>
  <c r="O31" i="1"/>
  <c r="O14" i="1"/>
  <c r="O15" i="1"/>
  <c r="O17" i="1"/>
  <c r="O18" i="1"/>
  <c r="O19" i="1"/>
  <c r="O20" i="1"/>
  <c r="O21" i="1"/>
  <c r="E46" i="1"/>
  <c r="E47" i="1"/>
  <c r="E48" i="1"/>
  <c r="E35" i="1"/>
  <c r="E36" i="1"/>
  <c r="E38" i="1"/>
  <c r="E41" i="1"/>
  <c r="E25" i="1"/>
  <c r="E26" i="1"/>
  <c r="E27" i="1"/>
  <c r="E28" i="1"/>
  <c r="E29" i="1"/>
  <c r="E30" i="1"/>
  <c r="E31" i="1"/>
  <c r="J36" i="1"/>
  <c r="J38" i="1"/>
  <c r="J25" i="1"/>
  <c r="J26" i="1"/>
  <c r="J27" i="1"/>
  <c r="J28" i="1"/>
  <c r="J29" i="1"/>
  <c r="J30" i="1"/>
  <c r="J31" i="1"/>
  <c r="J14" i="1"/>
  <c r="J15" i="1"/>
  <c r="J17" i="1"/>
  <c r="J18" i="1"/>
  <c r="J19" i="1"/>
  <c r="E14" i="1"/>
  <c r="E15" i="1"/>
  <c r="E17" i="1"/>
  <c r="E18" i="1"/>
  <c r="E19" i="1"/>
  <c r="E20" i="1"/>
  <c r="E21" i="1"/>
  <c r="Y13" i="1"/>
  <c r="T13" i="1"/>
  <c r="O13" i="1"/>
  <c r="J13" i="1"/>
  <c r="E13" i="1"/>
  <c r="E22" i="1" l="1"/>
  <c r="AD30" i="1"/>
  <c r="AD28" i="1"/>
  <c r="AD31" i="1"/>
  <c r="AD29" i="1"/>
  <c r="K32" i="1"/>
  <c r="L32" i="1"/>
  <c r="M32" i="1"/>
  <c r="N32" i="1"/>
  <c r="P32" i="1"/>
  <c r="Q32" i="1"/>
  <c r="R32" i="1"/>
  <c r="S32" i="1"/>
  <c r="U32" i="1"/>
  <c r="V32" i="1"/>
  <c r="W32" i="1"/>
  <c r="X32" i="1"/>
  <c r="Z32" i="1"/>
  <c r="AA32" i="1"/>
  <c r="AB32" i="1"/>
  <c r="AC32" i="1"/>
  <c r="G32" i="1"/>
  <c r="H32" i="1"/>
  <c r="I32" i="1"/>
  <c r="F32" i="1"/>
  <c r="Y47" i="1" l="1"/>
  <c r="T20" i="1" l="1"/>
  <c r="T47" i="1" l="1"/>
  <c r="AD20" i="1" l="1"/>
  <c r="W22" i="1" l="1"/>
  <c r="X22" i="1"/>
  <c r="V22" i="1"/>
  <c r="X49" i="1"/>
  <c r="W49" i="1"/>
  <c r="V49" i="1"/>
  <c r="W50" i="1" l="1"/>
  <c r="W51" i="1" s="1"/>
  <c r="W57" i="1" s="1"/>
  <c r="W56" i="1" s="1"/>
  <c r="V50" i="1"/>
  <c r="V51" i="1" s="1"/>
  <c r="V57" i="1" s="1"/>
  <c r="V56" i="1" s="1"/>
  <c r="X50" i="1"/>
  <c r="X51" i="1" s="1"/>
  <c r="X57" i="1" s="1"/>
  <c r="X56" i="1" s="1"/>
  <c r="AC22" i="1"/>
  <c r="AB22" i="1"/>
  <c r="AA22" i="1"/>
  <c r="U22" i="1" l="1"/>
  <c r="U49" i="1"/>
  <c r="U50" i="1" l="1"/>
  <c r="U51" i="1" s="1"/>
  <c r="U57" i="1" s="1"/>
  <c r="U56" i="1" s="1"/>
  <c r="K6" i="3"/>
  <c r="K7" i="3"/>
  <c r="K5" i="3"/>
  <c r="G6" i="3"/>
  <c r="G7" i="3"/>
  <c r="L7" i="3" s="1"/>
  <c r="G5" i="3"/>
  <c r="L5" i="3" s="1"/>
  <c r="L6" i="3"/>
  <c r="C8" i="3"/>
  <c r="D8" i="3"/>
  <c r="E8" i="3"/>
  <c r="F8" i="3"/>
  <c r="H8" i="3"/>
  <c r="I8" i="3"/>
  <c r="J8" i="3"/>
  <c r="B8" i="3"/>
  <c r="O47" i="1" l="1"/>
  <c r="M5" i="3"/>
  <c r="M7" i="3"/>
  <c r="M6" i="3"/>
  <c r="M8" i="3" s="1"/>
  <c r="L8" i="3"/>
  <c r="G8" i="3"/>
  <c r="K8" i="3"/>
  <c r="E53" i="1" l="1"/>
  <c r="O54" i="1"/>
  <c r="O53" i="1" l="1"/>
  <c r="AD54" i="1"/>
  <c r="Z49" i="1" l="1"/>
  <c r="R49" i="1"/>
  <c r="Q49" i="1"/>
  <c r="P49" i="1"/>
  <c r="G49" i="1"/>
  <c r="H49" i="1"/>
  <c r="I49" i="1"/>
  <c r="P22" i="1" l="1"/>
  <c r="P50" i="1" s="1"/>
  <c r="P51" i="1" s="1"/>
  <c r="P57" i="1" s="1"/>
  <c r="P56" i="1" s="1"/>
  <c r="J46" i="1" l="1"/>
  <c r="J47" i="1"/>
  <c r="J48" i="1"/>
  <c r="K49" i="1"/>
  <c r="M49" i="1"/>
  <c r="L49" i="1"/>
  <c r="J41" i="1" l="1"/>
  <c r="X69" i="1" l="1"/>
  <c r="L22" i="1"/>
  <c r="L50" i="1" s="1"/>
  <c r="L51" i="1" s="1"/>
  <c r="L57" i="1" s="1"/>
  <c r="L56" i="1" s="1"/>
  <c r="M22" i="1"/>
  <c r="M50" i="1" s="1"/>
  <c r="M51" i="1" s="1"/>
  <c r="M57" i="1" s="1"/>
  <c r="M56" i="1" s="1"/>
  <c r="N22" i="1"/>
  <c r="J21" i="1"/>
  <c r="K22" i="1" l="1"/>
  <c r="K50" i="1" s="1"/>
  <c r="K51" i="1" s="1"/>
  <c r="K57" i="1" s="1"/>
  <c r="K56" i="1" s="1"/>
  <c r="AC49" i="1" l="1"/>
  <c r="AC50" i="1" s="1"/>
  <c r="AC51" i="1" s="1"/>
  <c r="AC57" i="1" s="1"/>
  <c r="AC56" i="1" s="1"/>
  <c r="AB49" i="1"/>
  <c r="AB50" i="1" s="1"/>
  <c r="AB51" i="1" s="1"/>
  <c r="AB57" i="1" s="1"/>
  <c r="AB56" i="1" s="1"/>
  <c r="AA49" i="1"/>
  <c r="AA50" i="1" s="1"/>
  <c r="AA51" i="1" s="1"/>
  <c r="AA57" i="1" s="1"/>
  <c r="AA56" i="1" s="1"/>
  <c r="S49" i="1"/>
  <c r="O49" i="1" s="1"/>
  <c r="F49" i="1"/>
  <c r="E49" i="1" s="1"/>
  <c r="T49" i="1" l="1"/>
  <c r="AD19" i="1" l="1"/>
  <c r="H22" i="1" l="1"/>
  <c r="H50" i="1" s="1"/>
  <c r="H51" i="1" s="1"/>
  <c r="H57" i="1" l="1"/>
  <c r="H56" i="1" s="1"/>
  <c r="AD38" i="1"/>
  <c r="AD47" i="1" l="1"/>
  <c r="AD36" i="1"/>
  <c r="AD17" i="1" l="1"/>
  <c r="Z22" i="1"/>
  <c r="Z50" i="1" s="1"/>
  <c r="Z51" i="1" s="1"/>
  <c r="Z57" i="1" s="1"/>
  <c r="Z56" i="1" s="1"/>
  <c r="AD14" i="1" l="1"/>
  <c r="AD13" i="1"/>
  <c r="F22" i="1"/>
  <c r="F50" i="1" s="1"/>
  <c r="J24" i="1"/>
  <c r="T46" i="1"/>
  <c r="J49" i="1"/>
  <c r="Y34" i="1"/>
  <c r="Y44" i="1" s="1"/>
  <c r="T34" i="1"/>
  <c r="T44" i="1" s="1"/>
  <c r="O34" i="1"/>
  <c r="O44" i="1" s="1"/>
  <c r="J35" i="1"/>
  <c r="J34" i="1"/>
  <c r="E34" i="1"/>
  <c r="E44" i="1" s="1"/>
  <c r="E24" i="1"/>
  <c r="Y24" i="1"/>
  <c r="T24" i="1"/>
  <c r="O24" i="1"/>
  <c r="Q22" i="1"/>
  <c r="Q50" i="1" s="1"/>
  <c r="Q51" i="1" s="1"/>
  <c r="Q57" i="1" s="1"/>
  <c r="Q56" i="1" s="1"/>
  <c r="I22" i="1"/>
  <c r="I50" i="1" s="1"/>
  <c r="I51" i="1" s="1"/>
  <c r="S22" i="1"/>
  <c r="S50" i="1" s="1"/>
  <c r="S51" i="1" s="1"/>
  <c r="S57" i="1" s="1"/>
  <c r="S56" i="1" s="1"/>
  <c r="R22" i="1"/>
  <c r="R50" i="1" s="1"/>
  <c r="R51" i="1" s="1"/>
  <c r="G22" i="1"/>
  <c r="G50" i="1" s="1"/>
  <c r="G51" i="1" s="1"/>
  <c r="R57" i="1" l="1"/>
  <c r="R56" i="1" s="1"/>
  <c r="X70" i="1"/>
  <c r="I57" i="1"/>
  <c r="I56" i="1" s="1"/>
  <c r="X67" i="1"/>
  <c r="G57" i="1"/>
  <c r="G56" i="1" s="1"/>
  <c r="F51" i="1"/>
  <c r="X61" i="1"/>
  <c r="J44" i="1"/>
  <c r="AD44" i="1" s="1"/>
  <c r="O32" i="1"/>
  <c r="T32" i="1"/>
  <c r="Y32" i="1"/>
  <c r="E32" i="1"/>
  <c r="J32" i="1"/>
  <c r="T22" i="1"/>
  <c r="T50" i="1" s="1"/>
  <c r="T51" i="1" s="1"/>
  <c r="T57" i="1" s="1"/>
  <c r="T56" i="1" s="1"/>
  <c r="Y22" i="1"/>
  <c r="E50" i="1"/>
  <c r="E51" i="1" s="1"/>
  <c r="E57" i="1" s="1"/>
  <c r="E56" i="1" s="1"/>
  <c r="Y49" i="1"/>
  <c r="AD49" i="1" s="1"/>
  <c r="AD53" i="1"/>
  <c r="J22" i="1"/>
  <c r="AD21" i="1"/>
  <c r="AD41" i="1"/>
  <c r="AD27" i="1"/>
  <c r="AD15" i="1"/>
  <c r="AD25" i="1"/>
  <c r="AD26" i="1"/>
  <c r="AD34" i="1"/>
  <c r="AD24" i="1"/>
  <c r="AD46" i="1"/>
  <c r="AD18" i="1"/>
  <c r="AD35" i="1"/>
  <c r="AD48" i="1"/>
  <c r="O22" i="1"/>
  <c r="O50" i="1" l="1"/>
  <c r="O51" i="1" s="1"/>
  <c r="O57" i="1" s="1"/>
  <c r="O56" i="1" s="1"/>
  <c r="X65" i="1"/>
  <c r="F57" i="1"/>
  <c r="F56" i="1" s="1"/>
  <c r="J50" i="1"/>
  <c r="J51" i="1" s="1"/>
  <c r="J57" i="1" s="1"/>
  <c r="J56" i="1" s="1"/>
  <c r="AD22" i="1"/>
  <c r="Y50" i="1"/>
  <c r="Y51" i="1" s="1"/>
  <c r="Y57" i="1" s="1"/>
  <c r="Y56" i="1" s="1"/>
  <c r="AD32" i="1"/>
  <c r="AE51" i="1" l="1"/>
  <c r="AD50" i="1"/>
  <c r="AD51" i="1" s="1"/>
  <c r="AD57" i="1" s="1"/>
  <c r="AD56" i="1" s="1"/>
  <c r="N49" i="1"/>
  <c r="N50" i="1" s="1"/>
  <c r="N51" i="1" s="1"/>
  <c r="N57" i="1" l="1"/>
  <c r="N56" i="1" s="1"/>
  <c r="X71" i="1"/>
  <c r="X62" i="1"/>
  <c r="X63" i="1" l="1"/>
  <c r="AE58" i="1" l="1"/>
  <c r="X64" i="1" l="1"/>
</calcChain>
</file>

<file path=xl/sharedStrings.xml><?xml version="1.0" encoding="utf-8"?>
<sst xmlns="http://schemas.openxmlformats.org/spreadsheetml/2006/main" count="199" uniqueCount="143">
  <si>
    <t>Сроки реализации</t>
  </si>
  <si>
    <t>Всего</t>
  </si>
  <si>
    <t>1.1.</t>
  </si>
  <si>
    <t>2.1.</t>
  </si>
  <si>
    <t>2.2.</t>
  </si>
  <si>
    <t>2.3.</t>
  </si>
  <si>
    <t>2.4.</t>
  </si>
  <si>
    <t>3.1.</t>
  </si>
  <si>
    <t>3.4.</t>
  </si>
  <si>
    <t>4.1.</t>
  </si>
  <si>
    <t>4.2.</t>
  </si>
  <si>
    <t>3.2.</t>
  </si>
  <si>
    <t>В области культуры и искусства</t>
  </si>
  <si>
    <t>В области образования</t>
  </si>
  <si>
    <t>Местный бюджет</t>
  </si>
  <si>
    <t>Областной бюджет</t>
  </si>
  <si>
    <t xml:space="preserve">Федеральный бюджет </t>
  </si>
  <si>
    <t>Внебюджетные средства</t>
  </si>
  <si>
    <t>1.3.</t>
  </si>
  <si>
    <t xml:space="preserve">           Перечень мероприятий муниципальной программы</t>
  </si>
  <si>
    <t>№ п/п</t>
  </si>
  <si>
    <t xml:space="preserve">Наименование целей,задач и мероприятий  муниципальной программы </t>
  </si>
  <si>
    <t>Ответственный исполнитель</t>
  </si>
  <si>
    <t>Финансовое обеспечение реализации муниципальной программы, тыс. руб.</t>
  </si>
  <si>
    <t>ИТОГО:</t>
  </si>
  <si>
    <t>Итого по задаче 4:</t>
  </si>
  <si>
    <t>1.4.</t>
  </si>
  <si>
    <t>3.3.</t>
  </si>
  <si>
    <t>Выполнение муниципального задания муниципальными учреждениями культуры:</t>
  </si>
  <si>
    <t>1.5.</t>
  </si>
  <si>
    <t>1.6.</t>
  </si>
  <si>
    <t>1.7.</t>
  </si>
  <si>
    <t>3.5.</t>
  </si>
  <si>
    <t>4.3.</t>
  </si>
  <si>
    <t>Реализация мероприятий муниципальными учреждениями культуры в рамках приносящей доход деятельности</t>
  </si>
  <si>
    <t>Итого по задаче 1:</t>
  </si>
  <si>
    <t xml:space="preserve">Итого по задаче 2:  </t>
  </si>
  <si>
    <t xml:space="preserve"> департамент культуры </t>
  </si>
  <si>
    <t>м.б.</t>
  </si>
  <si>
    <t>обл</t>
  </si>
  <si>
    <t>фед.</t>
  </si>
  <si>
    <t>внб</t>
  </si>
  <si>
    <t>МАУИ "ТЮЗ "Дилижанс", МБУИ "Тольяттинский театр кукол", МБУИ г.о. Тольятти "МДТ" 
(департамент культуры)</t>
  </si>
  <si>
    <t>Организация и проведение мероприятия по итогам конкурса на присуждение именных премий главы городского округа Тольятти в сфере культуры "Вдохновение"</t>
  </si>
  <si>
    <t>Оплата ранее принятых обязательств (по муниципальной программе):</t>
  </si>
  <si>
    <t>Итого по муниципальной программе с учетом оплаты ранее принятых обязательств:</t>
  </si>
  <si>
    <t>ДК</t>
  </si>
  <si>
    <t>дгд</t>
  </si>
  <si>
    <t>обл.</t>
  </si>
  <si>
    <t>дк</t>
  </si>
  <si>
    <t xml:space="preserve">МАУ "КЦ "Автоград"  
(департамент культуры ) </t>
  </si>
  <si>
    <t xml:space="preserve">МБУК г.о. Тольятти "ДЦ "Русич", МАУ КДЦ "Буревестник", МАУ "КЦ "Автоград"                                                
(департамент культуры)  </t>
  </si>
  <si>
    <t>Проведение просветительских мероприятий с использованием форматов видео- и кинопоказов, анимационных фильмов</t>
  </si>
  <si>
    <t>оу</t>
  </si>
  <si>
    <t>мб</t>
  </si>
  <si>
    <t>1.1.1.</t>
  </si>
  <si>
    <t>1.1.2.</t>
  </si>
  <si>
    <t>Итого по муниципальной программе без учета оплаты ранее принятых обязательств, в том числе:</t>
  </si>
  <si>
    <t>по департаменту культуры</t>
  </si>
  <si>
    <t>Вовлечение волонтеров в добровольческую деятельность в сфере культуры</t>
  </si>
  <si>
    <t>Итого по задаче 3 без учета оплаты ранее принятых обязательств:</t>
  </si>
  <si>
    <t>Биб-ки Тольятти</t>
  </si>
  <si>
    <t>Автоград</t>
  </si>
  <si>
    <t>ОДБ</t>
  </si>
  <si>
    <t>областной</t>
  </si>
  <si>
    <t>всего вышестоящий</t>
  </si>
  <si>
    <t>федеральный</t>
  </si>
  <si>
    <t>План на 2024 год</t>
  </si>
  <si>
    <t>План на 2025 год</t>
  </si>
  <si>
    <t>План на 2026 год</t>
  </si>
  <si>
    <t>План на 2027 год</t>
  </si>
  <si>
    <t>План на 2028 год</t>
  </si>
  <si>
    <t>Задача 1. Развитие деятельности муниципальных учреждений в сфере культуры</t>
  </si>
  <si>
    <t>Осуществление отдельных ежемесячных выплат матерям (или другим родственникам, фактически осуществляющим уход за ребенком), находящимся в отпуске по уходу за ребенком до достижения им установленного законом возраста и состоящим в трудовых отношениях на условиях трудового договора с муниципальными учреждениями культуры</t>
  </si>
  <si>
    <t xml:space="preserve">Поддержка творческой деятельности и техническое оснащение детских и кукольных театров
(государственная программа "Развитие культуры в Самарской области на период до 2025 года")
</t>
  </si>
  <si>
    <t>Участие в мероприятиях, способствующих развитию кадрового потенциала и обеспечению сферы культуры квалифицированным персоналом</t>
  </si>
  <si>
    <t>2024-2028</t>
  </si>
  <si>
    <t xml:space="preserve">МАУИ "ТЮЗ "Дилижанс" 
(департамент культуры ) </t>
  </si>
  <si>
    <t>1.2.</t>
  </si>
  <si>
    <t>Поддержка развития коллективов самодеятельного народного творчества, в том числе на основе партнерского взаимодействия с национально-культурными центрами и автономиями городского округа Тольятти</t>
  </si>
  <si>
    <t>2.5.</t>
  </si>
  <si>
    <t>2.6.</t>
  </si>
  <si>
    <t>2.7.</t>
  </si>
  <si>
    <t>2.8.</t>
  </si>
  <si>
    <t>Развитие общегородской технологической коммуникативной площадки "Единый маркетинговый центр", с использованием средств электронного маркетинга</t>
  </si>
  <si>
    <t>Предоставление субсидий юридическим лицам (за исключением субсидий государственным (муниципальным) учреждениям), индивидуальным предпринимателям, а также физическим лицам - производителям товаров, работ, услуг, осуществляющим деятельность в сфере культуры</t>
  </si>
  <si>
    <t>Задача 3. Развитие инфраструктуры в сфере культуры в городском округе Тольятти</t>
  </si>
  <si>
    <t xml:space="preserve">Проведение ремонта, выполнение мероприятий по обеспечению эксплуатационных требований согласно нормам безопасности на объектах дополнительного образования, в том числе разработка проектно-сметной документации </t>
  </si>
  <si>
    <t xml:space="preserve">Проведение ремонта, выполнение мероприятий по обеспечению эксплуатационных требований согласно нормам безопасности на объектах культуры, в том числе разработка проектно-сметной документации  </t>
  </si>
  <si>
    <t>Задача 4. Внедрение цифровых технологий в  сфере культуры</t>
  </si>
  <si>
    <t>Трансляции культурных событий сферы культура</t>
  </si>
  <si>
    <t xml:space="preserve">Размещение актуальной информации на портале «Культура.рф», сайтах учреждений </t>
  </si>
  <si>
    <t xml:space="preserve">МБУК "Библиотеки Тольятти", МБУК ОДБ
(департамент культуры )      </t>
  </si>
  <si>
    <t>Реконструкция здания МАУИ «ТЮЗ «Дилижанс» со строительством пристроя по адресу: Тольятти, ул. Степана Разина, д.93</t>
  </si>
  <si>
    <t>3.6.</t>
  </si>
  <si>
    <t>3.7.</t>
  </si>
  <si>
    <t>3.8.</t>
  </si>
  <si>
    <t xml:space="preserve">
МАУ городского округа Тольятти "ДТ "Колесо"имени Г.Б. Дроздова", МАУИ "ТЮЗ "Дилижанс", МБУИ г.о. Тольятти "МДТ",  МБУИ "Тольяттинский театр кукол",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ДШИ "Лицей искусств", МБУ ДО ДХШ № 3, МБУ ДО ДШИ им. Г.В. Свиридова, МБУ ДО ДШИ "Гармония", МБУ ДО ДШИ "Камертон", МБУ ДО ДШИ "Форте", МБУДО ДХШ № 1, МБУ ДО ДМШ № 3, МБУ ДО ДХШ им. И.Е. Репина, МБУ ДО ДХШ им. М.М. Плисецкой, МБУ ДО ДДК, МБУ ДО ЦРТДЮ "Истоки", МБУ ДО Детская Школа искусств  № 1, МБУДО ДХШ им. М. Шагала, МБУ ДО ДМШ № 4 им. В.М. Свердлова, МБУ ДО Детская Школа искусств им. М.А. Балакирева, МБУ ДО Детская Школа искусств Центрального района, 
(департамент культуры)  </t>
  </si>
  <si>
    <t>МБУК ТКМ, МБУК ТХМ,  МБУК ГМК "Наследие", МАУК ПКИТ им. К.Г. Сахарова, 
 МБУК ОДБ, МБУК "Библиотеки Тольятти", МБУК г.о. Тольятти "ДЦ "Русич", МАУ КДЦ "Буревестник", МАУ "КЦ "Автоград", МАУ городского округа Тольятти "ДТ "Колесо"имени Г.Б. Дроздова", МБУИ г.о. Тольятти "МДТ",  МБУИ "Тольяттинский театр кукол",  МАУИ "ТЮЗ "Дилижанс"</t>
  </si>
  <si>
    <t>по департаменту градостроительной деятельности</t>
  </si>
  <si>
    <t>Поддержка новых театральных постановок</t>
  </si>
  <si>
    <t xml:space="preserve">МАУ городского округа Тольятти "ДТ "Колесо"имени Г.Б. Дроздова",  (департамент культуры)    </t>
  </si>
  <si>
    <t>2024-2025</t>
  </si>
  <si>
    <t xml:space="preserve">Проектирование и создание стационарных музейных экспозиций и передвижных выставок </t>
  </si>
  <si>
    <t xml:space="preserve">
МБУ ДО ДШИ "Гармония"
(департамент культуры )</t>
  </si>
  <si>
    <t>Выполнение мероприятий по обеспечению доступности для маломобильных групп населения и инвалидов на объектах культуры и дополнительного образования, в том числе разработка проектно-сметной документации.</t>
  </si>
  <si>
    <t>Укрепление материально-технической базы в муниципальных учреждениях, находящихся в ведомственном подчинении департамента культуры</t>
  </si>
  <si>
    <t>2024-2026</t>
  </si>
  <si>
    <t>3.9.</t>
  </si>
  <si>
    <t>МБУК ТКМ
 (департамент культуры )</t>
  </si>
  <si>
    <t xml:space="preserve">
МБУК "ОДБ" 
(департамент культуры )</t>
  </si>
  <si>
    <t xml:space="preserve">
МАУ КДЦ "Буревестник"
 (департамент культуры )</t>
  </si>
  <si>
    <t xml:space="preserve">МАУ городского округа Тольятти "ДТ "Колесо"имени Г.Б. Дроздова", МАУИ "ТЮЗ "Дилижанс", МБУИ г.о. Тольятти "МДТ",  МБУИ "Тольяттинский театр кукол",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ДШИ "Лицей искусств" им. В.Н. Сафонова, МБУ ДО ДХШ № 3, МБУ ДО ДШИ им. Г.В. Свиридова, МБУ ДО ДШИ "Гармония", МБУ ДО ДШИ "Камертон", МБУ ДО ДШИ "Форте", МБУДО ДХШ № 1, МБУ ДО ДМШ № 3, МБУ ДО ДХШ им. И.Е. Репина, МБУ ДО ДХШ им. М.М. Плисецкой, МБУ ДО ДДК, МБУ ДО ЦРТДЮ "Истоки", МБУ ДО Детская Школа искусств  № 1, МБУДО ДХШ им. М. Шагала, МБУ ДО ДМШ № 4 им. В.М. Свердлова, МБУ ДО Детская Школа искусств им. М.А. Балакирева, МБУ ДО Детская Школа искусств Центрального района,   
( департамент культуры )        </t>
  </si>
  <si>
    <t>МБУ ДО Детская Школа искусств Центрального района, МБУ ДО Детская Школа искусств  № 1, МБУ ДО ДДК,  МБУ ДО ЦРТДЮ "Истоки", МБУ ДО ДХШ им. М.М. Плисецкой, МБУ ДО ДШИ "Форте", МБУ ДО ДХШ № 3, МБУ ДО ДШИ "Лицей искусств" им. В.Н. Сафонова,   МБУ ДО ДМШ № 4 им. В.М. Свердлова, МБУ ДО ДШИ "Камертон", МБУ ДО ДШИ им. Г.В. Свиридова
(департамент культуры)</t>
  </si>
  <si>
    <t xml:space="preserve">МБУИ г.о. Тольятти "МДТ", МБУК г.о. Тольятти "ДЦ "Русич", МБУИ "Тольяттинский театр кукол", МБУК ТКМ, МБУК ТХМ,  МБУК ГМК "Наследие",  МАУ "КЦ "Автоград", МАУИ "ТЮЗ "Дилижанс",  МАУ КДЦ "Буревестник", МБУК ОДБ, МБУК "Библиотеки Тольятти",
(департамент культуры ) </t>
  </si>
  <si>
    <t xml:space="preserve"> МБУ ДО ДМШ № 3, МБУ ДО ДХШ им. М.М. Плисецкой, МБУ ДО ДШИ им. Г.В. Свиридова, МБУ ДО ДШИ "Гармония", МБУ ДО ДШИ "Лицей искусств" им. В.Н. Сафонова, МБУ ДО Детская Школа искусств  № 1, МБУ ДО ЦРТДЮ "Истоки", МБУ ДО ДШИ "Форте", МБУК ТКМ,  МБУК ГМК "Наследие", МБУК ОДБ, МБУК "Библиотеки Тольятти",
(департамент культуры )</t>
  </si>
  <si>
    <t xml:space="preserve">
МБУ ДО ДШИ "Гармония", МБУ ДО ДШИ "Лицей искусств" им. В.Н. Сафонова, МБУ ДО ЦРТДЮ "Истоки",  МБУК ОДБ, МБУК "Библиотеки Тольятти", МАУИ "ТЮЗ "Дилижанс",  МАУ КДЦ "Буревестник", МБУИ г.о. Тольятти "МДТ", МБУК ТКМ,
(департамент культуры)
</t>
  </si>
  <si>
    <t xml:space="preserve"> МБУК ОДБ, МБУК "Библиотеки Тольятти"
(департамент культуры )</t>
  </si>
  <si>
    <t xml:space="preserve"> МБУК ОДБ, МБУК "Библиотеки Тольятти", МАУ "КЦ "Автоград"
(департамент культуры )</t>
  </si>
  <si>
    <t xml:space="preserve">МАУ городского округа Тольятти "ДТ "Колесо"имени Г.Б. Дроздова", МАУИ "ТЮЗ "Дилижанс", МБУИ г.о. Тольятти "МДТ",  МБУИ "Тольяттинский театр кукол",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ДШИ "Лицей искусств", МБУ ДО ДХШ № 3, МБУ ДО ДШИ им. Г.В. Свиридова, МБУ ДО ДШИ "Гармония", МБУ ДО ДШИ "Камертон", МБУ ДО ДШИ "Форте", МБУДО ДХШ № 1, МБУ ДО ДМШ № 3, МБУ ДО ДХШ им. И.Е. Репина, МБУ ДО ДХШ им. М.М. Плисецкой, МБУ ДО ДДК, МБУ ДО ЦРТДЮ "Истоки", МБУ ДО Детская Школа искусств  № 1, МБУДО ДХШ им. М. Шагала, МБУ ДО ДМШ № 4 им. В.М. Свердлова, МБУ ДО Детская Школа искусств им. М.А. Балакирева, МБУ ДО Детская Школа искусств Центрального района
(департамент культуры)  </t>
  </si>
  <si>
    <t xml:space="preserve">МАУ городского округа Тольятти "ДТ "Колесо"имени Г.Б. Дроздова", МАУИ "ТЮЗ "Дилижанс", МБУИ г.о. Тольятти "МДТ",  МБУИ "Тольяттинский театр кукол",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ДШИ "Лицей искусств" им. В.Н. Сафонова, МБУ ДО ДХШ № 3, МБУ ДО ДШИ им. Г.В. Свиридова, МБУ ДО ДШИ "Гармония", МБУ ДО ДШИ "Камертон", МБУ ДО ДШИ "Форте", МБУДО ДХШ № 1, МБУ ДО ДМШ № 3, МБУ ДО ДХШ им. И.Е. Репина, МБУ ДО ДХШ им. М.М. Плисецкой, МБУ ДО ДДК, МБУ ДО ЦРТДЮ "Истоки", МБУ ДО Детская Школа искусств  № 1, МБУДО ДХШ им. М. Шагала, МБУ ДО ДМШ № 4 им. В.М. Свердлова, МБУ ДО Детская Школа искусств им. М.А. Балакирева, МБУ ДО Детская Школа искусств Центрального района,   
( департамент культуры )           </t>
  </si>
  <si>
    <t>МБУ ДО ДМШ № 4 им. В.М. Свердлова
(департамент культуры )</t>
  </si>
  <si>
    <t>ф.б</t>
  </si>
  <si>
    <t>внеббюджет</t>
  </si>
  <si>
    <t>1.8.</t>
  </si>
  <si>
    <t>Обеспечение оплаты обучения в образовательных учреждениях высшего образования</t>
  </si>
  <si>
    <t>МАУ КДЦ "Буревестник",  МБУК "Библиотеки Тольятти", МБУК ОДБ
 (департамент культуры )</t>
  </si>
  <si>
    <t>Строительство дополнительного здания, расположенного на территории МАУК «Парковый комплекс истории техники имени К.Г. Сахарова»</t>
  </si>
  <si>
    <t xml:space="preserve">департамент культуры </t>
  </si>
  <si>
    <t>2026, 2027</t>
  </si>
  <si>
    <t>2026-2028</t>
  </si>
  <si>
    <t xml:space="preserve">Приложение № 1 к муниципальной  программе  "Культура Тольятти на 2024-2028 годы" </t>
  </si>
  <si>
    <t>Приобретение рекламно-имиджевой, представительской и сувенирной продукции</t>
  </si>
  <si>
    <t xml:space="preserve">Повышение открытости информации о деятельности  муниципальных учреждений культуры </t>
  </si>
  <si>
    <t xml:space="preserve">Реализация мероприятий по оснащению образовательных учреждений в сфере культуры музыкальными инструментами, оборудованием и учебными материалами (Национальный проект «Культура», федеральный проект «Культурная среда», государственная программа "Развитие культуры в Самарской области на период до 2025 года")
</t>
  </si>
  <si>
    <t xml:space="preserve">Реализация мероприятий по модернизации библиотек в части комплектования книжных фондов </t>
  </si>
  <si>
    <t xml:space="preserve">департамент градостроительной деятельности </t>
  </si>
  <si>
    <t xml:space="preserve">Совершенствование информационной системы продажи билетов на мероприятия через сеть интернет </t>
  </si>
  <si>
    <t>Цель:Сохранение и развитие культуры и искусства на территории городского округа Тольятти, создание условий для формирования гармонично развитой личности, разделяющей традиционные российские духовно-нравственные ценности</t>
  </si>
  <si>
    <t xml:space="preserve">Проведение фестивальных мероприятий учреждениями культуры
 </t>
  </si>
  <si>
    <t>Задача 2. Повышение вовлеченности граждан городского округа Тольятти в деятельность в сфере культуры, создание условий для развития творческого потенциала, воспитание на основе духовных и нравственных культурных ценностей народов Российской Федерации</t>
  </si>
  <si>
    <t xml:space="preserve">
департамент культуры</t>
  </si>
  <si>
    <t>Реализация мероприятий по модернизации библиотек в части комплектования книжных фондов (государственная программа "Развитие культуры в Самарской области на период до 2025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</si>
</sst>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18" x14ac:knownFonts="1">
    <font>
      <sz val="11"/>
      <color theme="1"/>
      <name val="Calibri"/>
      <family val="2"/>
      <charset val="204"/>
      <scheme val="minor"/>
    </font>
    <font>
      <sz val="12"/>
      <name val="Times New Roman"/>
      <family val="1"/>
      <charset val="204"/>
    </font>
    <font>
      <sz val="11"/>
      <name val="Calibri"/>
      <family val="2"/>
      <charset val="204"/>
    </font>
    <font>
      <sz val="8"/>
      <name val="Calibri"/>
      <family val="2"/>
      <charset val="204"/>
    </font>
    <font>
      <sz val="11"/>
      <name val="Times New Roman"/>
      <family val="1"/>
      <charset val="204"/>
    </font>
    <font>
      <sz val="12"/>
      <name val="Calibri"/>
      <family val="2"/>
      <charset val="204"/>
    </font>
    <font>
      <b/>
      <sz val="12"/>
      <name val="Times New Roman"/>
      <family val="1"/>
      <charset val="204"/>
    </font>
    <font>
      <sz val="10"/>
      <name val="Times New Roman"/>
      <family val="1"/>
      <charset val="204"/>
    </font>
    <font>
      <sz val="10"/>
      <name val="Calibri"/>
      <family val="2"/>
      <charset val="204"/>
    </font>
    <font>
      <sz val="11"/>
      <name val="Calibri"/>
      <family val="2"/>
      <charset val="204"/>
      <scheme val="minor"/>
    </font>
    <font>
      <b/>
      <sz val="11"/>
      <name val="Calibri"/>
      <family val="2"/>
      <charset val="204"/>
      <scheme val="minor"/>
    </font>
    <font>
      <sz val="11"/>
      <color rgb="FFFF0000"/>
      <name val="Calibri"/>
      <family val="2"/>
      <charset val="204"/>
      <scheme val="minor"/>
    </font>
    <font>
      <sz val="12"/>
      <color rgb="FFFF0000"/>
      <name val="Times New Roman"/>
      <family val="1"/>
      <charset val="204"/>
    </font>
    <font>
      <sz val="12"/>
      <color theme="1"/>
      <name val="Times New Roman"/>
      <family val="1"/>
      <charset val="204"/>
    </font>
    <font>
      <b/>
      <sz val="12"/>
      <color rgb="FFFF0000"/>
      <name val="Times New Roman"/>
      <family val="1"/>
      <charset val="204"/>
    </font>
    <font>
      <b/>
      <sz val="11"/>
      <color rgb="FFFF0000"/>
      <name val="Calibri"/>
      <family val="2"/>
      <charset val="204"/>
      <scheme val="minor"/>
    </font>
    <font>
      <sz val="12"/>
      <color rgb="FF000000"/>
      <name val="Times New Roman"/>
      <family val="1"/>
      <charset val="204"/>
    </font>
    <font>
      <sz val="14"/>
      <name val="Times New Roman"/>
      <family val="1"/>
      <charset val="204"/>
    </font>
  </fonts>
  <fills count="5">
    <fill>
      <patternFill patternType="none"/>
    </fill>
    <fill>
      <patternFill patternType="gray125"/>
    </fill>
    <fill>
      <patternFill patternType="solid">
        <fgColor rgb="FFFFFFFF"/>
        <bgColor indexed="64"/>
      </patternFill>
    </fill>
    <fill>
      <patternFill patternType="solid">
        <fgColor rgb="FFFFFF00"/>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bottom style="medium">
        <color rgb="FF000000"/>
      </bottom>
      <diagonal/>
    </border>
  </borders>
  <cellStyleXfs count="1">
    <xf numFmtId="0" fontId="0" fillId="0" borderId="0"/>
  </cellStyleXfs>
  <cellXfs count="104">
    <xf numFmtId="0" fontId="0" fillId="0" borderId="0" xfId="0"/>
    <xf numFmtId="0" fontId="9" fillId="0" borderId="0" xfId="0" applyFont="1"/>
    <xf numFmtId="0" fontId="2" fillId="0" borderId="0" xfId="0" applyFont="1"/>
    <xf numFmtId="0" fontId="15" fillId="0" borderId="0" xfId="0" applyFont="1"/>
    <xf numFmtId="0" fontId="13" fillId="0" borderId="1" xfId="0" applyFont="1" applyBorder="1"/>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1" xfId="0" applyFont="1" applyBorder="1" applyAlignment="1">
      <alignment vertical="center" wrapText="1"/>
    </xf>
    <xf numFmtId="0" fontId="13" fillId="0" borderId="0" xfId="0" applyFont="1"/>
    <xf numFmtId="0" fontId="16" fillId="2" borderId="4" xfId="0" applyFont="1" applyFill="1" applyBorder="1"/>
    <xf numFmtId="0" fontId="16" fillId="2" borderId="5" xfId="0" applyFont="1" applyFill="1" applyBorder="1" applyAlignment="1">
      <alignment horizontal="center"/>
    </xf>
    <xf numFmtId="4" fontId="16" fillId="2" borderId="5" xfId="0" applyNumberFormat="1" applyFont="1" applyFill="1" applyBorder="1" applyAlignment="1">
      <alignment horizontal="center"/>
    </xf>
    <xf numFmtId="2" fontId="13" fillId="2" borderId="5" xfId="0" applyNumberFormat="1" applyFont="1" applyFill="1" applyBorder="1" applyAlignment="1">
      <alignment horizontal="center"/>
    </xf>
    <xf numFmtId="2" fontId="13" fillId="0" borderId="6" xfId="0" applyNumberFormat="1" applyFont="1" applyBorder="1" applyAlignment="1">
      <alignment horizontal="center"/>
    </xf>
    <xf numFmtId="2" fontId="13" fillId="0" borderId="7" xfId="0" applyNumberFormat="1" applyFont="1" applyBorder="1" applyAlignment="1">
      <alignment horizontal="center"/>
    </xf>
    <xf numFmtId="2" fontId="13" fillId="0" borderId="2" xfId="0" applyNumberFormat="1" applyFont="1" applyBorder="1" applyAlignment="1">
      <alignment horizontal="center" vertical="center"/>
    </xf>
    <xf numFmtId="0" fontId="13" fillId="0" borderId="2" xfId="0" applyFont="1" applyBorder="1" applyAlignment="1">
      <alignment horizontal="center" vertical="center"/>
    </xf>
    <xf numFmtId="2" fontId="13" fillId="2" borderId="3" xfId="0" applyNumberFormat="1" applyFont="1" applyFill="1" applyBorder="1" applyAlignment="1">
      <alignment horizontal="center"/>
    </xf>
    <xf numFmtId="2" fontId="13" fillId="0" borderId="1" xfId="0" applyNumberFormat="1" applyFont="1" applyBorder="1" applyAlignment="1">
      <alignment horizontal="center" vertical="center"/>
    </xf>
    <xf numFmtId="0" fontId="13" fillId="0" borderId="0" xfId="0" applyFont="1" applyAlignment="1">
      <alignment horizontal="center"/>
    </xf>
    <xf numFmtId="0" fontId="15" fillId="0" borderId="0" xfId="0" applyFont="1" applyFill="1"/>
    <xf numFmtId="0" fontId="0" fillId="0" borderId="0" xfId="0" applyFill="1"/>
    <xf numFmtId="0" fontId="9" fillId="0" borderId="0" xfId="0" applyFont="1" applyFill="1"/>
    <xf numFmtId="0" fontId="8" fillId="0" borderId="0" xfId="0" applyFont="1" applyFill="1"/>
    <xf numFmtId="0" fontId="2" fillId="0" borderId="0" xfId="0" applyFont="1" applyFill="1"/>
    <xf numFmtId="4" fontId="9" fillId="0" borderId="0" xfId="0" applyNumberFormat="1" applyFont="1" applyFill="1"/>
    <xf numFmtId="0" fontId="9" fillId="0" borderId="0" xfId="0" applyFont="1" applyFill="1"/>
    <xf numFmtId="0" fontId="9" fillId="0" borderId="0" xfId="0" applyFont="1" applyFill="1"/>
    <xf numFmtId="0" fontId="9" fillId="0" borderId="0" xfId="0" applyFont="1" applyFill="1"/>
    <xf numFmtId="4" fontId="1" fillId="4" borderId="1" xfId="0" applyNumberFormat="1" applyFont="1" applyFill="1" applyBorder="1" applyAlignment="1">
      <alignment horizontal="right"/>
    </xf>
    <xf numFmtId="0" fontId="10" fillId="3" borderId="0" xfId="0" applyFont="1" applyFill="1"/>
    <xf numFmtId="4" fontId="10" fillId="3" borderId="0" xfId="0" applyNumberFormat="1" applyFont="1" applyFill="1"/>
    <xf numFmtId="0" fontId="11" fillId="3" borderId="0" xfId="0" applyFont="1" applyFill="1"/>
    <xf numFmtId="4" fontId="0" fillId="3" borderId="0" xfId="0" applyNumberFormat="1" applyFill="1"/>
    <xf numFmtId="0" fontId="0" fillId="3" borderId="0" xfId="0" applyFill="1"/>
    <xf numFmtId="0" fontId="9" fillId="0" borderId="0" xfId="0" applyFont="1" applyFill="1"/>
    <xf numFmtId="0" fontId="9" fillId="0" borderId="0" xfId="0" applyFont="1" applyFill="1"/>
    <xf numFmtId="0" fontId="6" fillId="4" borderId="1" xfId="0" applyFont="1" applyFill="1" applyBorder="1" applyAlignment="1">
      <alignment vertical="center" wrapText="1"/>
    </xf>
    <xf numFmtId="0" fontId="6" fillId="4" borderId="1" xfId="0" applyFont="1" applyFill="1" applyBorder="1" applyAlignment="1">
      <alignment horizontal="left" vertical="center" wrapText="1"/>
    </xf>
    <xf numFmtId="0" fontId="6" fillId="4" borderId="1" xfId="0" applyFont="1" applyFill="1" applyBorder="1" applyAlignment="1">
      <alignment horizontal="center" vertical="center" wrapText="1"/>
    </xf>
    <xf numFmtId="0" fontId="1" fillId="4" borderId="1" xfId="0" applyFont="1" applyFill="1" applyBorder="1"/>
    <xf numFmtId="4" fontId="6" fillId="4" borderId="1" xfId="0" applyNumberFormat="1" applyFont="1" applyFill="1" applyBorder="1"/>
    <xf numFmtId="164" fontId="6" fillId="4" borderId="1" xfId="0" applyNumberFormat="1" applyFont="1" applyFill="1" applyBorder="1"/>
    <xf numFmtId="4" fontId="6" fillId="4" borderId="1" xfId="0" applyNumberFormat="1" applyFont="1" applyFill="1" applyBorder="1" applyAlignment="1">
      <alignment horizontal="right"/>
    </xf>
    <xf numFmtId="0" fontId="9" fillId="4" borderId="0" xfId="0" applyFont="1" applyFill="1"/>
    <xf numFmtId="4" fontId="6" fillId="4" borderId="1" xfId="0" applyNumberFormat="1" applyFont="1" applyFill="1" applyBorder="1" applyAlignment="1">
      <alignment horizontal="right" wrapText="1"/>
    </xf>
    <xf numFmtId="0" fontId="4" fillId="0" borderId="0" xfId="0" applyFont="1" applyFill="1"/>
    <xf numFmtId="4" fontId="9" fillId="0" borderId="0" xfId="0" applyNumberFormat="1" applyFont="1" applyFill="1" applyAlignment="1">
      <alignment horizontal="right"/>
    </xf>
    <xf numFmtId="4" fontId="6" fillId="0" borderId="0" xfId="0" applyNumberFormat="1" applyFont="1" applyFill="1" applyBorder="1" applyAlignment="1">
      <alignment horizontal="right" wrapText="1"/>
    </xf>
    <xf numFmtId="4" fontId="1" fillId="4" borderId="1" xfId="0" applyNumberFormat="1" applyFont="1" applyFill="1" applyBorder="1" applyAlignment="1">
      <alignment horizontal="right" wrapText="1"/>
    </xf>
    <xf numFmtId="0" fontId="1" fillId="4" borderId="1" xfId="0" applyFont="1" applyFill="1" applyBorder="1" applyAlignment="1">
      <alignment horizontal="center" vertical="center" textRotation="90" wrapText="1"/>
    </xf>
    <xf numFmtId="0" fontId="1" fillId="4" borderId="1" xfId="0" applyFont="1" applyFill="1" applyBorder="1" applyAlignment="1">
      <alignment horizontal="center" vertical="center" wrapText="1"/>
    </xf>
    <xf numFmtId="0" fontId="1" fillId="4" borderId="1" xfId="0" applyFont="1" applyFill="1" applyBorder="1" applyAlignment="1">
      <alignment horizontal="center"/>
    </xf>
    <xf numFmtId="0" fontId="1" fillId="4" borderId="1" xfId="0" applyFont="1" applyFill="1" applyBorder="1" applyAlignment="1">
      <alignment wrapText="1"/>
    </xf>
    <xf numFmtId="0" fontId="9" fillId="4" borderId="1" xfId="0" applyFont="1" applyFill="1" applyBorder="1" applyAlignment="1">
      <alignment wrapText="1"/>
    </xf>
    <xf numFmtId="0" fontId="9" fillId="4" borderId="1" xfId="0" applyFont="1" applyFill="1" applyBorder="1"/>
    <xf numFmtId="0" fontId="1" fillId="4" borderId="1" xfId="0" applyFont="1" applyFill="1" applyBorder="1" applyAlignment="1">
      <alignment horizontal="left" vertical="center" wrapText="1"/>
    </xf>
    <xf numFmtId="16" fontId="1" fillId="4" borderId="1" xfId="0" applyNumberFormat="1" applyFont="1" applyFill="1" applyBorder="1" applyAlignment="1">
      <alignment horizontal="center" vertical="center" wrapText="1"/>
    </xf>
    <xf numFmtId="0" fontId="1" fillId="4" borderId="1" xfId="0" applyFont="1" applyFill="1" applyBorder="1" applyAlignment="1">
      <alignment vertical="center" wrapText="1"/>
    </xf>
    <xf numFmtId="0" fontId="6" fillId="4" borderId="1" xfId="0" applyFont="1" applyFill="1" applyBorder="1" applyAlignment="1">
      <alignment wrapText="1"/>
    </xf>
    <xf numFmtId="0" fontId="14" fillId="4" borderId="1" xfId="0" applyFont="1" applyFill="1" applyBorder="1" applyAlignment="1">
      <alignment horizontal="left" vertical="center" wrapText="1"/>
    </xf>
    <xf numFmtId="0" fontId="10" fillId="4" borderId="1" xfId="0" applyFont="1" applyFill="1" applyBorder="1" applyAlignment="1">
      <alignment horizontal="left" vertical="center" wrapText="1"/>
    </xf>
    <xf numFmtId="0" fontId="9" fillId="4" borderId="1" xfId="0" applyFont="1" applyFill="1" applyBorder="1" applyAlignment="1">
      <alignment horizontal="left" vertical="center" wrapText="1"/>
    </xf>
    <xf numFmtId="0" fontId="1" fillId="4" borderId="1" xfId="0" applyFont="1" applyFill="1" applyBorder="1" applyAlignment="1">
      <alignment vertical="top" wrapText="1"/>
    </xf>
    <xf numFmtId="0" fontId="12" fillId="4" borderId="1" xfId="0" applyFont="1" applyFill="1" applyBorder="1" applyAlignment="1">
      <alignment horizontal="center" vertical="center" wrapText="1"/>
    </xf>
    <xf numFmtId="0" fontId="6" fillId="4" borderId="1" xfId="0" applyFont="1" applyFill="1" applyBorder="1" applyAlignment="1">
      <alignment vertical="top" wrapText="1"/>
    </xf>
    <xf numFmtId="0" fontId="6" fillId="4" borderId="1" xfId="0" applyFont="1" applyFill="1" applyBorder="1" applyAlignment="1">
      <alignment horizontal="left" vertical="center"/>
    </xf>
    <xf numFmtId="0" fontId="15" fillId="4" borderId="1" xfId="0" applyFont="1" applyFill="1" applyBorder="1" applyAlignment="1">
      <alignment horizontal="left" vertical="center" wrapText="1"/>
    </xf>
    <xf numFmtId="0" fontId="6" fillId="4" borderId="1" xfId="0" applyFont="1" applyFill="1" applyBorder="1" applyAlignment="1">
      <alignment horizontal="center" vertical="center" textRotation="90" wrapText="1"/>
    </xf>
    <xf numFmtId="0" fontId="1" fillId="4" borderId="1" xfId="0" applyFont="1" applyFill="1" applyBorder="1" applyAlignment="1">
      <alignment horizontal="center" vertical="top" wrapText="1"/>
    </xf>
    <xf numFmtId="0" fontId="4" fillId="4" borderId="1" xfId="0" applyFont="1" applyFill="1" applyBorder="1" applyAlignment="1">
      <alignment horizontal="center" vertical="center" wrapText="1"/>
    </xf>
    <xf numFmtId="0" fontId="4" fillId="4" borderId="1" xfId="0" applyFont="1" applyFill="1" applyBorder="1" applyAlignment="1">
      <alignment horizontal="center" vertical="center" textRotation="90" wrapText="1"/>
    </xf>
    <xf numFmtId="4" fontId="1" fillId="4" borderId="1" xfId="0" applyNumberFormat="1" applyFont="1" applyFill="1" applyBorder="1" applyAlignment="1">
      <alignment horizontal="center" vertical="center" wrapText="1"/>
    </xf>
    <xf numFmtId="16" fontId="6" fillId="4" borderId="1" xfId="0" applyNumberFormat="1" applyFont="1" applyFill="1" applyBorder="1" applyAlignment="1">
      <alignment horizontal="center" vertical="center" wrapText="1"/>
    </xf>
    <xf numFmtId="0" fontId="15" fillId="4" borderId="1" xfId="0" applyFont="1" applyFill="1" applyBorder="1" applyAlignment="1">
      <alignment horizontal="left" vertical="center"/>
    </xf>
    <xf numFmtId="0" fontId="1" fillId="4" borderId="1" xfId="0" applyFont="1" applyFill="1" applyBorder="1" applyAlignment="1">
      <alignment horizontal="justify" vertical="center" wrapText="1"/>
    </xf>
    <xf numFmtId="0" fontId="10" fillId="4" borderId="1" xfId="0" applyFont="1" applyFill="1" applyBorder="1" applyAlignment="1">
      <alignment horizontal="center" vertical="center"/>
    </xf>
    <xf numFmtId="164" fontId="6" fillId="4" borderId="1" xfId="0" applyNumberFormat="1" applyFont="1" applyFill="1" applyBorder="1" applyAlignment="1">
      <alignment horizontal="right" wrapText="1"/>
    </xf>
    <xf numFmtId="0" fontId="12" fillId="4" borderId="1" xfId="0" applyFont="1" applyFill="1" applyBorder="1"/>
    <xf numFmtId="4" fontId="1" fillId="4" borderId="1" xfId="0" applyNumberFormat="1" applyFont="1" applyFill="1" applyBorder="1"/>
    <xf numFmtId="164" fontId="1" fillId="4" borderId="1" xfId="0" applyNumberFormat="1" applyFont="1" applyFill="1" applyBorder="1"/>
    <xf numFmtId="0" fontId="12" fillId="4" borderId="1" xfId="0" applyFont="1" applyFill="1" applyBorder="1" applyAlignment="1">
      <alignment vertical="center" wrapText="1"/>
    </xf>
    <xf numFmtId="0" fontId="12" fillId="4" borderId="1" xfId="0" applyFont="1" applyFill="1" applyBorder="1" applyAlignment="1">
      <alignment vertical="top" wrapText="1"/>
    </xf>
    <xf numFmtId="0" fontId="7" fillId="0" borderId="0" xfId="0" applyFont="1" applyFill="1" applyAlignment="1">
      <alignment horizontal="center" vertical="center" wrapText="1"/>
    </xf>
    <xf numFmtId="0" fontId="9" fillId="0" borderId="0" xfId="0" applyFont="1" applyFill="1"/>
    <xf numFmtId="0" fontId="1" fillId="4" borderId="1" xfId="0" applyFont="1" applyFill="1" applyBorder="1" applyAlignment="1">
      <alignment horizontal="center" vertical="center" textRotation="90" wrapText="1"/>
    </xf>
    <xf numFmtId="0" fontId="5" fillId="4" borderId="1" xfId="0" applyFont="1" applyFill="1" applyBorder="1" applyAlignment="1">
      <alignment horizontal="center" vertical="center" textRotation="90" wrapText="1"/>
    </xf>
    <xf numFmtId="0" fontId="1" fillId="4" borderId="1" xfId="0" applyFont="1" applyFill="1" applyBorder="1" applyAlignment="1">
      <alignment horizontal="center" wrapText="1"/>
    </xf>
    <xf numFmtId="0" fontId="5" fillId="4" borderId="1" xfId="0" applyFont="1" applyFill="1" applyBorder="1" applyAlignment="1">
      <alignment horizontal="center" wrapText="1"/>
    </xf>
    <xf numFmtId="0" fontId="1" fillId="4" borderId="1" xfId="0" applyFont="1" applyFill="1" applyBorder="1" applyAlignment="1">
      <alignment horizontal="center" vertical="center" wrapText="1"/>
    </xf>
    <xf numFmtId="0" fontId="17" fillId="0" borderId="0" xfId="0" applyFont="1" applyFill="1" applyAlignment="1">
      <alignment horizontal="center" vertical="center" wrapText="1"/>
    </xf>
    <xf numFmtId="0" fontId="6" fillId="4" borderId="1" xfId="0" applyFont="1" applyFill="1" applyBorder="1" applyAlignment="1">
      <alignment horizontal="left" vertical="center" wrapText="1"/>
    </xf>
    <xf numFmtId="0" fontId="9" fillId="4" borderId="1" xfId="0" applyFont="1" applyFill="1" applyBorder="1" applyAlignment="1">
      <alignment horizontal="left" vertical="center" wrapText="1"/>
    </xf>
    <xf numFmtId="0" fontId="1" fillId="4" borderId="1" xfId="0" applyFont="1" applyFill="1" applyBorder="1" applyAlignment="1">
      <alignment horizontal="center" vertical="center"/>
    </xf>
    <xf numFmtId="0" fontId="6" fillId="4" borderId="1" xfId="0" applyFont="1" applyFill="1" applyBorder="1" applyAlignment="1">
      <alignment vertical="center" wrapText="1"/>
    </xf>
    <xf numFmtId="0" fontId="10" fillId="4" borderId="1" xfId="0" applyFont="1" applyFill="1" applyBorder="1" applyAlignment="1">
      <alignment vertical="center" wrapText="1"/>
    </xf>
    <xf numFmtId="0" fontId="5" fillId="4" borderId="1" xfId="0" applyFont="1" applyFill="1" applyBorder="1" applyAlignment="1">
      <alignment horizontal="center" vertical="center" wrapText="1"/>
    </xf>
    <xf numFmtId="0" fontId="1" fillId="4" borderId="1" xfId="0" applyFont="1" applyFill="1" applyBorder="1" applyAlignment="1">
      <alignment horizontal="center"/>
    </xf>
    <xf numFmtId="0" fontId="5" fillId="4" borderId="1" xfId="0" applyFont="1" applyFill="1" applyBorder="1" applyAlignment="1">
      <alignment horizontal="center"/>
    </xf>
    <xf numFmtId="0" fontId="4" fillId="4"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1" fillId="4" borderId="1" xfId="0" applyFont="1" applyFill="1" applyBorder="1" applyAlignment="1">
      <alignment horizontal="center" vertical="center" textRotation="90"/>
    </xf>
    <xf numFmtId="0" fontId="9" fillId="4" borderId="1" xfId="0" applyFont="1" applyFill="1" applyBorder="1" applyAlignment="1">
      <alignment horizontal="center" vertical="center" wrapText="1"/>
    </xf>
    <xf numFmtId="0" fontId="12" fillId="4" borderId="1" xfId="0" applyFont="1" applyFill="1" applyBorder="1" applyAlignment="1">
      <alignment horizontal="left" vertical="center" wrapText="1"/>
    </xf>
  </cellXfs>
  <cellStyles count="1">
    <cellStyle name="Обычный" xfId="0" builtinId="0"/>
  </cellStyles>
  <dxfs count="0"/>
  <tableStyles count="0" defaultTableStyle="TableStyleMedium2" defaultPivotStyle="PivotStyleLight16"/>
  <colors>
    <mruColors>
      <color rgb="FFFFD4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tabSelected="1" view="pageBreakPreview" zoomScale="75" zoomScaleNormal="53" zoomScaleSheetLayoutView="75" workbookViewId="0">
      <pane xSplit="3" ySplit="9" topLeftCell="D10" activePane="bottomRight" state="frozen"/>
      <selection pane="topRight" activeCell="D1" sqref="D1"/>
      <selection pane="bottomLeft" activeCell="A10" sqref="A10"/>
      <selection pane="bottomRight" activeCell="B41" sqref="B41"/>
    </sheetView>
  </sheetViews>
  <sheetFormatPr defaultRowHeight="15" x14ac:dyDescent="0.25"/>
  <cols>
    <col min="1" max="1" width="9.7109375" style="35" customWidth="1"/>
    <col min="2" max="2" width="59.5703125" style="35" customWidth="1"/>
    <col min="3" max="3" width="59.140625" style="21" customWidth="1"/>
    <col min="4" max="4" width="16.42578125" style="35" customWidth="1"/>
    <col min="5" max="5" width="15.42578125" style="35" customWidth="1"/>
    <col min="6" max="6" width="15" style="35" customWidth="1"/>
    <col min="7" max="7" width="14" style="35" customWidth="1"/>
    <col min="8" max="8" width="14.140625" style="35" customWidth="1"/>
    <col min="9" max="9" width="13.7109375" style="35" customWidth="1"/>
    <col min="10" max="10" width="18.85546875" style="35" customWidth="1"/>
    <col min="11" max="11" width="14.5703125" style="35" customWidth="1"/>
    <col min="12" max="12" width="12.42578125" style="35" customWidth="1"/>
    <col min="13" max="13" width="15.7109375" style="35" customWidth="1"/>
    <col min="14" max="14" width="13.28515625" style="35" customWidth="1"/>
    <col min="15" max="15" width="14.42578125" style="35" customWidth="1"/>
    <col min="16" max="16" width="16" style="35" customWidth="1"/>
    <col min="17" max="17" width="15.5703125" style="35" customWidth="1"/>
    <col min="18" max="19" width="14.28515625" style="35" customWidth="1"/>
    <col min="20" max="20" width="16.28515625" style="35" customWidth="1"/>
    <col min="21" max="21" width="15.7109375" style="35" customWidth="1"/>
    <col min="22" max="22" width="12.5703125" style="35" customWidth="1"/>
    <col min="23" max="23" width="12.140625" style="35" customWidth="1"/>
    <col min="24" max="24" width="19.5703125" style="35" customWidth="1"/>
    <col min="25" max="25" width="15.7109375" style="35" customWidth="1"/>
    <col min="26" max="26" width="14.5703125" style="35" customWidth="1"/>
    <col min="27" max="27" width="14.7109375" style="35" customWidth="1"/>
    <col min="28" max="28" width="17.28515625" style="35" customWidth="1"/>
    <col min="29" max="29" width="14" style="35" customWidth="1"/>
    <col min="30" max="30" width="18.7109375" style="35" customWidth="1"/>
    <col min="31" max="31" width="17.5703125" style="21" customWidth="1"/>
  </cols>
  <sheetData>
    <row r="1" spans="1:31" ht="54.75" customHeight="1" x14ac:dyDescent="0.25">
      <c r="C1" s="27"/>
      <c r="F1" s="83"/>
      <c r="G1" s="83"/>
      <c r="H1" s="83"/>
      <c r="I1" s="83"/>
      <c r="J1" s="83"/>
      <c r="K1" s="83"/>
      <c r="L1" s="83"/>
      <c r="M1" s="84"/>
    </row>
    <row r="2" spans="1:31" ht="42" customHeight="1" x14ac:dyDescent="0.25">
      <c r="C2" s="27"/>
      <c r="F2" s="90" t="s">
        <v>131</v>
      </c>
      <c r="G2" s="90"/>
      <c r="H2" s="90"/>
      <c r="I2" s="90"/>
      <c r="J2" s="90"/>
      <c r="K2" s="90"/>
      <c r="L2" s="90"/>
      <c r="M2" s="90"/>
      <c r="N2" s="90"/>
    </row>
    <row r="3" spans="1:31" ht="33" customHeight="1" x14ac:dyDescent="0.25">
      <c r="B3" s="90" t="s">
        <v>19</v>
      </c>
      <c r="C3" s="90"/>
      <c r="D3" s="90"/>
    </row>
    <row r="4" spans="1:31" ht="1.9" hidden="1" customHeight="1" x14ac:dyDescent="0.25">
      <c r="C4" s="27"/>
      <c r="F4" s="23"/>
      <c r="G4" s="23"/>
      <c r="H4" s="23"/>
      <c r="I4" s="23"/>
      <c r="J4" s="23"/>
      <c r="K4" s="23"/>
      <c r="L4" s="23"/>
    </row>
    <row r="5" spans="1:31" ht="19.899999999999999" hidden="1" customHeight="1" x14ac:dyDescent="0.25">
      <c r="C5" s="27"/>
    </row>
    <row r="6" spans="1:31" ht="30" customHeight="1" x14ac:dyDescent="0.25">
      <c r="A6" s="99" t="s">
        <v>20</v>
      </c>
      <c r="B6" s="89" t="s">
        <v>21</v>
      </c>
      <c r="C6" s="85" t="s">
        <v>22</v>
      </c>
      <c r="D6" s="85" t="s">
        <v>0</v>
      </c>
      <c r="E6" s="89" t="s">
        <v>23</v>
      </c>
      <c r="F6" s="89"/>
      <c r="G6" s="89"/>
      <c r="H6" s="89"/>
      <c r="I6" s="89"/>
      <c r="J6" s="89"/>
      <c r="K6" s="89"/>
      <c r="L6" s="89"/>
      <c r="M6" s="89"/>
      <c r="N6" s="89"/>
      <c r="O6" s="93" t="s">
        <v>23</v>
      </c>
      <c r="P6" s="93"/>
      <c r="Q6" s="93"/>
      <c r="R6" s="93"/>
      <c r="S6" s="93"/>
      <c r="T6" s="93"/>
      <c r="U6" s="93"/>
      <c r="V6" s="93"/>
      <c r="W6" s="93"/>
      <c r="X6" s="93"/>
      <c r="Y6" s="89" t="s">
        <v>23</v>
      </c>
      <c r="Z6" s="89"/>
      <c r="AA6" s="89"/>
      <c r="AB6" s="89"/>
      <c r="AC6" s="89"/>
      <c r="AD6" s="89"/>
    </row>
    <row r="7" spans="1:31" ht="23.25" customHeight="1" x14ac:dyDescent="0.25">
      <c r="A7" s="100"/>
      <c r="B7" s="96"/>
      <c r="C7" s="96"/>
      <c r="D7" s="86"/>
      <c r="E7" s="87" t="s">
        <v>67</v>
      </c>
      <c r="F7" s="88"/>
      <c r="G7" s="88"/>
      <c r="H7" s="88"/>
      <c r="I7" s="88"/>
      <c r="J7" s="87" t="s">
        <v>68</v>
      </c>
      <c r="K7" s="88"/>
      <c r="L7" s="88"/>
      <c r="M7" s="88"/>
      <c r="N7" s="88"/>
      <c r="O7" s="87" t="s">
        <v>69</v>
      </c>
      <c r="P7" s="88"/>
      <c r="Q7" s="88"/>
      <c r="R7" s="88"/>
      <c r="S7" s="88"/>
      <c r="T7" s="87" t="s">
        <v>70</v>
      </c>
      <c r="U7" s="88"/>
      <c r="V7" s="88"/>
      <c r="W7" s="88"/>
      <c r="X7" s="88"/>
      <c r="Y7" s="97" t="s">
        <v>71</v>
      </c>
      <c r="Z7" s="98"/>
      <c r="AA7" s="98"/>
      <c r="AB7" s="98"/>
      <c r="AC7" s="98"/>
      <c r="AD7" s="101" t="s">
        <v>24</v>
      </c>
    </row>
    <row r="8" spans="1:31" ht="87.75" customHeight="1" x14ac:dyDescent="0.25">
      <c r="A8" s="100"/>
      <c r="B8" s="96"/>
      <c r="C8" s="96"/>
      <c r="D8" s="86"/>
      <c r="E8" s="50" t="s">
        <v>1</v>
      </c>
      <c r="F8" s="50" t="s">
        <v>14</v>
      </c>
      <c r="G8" s="50" t="s">
        <v>15</v>
      </c>
      <c r="H8" s="50" t="s">
        <v>16</v>
      </c>
      <c r="I8" s="50" t="s">
        <v>17</v>
      </c>
      <c r="J8" s="50" t="s">
        <v>1</v>
      </c>
      <c r="K8" s="50" t="s">
        <v>14</v>
      </c>
      <c r="L8" s="50" t="s">
        <v>15</v>
      </c>
      <c r="M8" s="50" t="s">
        <v>16</v>
      </c>
      <c r="N8" s="50" t="s">
        <v>17</v>
      </c>
      <c r="O8" s="50" t="s">
        <v>1</v>
      </c>
      <c r="P8" s="50" t="s">
        <v>14</v>
      </c>
      <c r="Q8" s="50" t="s">
        <v>15</v>
      </c>
      <c r="R8" s="50" t="s">
        <v>16</v>
      </c>
      <c r="S8" s="50" t="s">
        <v>17</v>
      </c>
      <c r="T8" s="50" t="s">
        <v>1</v>
      </c>
      <c r="U8" s="50" t="s">
        <v>14</v>
      </c>
      <c r="V8" s="50" t="s">
        <v>15</v>
      </c>
      <c r="W8" s="50" t="s">
        <v>16</v>
      </c>
      <c r="X8" s="50" t="s">
        <v>17</v>
      </c>
      <c r="Y8" s="50" t="s">
        <v>1</v>
      </c>
      <c r="Z8" s="50" t="s">
        <v>14</v>
      </c>
      <c r="AA8" s="50" t="s">
        <v>15</v>
      </c>
      <c r="AB8" s="50" t="s">
        <v>16</v>
      </c>
      <c r="AC8" s="50" t="s">
        <v>17</v>
      </c>
      <c r="AD8" s="101"/>
    </row>
    <row r="9" spans="1:31" ht="13.5" customHeight="1" x14ac:dyDescent="0.25">
      <c r="A9" s="51">
        <v>1</v>
      </c>
      <c r="B9" s="51">
        <v>2</v>
      </c>
      <c r="C9" s="51">
        <v>3</v>
      </c>
      <c r="D9" s="51">
        <v>4</v>
      </c>
      <c r="E9" s="51">
        <v>5</v>
      </c>
      <c r="F9" s="51">
        <v>6</v>
      </c>
      <c r="G9" s="51">
        <v>7</v>
      </c>
      <c r="H9" s="51">
        <v>8</v>
      </c>
      <c r="I9" s="51">
        <v>9</v>
      </c>
      <c r="J9" s="51">
        <v>10</v>
      </c>
      <c r="K9" s="51">
        <v>11</v>
      </c>
      <c r="L9" s="51">
        <v>12</v>
      </c>
      <c r="M9" s="51">
        <v>13</v>
      </c>
      <c r="N9" s="51">
        <v>14</v>
      </c>
      <c r="O9" s="51">
        <v>15</v>
      </c>
      <c r="P9" s="51">
        <v>16</v>
      </c>
      <c r="Q9" s="51">
        <v>17</v>
      </c>
      <c r="R9" s="51">
        <v>18</v>
      </c>
      <c r="S9" s="51">
        <v>19</v>
      </c>
      <c r="T9" s="51">
        <v>20</v>
      </c>
      <c r="U9" s="51">
        <v>21</v>
      </c>
      <c r="V9" s="51">
        <v>22</v>
      </c>
      <c r="W9" s="51">
        <v>23</v>
      </c>
      <c r="X9" s="51">
        <v>24</v>
      </c>
      <c r="Y9" s="51">
        <v>25</v>
      </c>
      <c r="Z9" s="51">
        <v>26</v>
      </c>
      <c r="AA9" s="51">
        <v>27</v>
      </c>
      <c r="AB9" s="51">
        <v>28</v>
      </c>
      <c r="AC9" s="51">
        <v>29</v>
      </c>
      <c r="AD9" s="52">
        <v>30</v>
      </c>
    </row>
    <row r="10" spans="1:31" s="1" customFormat="1" ht="74.25" customHeight="1" x14ac:dyDescent="0.25">
      <c r="A10" s="53"/>
      <c r="B10" s="94" t="s">
        <v>138</v>
      </c>
      <c r="C10" s="95"/>
      <c r="D10" s="54"/>
      <c r="E10" s="54"/>
      <c r="F10" s="54"/>
      <c r="G10" s="54"/>
      <c r="H10" s="54"/>
      <c r="I10" s="54"/>
      <c r="J10" s="54"/>
      <c r="K10" s="54"/>
      <c r="L10" s="54"/>
      <c r="M10" s="54"/>
      <c r="N10" s="54"/>
      <c r="O10" s="54"/>
      <c r="P10" s="54"/>
      <c r="Q10" s="54"/>
      <c r="R10" s="54"/>
      <c r="S10" s="54"/>
      <c r="T10" s="54"/>
      <c r="U10" s="54"/>
      <c r="V10" s="54"/>
      <c r="W10" s="54"/>
      <c r="X10" s="54"/>
      <c r="Y10" s="54"/>
      <c r="Z10" s="54"/>
      <c r="AA10" s="54"/>
      <c r="AB10" s="54"/>
      <c r="AC10" s="54"/>
      <c r="AD10" s="54"/>
      <c r="AE10" s="22"/>
    </row>
    <row r="11" spans="1:31" s="1" customFormat="1" ht="39" customHeight="1" x14ac:dyDescent="0.25">
      <c r="A11" s="53"/>
      <c r="B11" s="91" t="s">
        <v>72</v>
      </c>
      <c r="C11" s="92"/>
      <c r="D11" s="38"/>
      <c r="E11" s="38"/>
      <c r="F11" s="38"/>
      <c r="G11" s="38"/>
      <c r="H11" s="38"/>
      <c r="I11" s="38"/>
      <c r="J11" s="38"/>
      <c r="K11" s="38"/>
      <c r="L11" s="38"/>
      <c r="M11" s="38"/>
      <c r="N11" s="38"/>
      <c r="O11" s="55"/>
      <c r="P11" s="55"/>
      <c r="Q11" s="55"/>
      <c r="R11" s="55"/>
      <c r="S11" s="55"/>
      <c r="T11" s="55"/>
      <c r="U11" s="55"/>
      <c r="V11" s="55"/>
      <c r="W11" s="55"/>
      <c r="X11" s="55"/>
      <c r="Y11" s="55"/>
      <c r="Z11" s="55"/>
      <c r="AA11" s="55"/>
      <c r="AB11" s="55"/>
      <c r="AC11" s="55"/>
      <c r="AD11" s="55"/>
      <c r="AE11" s="22"/>
    </row>
    <row r="12" spans="1:31" s="1" customFormat="1" ht="145.5" customHeight="1" x14ac:dyDescent="0.25">
      <c r="A12" s="51" t="s">
        <v>2</v>
      </c>
      <c r="B12" s="56" t="s">
        <v>28</v>
      </c>
      <c r="C12" s="89" t="s">
        <v>120</v>
      </c>
      <c r="D12" s="85" t="s">
        <v>76</v>
      </c>
      <c r="E12" s="45"/>
      <c r="F12" s="45"/>
      <c r="G12" s="45"/>
      <c r="H12" s="45"/>
      <c r="I12" s="45"/>
      <c r="J12" s="45"/>
      <c r="K12" s="45"/>
      <c r="L12" s="45"/>
      <c r="M12" s="45"/>
      <c r="N12" s="45"/>
      <c r="O12" s="45"/>
      <c r="P12" s="29"/>
      <c r="Q12" s="29"/>
      <c r="R12" s="29"/>
      <c r="S12" s="29"/>
      <c r="T12" s="29"/>
      <c r="U12" s="29"/>
      <c r="V12" s="29"/>
      <c r="W12" s="29"/>
      <c r="X12" s="29"/>
      <c r="Y12" s="29"/>
      <c r="Z12" s="29"/>
      <c r="AA12" s="29"/>
      <c r="AB12" s="29"/>
      <c r="AC12" s="29"/>
      <c r="AD12" s="29"/>
      <c r="AE12" s="22"/>
    </row>
    <row r="13" spans="1:31" s="1" customFormat="1" ht="78" customHeight="1" x14ac:dyDescent="0.25">
      <c r="A13" s="51" t="s">
        <v>55</v>
      </c>
      <c r="B13" s="56" t="s">
        <v>12</v>
      </c>
      <c r="C13" s="102"/>
      <c r="D13" s="85"/>
      <c r="E13" s="49">
        <f>SUM(F13:I13)</f>
        <v>534448</v>
      </c>
      <c r="F13" s="49">
        <v>534448</v>
      </c>
      <c r="G13" s="49">
        <v>0</v>
      </c>
      <c r="H13" s="49">
        <v>0</v>
      </c>
      <c r="I13" s="49">
        <v>0</v>
      </c>
      <c r="J13" s="49">
        <f>SUM(K13:N13)</f>
        <v>534448</v>
      </c>
      <c r="K13" s="49">
        <v>534448</v>
      </c>
      <c r="L13" s="49">
        <v>0</v>
      </c>
      <c r="M13" s="49">
        <v>0</v>
      </c>
      <c r="N13" s="49">
        <v>0</v>
      </c>
      <c r="O13" s="49">
        <f>SUM(P13:S13)</f>
        <v>534448</v>
      </c>
      <c r="P13" s="49">
        <v>534448</v>
      </c>
      <c r="Q13" s="49">
        <v>0</v>
      </c>
      <c r="R13" s="29">
        <v>0</v>
      </c>
      <c r="S13" s="29">
        <v>0</v>
      </c>
      <c r="T13" s="49">
        <f>SUM(U13:X13)</f>
        <v>534448</v>
      </c>
      <c r="U13" s="29">
        <v>534448</v>
      </c>
      <c r="V13" s="29">
        <v>0</v>
      </c>
      <c r="W13" s="29">
        <v>0</v>
      </c>
      <c r="X13" s="29">
        <v>0</v>
      </c>
      <c r="Y13" s="49">
        <f>SUM(Z13:AC13)</f>
        <v>534448</v>
      </c>
      <c r="Z13" s="29">
        <v>534448</v>
      </c>
      <c r="AA13" s="29">
        <v>0</v>
      </c>
      <c r="AB13" s="29">
        <v>0</v>
      </c>
      <c r="AC13" s="29">
        <v>0</v>
      </c>
      <c r="AD13" s="29">
        <f>SUM(Y13,T13,O13,J13,E13)</f>
        <v>2672240</v>
      </c>
      <c r="AE13" s="22"/>
    </row>
    <row r="14" spans="1:31" s="1" customFormat="1" ht="126.75" customHeight="1" x14ac:dyDescent="0.25">
      <c r="A14" s="51" t="s">
        <v>56</v>
      </c>
      <c r="B14" s="56" t="s">
        <v>13</v>
      </c>
      <c r="C14" s="102"/>
      <c r="D14" s="85"/>
      <c r="E14" s="49">
        <f t="shared" ref="E14:E21" si="0">SUM(F14:I14)</f>
        <v>474252</v>
      </c>
      <c r="F14" s="49">
        <v>474252</v>
      </c>
      <c r="G14" s="49">
        <v>0</v>
      </c>
      <c r="H14" s="49">
        <v>0</v>
      </c>
      <c r="I14" s="49">
        <v>0</v>
      </c>
      <c r="J14" s="49">
        <f t="shared" ref="J14:J21" si="1">SUM(K14:N14)</f>
        <v>472162</v>
      </c>
      <c r="K14" s="49">
        <v>472162</v>
      </c>
      <c r="L14" s="49">
        <v>0</v>
      </c>
      <c r="M14" s="49">
        <v>0</v>
      </c>
      <c r="N14" s="49">
        <v>0</v>
      </c>
      <c r="O14" s="49">
        <f t="shared" ref="O14:O21" si="2">SUM(P14:S14)</f>
        <v>472162</v>
      </c>
      <c r="P14" s="29">
        <v>472162</v>
      </c>
      <c r="Q14" s="29">
        <v>0</v>
      </c>
      <c r="R14" s="29">
        <v>0</v>
      </c>
      <c r="S14" s="29">
        <v>0</v>
      </c>
      <c r="T14" s="49">
        <f t="shared" ref="T14:T21" si="3">SUM(U14:X14)</f>
        <v>472162</v>
      </c>
      <c r="U14" s="49">
        <v>472162</v>
      </c>
      <c r="V14" s="29">
        <v>0</v>
      </c>
      <c r="W14" s="29">
        <v>0</v>
      </c>
      <c r="X14" s="29">
        <v>0</v>
      </c>
      <c r="Y14" s="49">
        <f t="shared" ref="Y14:Y21" si="4">SUM(Z14:AC14)</f>
        <v>472162</v>
      </c>
      <c r="Z14" s="49">
        <v>472162</v>
      </c>
      <c r="AA14" s="29">
        <v>0</v>
      </c>
      <c r="AB14" s="29">
        <v>0</v>
      </c>
      <c r="AC14" s="29">
        <v>0</v>
      </c>
      <c r="AD14" s="29">
        <f t="shared" ref="AD14" si="5">SUM(Y14,T14,O14,J14,E14)</f>
        <v>2362900</v>
      </c>
      <c r="AE14" s="22"/>
    </row>
    <row r="15" spans="1:31" s="1" customFormat="1" ht="117" customHeight="1" x14ac:dyDescent="0.25">
      <c r="A15" s="51" t="s">
        <v>78</v>
      </c>
      <c r="B15" s="56" t="s">
        <v>73</v>
      </c>
      <c r="C15" s="51" t="s">
        <v>37</v>
      </c>
      <c r="D15" s="50" t="s">
        <v>76</v>
      </c>
      <c r="E15" s="49">
        <f t="shared" si="0"/>
        <v>211</v>
      </c>
      <c r="F15" s="49">
        <v>211</v>
      </c>
      <c r="G15" s="49">
        <v>0</v>
      </c>
      <c r="H15" s="49">
        <v>0</v>
      </c>
      <c r="I15" s="49">
        <v>0</v>
      </c>
      <c r="J15" s="49">
        <f t="shared" si="1"/>
        <v>211</v>
      </c>
      <c r="K15" s="49">
        <v>211</v>
      </c>
      <c r="L15" s="49">
        <v>0</v>
      </c>
      <c r="M15" s="49">
        <v>0</v>
      </c>
      <c r="N15" s="49">
        <v>0</v>
      </c>
      <c r="O15" s="49">
        <f t="shared" si="2"/>
        <v>211</v>
      </c>
      <c r="P15" s="49">
        <v>211</v>
      </c>
      <c r="Q15" s="49">
        <v>0</v>
      </c>
      <c r="R15" s="49">
        <v>0</v>
      </c>
      <c r="S15" s="49">
        <v>0</v>
      </c>
      <c r="T15" s="49">
        <f t="shared" si="3"/>
        <v>211</v>
      </c>
      <c r="U15" s="49">
        <v>211</v>
      </c>
      <c r="V15" s="49">
        <v>0</v>
      </c>
      <c r="W15" s="49">
        <v>0</v>
      </c>
      <c r="X15" s="49">
        <v>0</v>
      </c>
      <c r="Y15" s="49">
        <f t="shared" si="4"/>
        <v>211</v>
      </c>
      <c r="Z15" s="49">
        <v>211</v>
      </c>
      <c r="AA15" s="49">
        <v>0</v>
      </c>
      <c r="AB15" s="49">
        <v>0</v>
      </c>
      <c r="AC15" s="49">
        <v>0</v>
      </c>
      <c r="AD15" s="29">
        <f t="shared" ref="AD15:AD20" si="6">SUM(Y15,T15,O15,J15,E15)</f>
        <v>1055</v>
      </c>
      <c r="AE15" s="22"/>
    </row>
    <row r="16" spans="1:31" s="1" customFormat="1" ht="51" customHeight="1" x14ac:dyDescent="0.25">
      <c r="A16" s="57" t="s">
        <v>18</v>
      </c>
      <c r="B16" s="56" t="s">
        <v>125</v>
      </c>
      <c r="C16" s="51" t="s">
        <v>37</v>
      </c>
      <c r="D16" s="50" t="s">
        <v>102</v>
      </c>
      <c r="E16" s="49">
        <f>F16+G16+H16+I16</f>
        <v>5831</v>
      </c>
      <c r="F16" s="49">
        <v>5831</v>
      </c>
      <c r="G16" s="49">
        <v>0</v>
      </c>
      <c r="H16" s="49">
        <v>0</v>
      </c>
      <c r="I16" s="49">
        <v>0</v>
      </c>
      <c r="J16" s="49">
        <f>K16+L16+M16+N16</f>
        <v>2916</v>
      </c>
      <c r="K16" s="49">
        <v>2916</v>
      </c>
      <c r="L16" s="49">
        <v>0</v>
      </c>
      <c r="M16" s="49">
        <v>0</v>
      </c>
      <c r="N16" s="49">
        <v>0</v>
      </c>
      <c r="O16" s="49">
        <f>P16+Q16+R16+S16</f>
        <v>0</v>
      </c>
      <c r="P16" s="49">
        <v>0</v>
      </c>
      <c r="Q16" s="49">
        <v>0</v>
      </c>
      <c r="R16" s="49">
        <v>0</v>
      </c>
      <c r="S16" s="49">
        <v>0</v>
      </c>
      <c r="T16" s="49">
        <f>U16+V16+W16+X16</f>
        <v>0</v>
      </c>
      <c r="U16" s="49">
        <v>0</v>
      </c>
      <c r="V16" s="49">
        <v>0</v>
      </c>
      <c r="W16" s="49">
        <v>0</v>
      </c>
      <c r="X16" s="49">
        <v>0</v>
      </c>
      <c r="Y16" s="49">
        <f>Z16+AA16+AB16+AC16</f>
        <v>0</v>
      </c>
      <c r="Z16" s="49">
        <v>0</v>
      </c>
      <c r="AA16" s="49">
        <v>0</v>
      </c>
      <c r="AB16" s="49">
        <v>0</v>
      </c>
      <c r="AC16" s="49">
        <v>0</v>
      </c>
      <c r="AD16" s="29">
        <f t="shared" si="6"/>
        <v>8747</v>
      </c>
      <c r="AE16" s="36"/>
    </row>
    <row r="17" spans="1:31" s="1" customFormat="1" ht="99.75" customHeight="1" x14ac:dyDescent="0.25">
      <c r="A17" s="51" t="s">
        <v>26</v>
      </c>
      <c r="B17" s="58" t="s">
        <v>100</v>
      </c>
      <c r="C17" s="51" t="s">
        <v>101</v>
      </c>
      <c r="D17" s="50" t="s">
        <v>76</v>
      </c>
      <c r="E17" s="49">
        <f t="shared" si="0"/>
        <v>1000</v>
      </c>
      <c r="F17" s="49">
        <v>1000</v>
      </c>
      <c r="G17" s="49">
        <v>0</v>
      </c>
      <c r="H17" s="49">
        <v>0</v>
      </c>
      <c r="I17" s="49">
        <v>0</v>
      </c>
      <c r="J17" s="49">
        <f t="shared" si="1"/>
        <v>1000</v>
      </c>
      <c r="K17" s="49">
        <v>1000</v>
      </c>
      <c r="L17" s="49">
        <v>0</v>
      </c>
      <c r="M17" s="49">
        <v>0</v>
      </c>
      <c r="N17" s="49">
        <v>0</v>
      </c>
      <c r="O17" s="49">
        <f t="shared" si="2"/>
        <v>1000</v>
      </c>
      <c r="P17" s="49">
        <v>1000</v>
      </c>
      <c r="Q17" s="49">
        <v>0</v>
      </c>
      <c r="R17" s="49">
        <v>0</v>
      </c>
      <c r="S17" s="49">
        <v>0</v>
      </c>
      <c r="T17" s="49">
        <f t="shared" si="3"/>
        <v>1000</v>
      </c>
      <c r="U17" s="49">
        <v>1000</v>
      </c>
      <c r="V17" s="49">
        <v>0</v>
      </c>
      <c r="W17" s="49">
        <v>0</v>
      </c>
      <c r="X17" s="49">
        <v>0</v>
      </c>
      <c r="Y17" s="49">
        <f t="shared" si="4"/>
        <v>1000</v>
      </c>
      <c r="Z17" s="49">
        <v>1000</v>
      </c>
      <c r="AA17" s="49">
        <v>0</v>
      </c>
      <c r="AB17" s="49">
        <v>0</v>
      </c>
      <c r="AC17" s="49">
        <v>0</v>
      </c>
      <c r="AD17" s="29">
        <f>SUM(Y17,T17,O17,J17,E17)</f>
        <v>5000</v>
      </c>
      <c r="AE17" s="22"/>
    </row>
    <row r="18" spans="1:31" s="1" customFormat="1" ht="75.75" customHeight="1" x14ac:dyDescent="0.25">
      <c r="A18" s="51" t="s">
        <v>29</v>
      </c>
      <c r="B18" s="56" t="s">
        <v>74</v>
      </c>
      <c r="C18" s="51" t="s">
        <v>42</v>
      </c>
      <c r="D18" s="50" t="s">
        <v>102</v>
      </c>
      <c r="E18" s="49">
        <f t="shared" si="0"/>
        <v>5891</v>
      </c>
      <c r="F18" s="49">
        <v>295</v>
      </c>
      <c r="G18" s="49">
        <v>2014</v>
      </c>
      <c r="H18" s="49">
        <v>3582</v>
      </c>
      <c r="I18" s="49">
        <v>0</v>
      </c>
      <c r="J18" s="49">
        <f t="shared" si="1"/>
        <v>5645</v>
      </c>
      <c r="K18" s="49">
        <v>282</v>
      </c>
      <c r="L18" s="49">
        <v>1662</v>
      </c>
      <c r="M18" s="49">
        <v>3701</v>
      </c>
      <c r="N18" s="49">
        <v>0</v>
      </c>
      <c r="O18" s="49">
        <f t="shared" si="2"/>
        <v>0</v>
      </c>
      <c r="P18" s="29">
        <v>0</v>
      </c>
      <c r="Q18" s="29">
        <v>0</v>
      </c>
      <c r="R18" s="29">
        <v>0</v>
      </c>
      <c r="S18" s="29">
        <v>0</v>
      </c>
      <c r="T18" s="49">
        <f t="shared" si="3"/>
        <v>0</v>
      </c>
      <c r="U18" s="49">
        <v>0</v>
      </c>
      <c r="V18" s="49">
        <v>0</v>
      </c>
      <c r="W18" s="49">
        <v>0</v>
      </c>
      <c r="X18" s="49">
        <v>0</v>
      </c>
      <c r="Y18" s="49">
        <f t="shared" si="4"/>
        <v>0</v>
      </c>
      <c r="Z18" s="49">
        <v>0</v>
      </c>
      <c r="AA18" s="49">
        <v>0</v>
      </c>
      <c r="AB18" s="49">
        <v>0</v>
      </c>
      <c r="AC18" s="49">
        <v>0</v>
      </c>
      <c r="AD18" s="29">
        <f t="shared" si="6"/>
        <v>11536</v>
      </c>
      <c r="AE18" s="22"/>
    </row>
    <row r="19" spans="1:31" s="1" customFormat="1" ht="74.25" customHeight="1" x14ac:dyDescent="0.25">
      <c r="A19" s="51" t="s">
        <v>30</v>
      </c>
      <c r="B19" s="56" t="s">
        <v>139</v>
      </c>
      <c r="C19" s="51" t="s">
        <v>77</v>
      </c>
      <c r="D19" s="50" t="s">
        <v>76</v>
      </c>
      <c r="E19" s="49">
        <f t="shared" si="0"/>
        <v>293</v>
      </c>
      <c r="F19" s="49">
        <v>293</v>
      </c>
      <c r="G19" s="49">
        <v>0</v>
      </c>
      <c r="H19" s="49">
        <v>0</v>
      </c>
      <c r="I19" s="49">
        <v>0</v>
      </c>
      <c r="J19" s="49">
        <f t="shared" si="1"/>
        <v>293</v>
      </c>
      <c r="K19" s="49">
        <v>293</v>
      </c>
      <c r="L19" s="55">
        <v>0</v>
      </c>
      <c r="M19" s="49">
        <v>0</v>
      </c>
      <c r="N19" s="49">
        <v>0</v>
      </c>
      <c r="O19" s="49">
        <f t="shared" si="2"/>
        <v>330</v>
      </c>
      <c r="P19" s="29">
        <v>330</v>
      </c>
      <c r="Q19" s="29">
        <v>0</v>
      </c>
      <c r="R19" s="29">
        <v>0</v>
      </c>
      <c r="S19" s="29">
        <v>0</v>
      </c>
      <c r="T19" s="49">
        <f t="shared" si="3"/>
        <v>330</v>
      </c>
      <c r="U19" s="49">
        <v>330</v>
      </c>
      <c r="V19" s="49">
        <v>0</v>
      </c>
      <c r="W19" s="49">
        <v>0</v>
      </c>
      <c r="X19" s="49">
        <v>0</v>
      </c>
      <c r="Y19" s="49">
        <f t="shared" si="4"/>
        <v>330</v>
      </c>
      <c r="Z19" s="49">
        <v>330</v>
      </c>
      <c r="AA19" s="49">
        <v>0</v>
      </c>
      <c r="AB19" s="49">
        <v>0</v>
      </c>
      <c r="AC19" s="49">
        <v>0</v>
      </c>
      <c r="AD19" s="29">
        <f t="shared" si="6"/>
        <v>1576</v>
      </c>
      <c r="AE19" s="22"/>
    </row>
    <row r="20" spans="1:31" s="1" customFormat="1" ht="66.75" customHeight="1" x14ac:dyDescent="0.25">
      <c r="A20" s="51" t="s">
        <v>31</v>
      </c>
      <c r="B20" s="56" t="s">
        <v>103</v>
      </c>
      <c r="C20" s="51" t="s">
        <v>109</v>
      </c>
      <c r="D20" s="50" t="s">
        <v>129</v>
      </c>
      <c r="E20" s="49">
        <f t="shared" si="0"/>
        <v>0</v>
      </c>
      <c r="F20" s="49">
        <v>0</v>
      </c>
      <c r="G20" s="49">
        <v>0</v>
      </c>
      <c r="H20" s="49">
        <v>0</v>
      </c>
      <c r="I20" s="49">
        <v>0</v>
      </c>
      <c r="J20" s="49">
        <f>SUM(K20:N20)</f>
        <v>0</v>
      </c>
      <c r="K20" s="49">
        <v>0</v>
      </c>
      <c r="L20" s="49">
        <v>0</v>
      </c>
      <c r="M20" s="49">
        <v>0</v>
      </c>
      <c r="N20" s="49">
        <v>0</v>
      </c>
      <c r="O20" s="49">
        <f t="shared" si="2"/>
        <v>70</v>
      </c>
      <c r="P20" s="29">
        <v>70</v>
      </c>
      <c r="Q20" s="29">
        <v>0</v>
      </c>
      <c r="R20" s="29">
        <v>0</v>
      </c>
      <c r="S20" s="29">
        <v>0</v>
      </c>
      <c r="T20" s="49">
        <f t="shared" si="3"/>
        <v>1368</v>
      </c>
      <c r="U20" s="49">
        <f>603+765</f>
        <v>1368</v>
      </c>
      <c r="V20" s="49">
        <v>0</v>
      </c>
      <c r="W20" s="49">
        <v>0</v>
      </c>
      <c r="X20" s="49">
        <v>0</v>
      </c>
      <c r="Y20" s="49">
        <f t="shared" si="4"/>
        <v>0</v>
      </c>
      <c r="Z20" s="49">
        <v>0</v>
      </c>
      <c r="AA20" s="49">
        <v>0</v>
      </c>
      <c r="AB20" s="49">
        <v>0</v>
      </c>
      <c r="AC20" s="49">
        <v>0</v>
      </c>
      <c r="AD20" s="29">
        <f t="shared" si="6"/>
        <v>1438</v>
      </c>
      <c r="AE20" s="26"/>
    </row>
    <row r="21" spans="1:31" s="1" customFormat="1" ht="76.5" customHeight="1" x14ac:dyDescent="0.25">
      <c r="A21" s="51" t="s">
        <v>124</v>
      </c>
      <c r="B21" s="56" t="s">
        <v>75</v>
      </c>
      <c r="C21" s="51" t="s">
        <v>104</v>
      </c>
      <c r="D21" s="50" t="s">
        <v>76</v>
      </c>
      <c r="E21" s="49">
        <f t="shared" si="0"/>
        <v>0</v>
      </c>
      <c r="F21" s="49">
        <v>0</v>
      </c>
      <c r="G21" s="49">
        <v>0</v>
      </c>
      <c r="H21" s="49">
        <v>0</v>
      </c>
      <c r="I21" s="49">
        <v>0</v>
      </c>
      <c r="J21" s="49">
        <f t="shared" si="1"/>
        <v>0</v>
      </c>
      <c r="K21" s="49">
        <v>0</v>
      </c>
      <c r="L21" s="49">
        <v>0</v>
      </c>
      <c r="M21" s="49">
        <v>0</v>
      </c>
      <c r="N21" s="49">
        <v>0</v>
      </c>
      <c r="O21" s="49">
        <f t="shared" si="2"/>
        <v>583</v>
      </c>
      <c r="P21" s="29">
        <v>583</v>
      </c>
      <c r="Q21" s="29">
        <v>0</v>
      </c>
      <c r="R21" s="29">
        <v>0</v>
      </c>
      <c r="S21" s="29">
        <v>0</v>
      </c>
      <c r="T21" s="49">
        <f t="shared" si="3"/>
        <v>299</v>
      </c>
      <c r="U21" s="29">
        <v>299</v>
      </c>
      <c r="V21" s="29">
        <v>0</v>
      </c>
      <c r="W21" s="29">
        <v>0</v>
      </c>
      <c r="X21" s="29">
        <v>0</v>
      </c>
      <c r="Y21" s="49">
        <f t="shared" si="4"/>
        <v>299</v>
      </c>
      <c r="Z21" s="29">
        <v>299</v>
      </c>
      <c r="AA21" s="29">
        <v>0</v>
      </c>
      <c r="AB21" s="29">
        <v>0</v>
      </c>
      <c r="AC21" s="29">
        <v>0</v>
      </c>
      <c r="AD21" s="29">
        <f>SUM(Y21,T21,O21,J21,E21)</f>
        <v>1181</v>
      </c>
      <c r="AE21" s="22"/>
    </row>
    <row r="22" spans="1:31" s="3" customFormat="1" ht="28.9" customHeight="1" x14ac:dyDescent="0.25">
      <c r="A22" s="59"/>
      <c r="B22" s="38" t="s">
        <v>35</v>
      </c>
      <c r="C22" s="60"/>
      <c r="D22" s="61"/>
      <c r="E22" s="45">
        <f>SUM(E13:E21)</f>
        <v>1021926</v>
      </c>
      <c r="F22" s="45">
        <f t="shared" ref="F22:AC22" si="7">SUM(F13:F21)</f>
        <v>1016330</v>
      </c>
      <c r="G22" s="45">
        <f t="shared" si="7"/>
        <v>2014</v>
      </c>
      <c r="H22" s="45">
        <f t="shared" si="7"/>
        <v>3582</v>
      </c>
      <c r="I22" s="45">
        <f t="shared" si="7"/>
        <v>0</v>
      </c>
      <c r="J22" s="45">
        <f t="shared" si="7"/>
        <v>1016675</v>
      </c>
      <c r="K22" s="45">
        <f t="shared" si="7"/>
        <v>1011312</v>
      </c>
      <c r="L22" s="45">
        <f t="shared" si="7"/>
        <v>1662</v>
      </c>
      <c r="M22" s="45">
        <f t="shared" si="7"/>
        <v>3701</v>
      </c>
      <c r="N22" s="45">
        <f t="shared" si="7"/>
        <v>0</v>
      </c>
      <c r="O22" s="45">
        <f t="shared" si="7"/>
        <v>1008804</v>
      </c>
      <c r="P22" s="45">
        <f t="shared" si="7"/>
        <v>1008804</v>
      </c>
      <c r="Q22" s="45">
        <f t="shared" si="7"/>
        <v>0</v>
      </c>
      <c r="R22" s="45">
        <f t="shared" si="7"/>
        <v>0</v>
      </c>
      <c r="S22" s="45">
        <f t="shared" si="7"/>
        <v>0</v>
      </c>
      <c r="T22" s="45">
        <f t="shared" si="7"/>
        <v>1009818</v>
      </c>
      <c r="U22" s="45">
        <f t="shared" si="7"/>
        <v>1009818</v>
      </c>
      <c r="V22" s="45">
        <f t="shared" si="7"/>
        <v>0</v>
      </c>
      <c r="W22" s="45">
        <f t="shared" si="7"/>
        <v>0</v>
      </c>
      <c r="X22" s="45">
        <f t="shared" si="7"/>
        <v>0</v>
      </c>
      <c r="Y22" s="45">
        <f t="shared" si="7"/>
        <v>1008450</v>
      </c>
      <c r="Z22" s="45">
        <f t="shared" si="7"/>
        <v>1008450</v>
      </c>
      <c r="AA22" s="45">
        <f t="shared" si="7"/>
        <v>0</v>
      </c>
      <c r="AB22" s="45">
        <f t="shared" si="7"/>
        <v>0</v>
      </c>
      <c r="AC22" s="45">
        <f t="shared" si="7"/>
        <v>0</v>
      </c>
      <c r="AD22" s="29">
        <f>SUM(Y22,T22,O22,J22,E22)</f>
        <v>5065673</v>
      </c>
      <c r="AE22" s="20"/>
    </row>
    <row r="23" spans="1:31" s="1" customFormat="1" ht="60.75" customHeight="1" x14ac:dyDescent="0.25">
      <c r="A23" s="53"/>
      <c r="B23" s="91" t="s">
        <v>140</v>
      </c>
      <c r="C23" s="91"/>
      <c r="D23" s="62"/>
      <c r="E23" s="45"/>
      <c r="F23" s="45"/>
      <c r="G23" s="45"/>
      <c r="H23" s="45"/>
      <c r="I23" s="45"/>
      <c r="J23" s="45"/>
      <c r="K23" s="45"/>
      <c r="L23" s="45"/>
      <c r="M23" s="45"/>
      <c r="N23" s="45"/>
      <c r="O23" s="45"/>
      <c r="P23" s="29"/>
      <c r="Q23" s="29"/>
      <c r="R23" s="29"/>
      <c r="S23" s="29"/>
      <c r="T23" s="29"/>
      <c r="U23" s="29"/>
      <c r="V23" s="29"/>
      <c r="W23" s="29"/>
      <c r="X23" s="29"/>
      <c r="Y23" s="29"/>
      <c r="Z23" s="29"/>
      <c r="AA23" s="29"/>
      <c r="AB23" s="29"/>
      <c r="AC23" s="29"/>
      <c r="AD23" s="29"/>
      <c r="AE23" s="22"/>
    </row>
    <row r="24" spans="1:31" s="1" customFormat="1" ht="94.5" customHeight="1" x14ac:dyDescent="0.25">
      <c r="A24" s="57" t="s">
        <v>3</v>
      </c>
      <c r="B24" s="56" t="s">
        <v>79</v>
      </c>
      <c r="C24" s="51" t="s">
        <v>51</v>
      </c>
      <c r="D24" s="50" t="s">
        <v>76</v>
      </c>
      <c r="E24" s="49">
        <f>SUM(F24:I24)</f>
        <v>0</v>
      </c>
      <c r="F24" s="49">
        <v>0</v>
      </c>
      <c r="G24" s="49">
        <v>0</v>
      </c>
      <c r="H24" s="49">
        <v>0</v>
      </c>
      <c r="I24" s="49">
        <v>0</v>
      </c>
      <c r="J24" s="49">
        <f>SUM(K24:N24)</f>
        <v>0</v>
      </c>
      <c r="K24" s="49">
        <v>0</v>
      </c>
      <c r="L24" s="49">
        <v>0</v>
      </c>
      <c r="M24" s="49">
        <v>0</v>
      </c>
      <c r="N24" s="49">
        <v>0</v>
      </c>
      <c r="O24" s="49">
        <f>SUM(P24:S24)</f>
        <v>0</v>
      </c>
      <c r="P24" s="49">
        <v>0</v>
      </c>
      <c r="Q24" s="49">
        <v>0</v>
      </c>
      <c r="R24" s="49">
        <v>0</v>
      </c>
      <c r="S24" s="49">
        <v>0</v>
      </c>
      <c r="T24" s="49">
        <f>SUM(U24:X24)</f>
        <v>0</v>
      </c>
      <c r="U24" s="49">
        <v>0</v>
      </c>
      <c r="V24" s="49">
        <v>0</v>
      </c>
      <c r="W24" s="49">
        <v>0</v>
      </c>
      <c r="X24" s="49">
        <v>0</v>
      </c>
      <c r="Y24" s="49">
        <f>SUM(Z24:AC24)</f>
        <v>0</v>
      </c>
      <c r="Z24" s="49">
        <v>0</v>
      </c>
      <c r="AA24" s="49">
        <v>0</v>
      </c>
      <c r="AB24" s="49">
        <v>0</v>
      </c>
      <c r="AC24" s="49">
        <v>0</v>
      </c>
      <c r="AD24" s="29">
        <f>SUM(Y24,T24,O24,J24,E24)</f>
        <v>0</v>
      </c>
      <c r="AE24" s="22"/>
    </row>
    <row r="25" spans="1:31" s="1" customFormat="1" ht="95.25" customHeight="1" x14ac:dyDescent="0.25">
      <c r="A25" s="51" t="s">
        <v>4</v>
      </c>
      <c r="B25" s="56" t="s">
        <v>52</v>
      </c>
      <c r="C25" s="51" t="s">
        <v>126</v>
      </c>
      <c r="D25" s="50" t="s">
        <v>76</v>
      </c>
      <c r="E25" s="49">
        <f t="shared" ref="E25:E31" si="8">SUM(F25:I25)</f>
        <v>0</v>
      </c>
      <c r="F25" s="49">
        <v>0</v>
      </c>
      <c r="G25" s="49">
        <v>0</v>
      </c>
      <c r="H25" s="49">
        <v>0</v>
      </c>
      <c r="I25" s="49">
        <v>0</v>
      </c>
      <c r="J25" s="49">
        <f t="shared" ref="J25:J31" si="9">SUM(K25:N25)</f>
        <v>0</v>
      </c>
      <c r="K25" s="49">
        <v>0</v>
      </c>
      <c r="L25" s="49">
        <v>0</v>
      </c>
      <c r="M25" s="49">
        <v>0</v>
      </c>
      <c r="N25" s="49">
        <v>0</v>
      </c>
      <c r="O25" s="49">
        <f t="shared" ref="O25:O31" si="10">SUM(P25:S25)</f>
        <v>0</v>
      </c>
      <c r="P25" s="49">
        <v>0</v>
      </c>
      <c r="Q25" s="49">
        <v>0</v>
      </c>
      <c r="R25" s="49">
        <v>0</v>
      </c>
      <c r="S25" s="49">
        <v>0</v>
      </c>
      <c r="T25" s="49">
        <f t="shared" ref="T25:T31" si="11">SUM(U25:X25)</f>
        <v>0</v>
      </c>
      <c r="U25" s="49">
        <v>0</v>
      </c>
      <c r="V25" s="49">
        <v>0</v>
      </c>
      <c r="W25" s="49">
        <v>0</v>
      </c>
      <c r="X25" s="49">
        <v>0</v>
      </c>
      <c r="Y25" s="49">
        <f t="shared" ref="Y25:Y31" si="12">SUM(Z25:AC25)</f>
        <v>0</v>
      </c>
      <c r="Z25" s="49">
        <v>0</v>
      </c>
      <c r="AA25" s="49">
        <v>0</v>
      </c>
      <c r="AB25" s="49">
        <v>0</v>
      </c>
      <c r="AC25" s="49">
        <v>0</v>
      </c>
      <c r="AD25" s="29">
        <f>SUM(Y25,T25,O25,J25,E25)</f>
        <v>0</v>
      </c>
      <c r="AE25" s="22"/>
    </row>
    <row r="26" spans="1:31" s="1" customFormat="1" ht="73.5" customHeight="1" x14ac:dyDescent="0.25">
      <c r="A26" s="51" t="s">
        <v>5</v>
      </c>
      <c r="B26" s="56" t="s">
        <v>59</v>
      </c>
      <c r="C26" s="51" t="s">
        <v>110</v>
      </c>
      <c r="D26" s="50" t="s">
        <v>76</v>
      </c>
      <c r="E26" s="49">
        <f t="shared" si="8"/>
        <v>0</v>
      </c>
      <c r="F26" s="49">
        <v>0</v>
      </c>
      <c r="G26" s="49">
        <v>0</v>
      </c>
      <c r="H26" s="49">
        <v>0</v>
      </c>
      <c r="I26" s="49">
        <v>0</v>
      </c>
      <c r="J26" s="49">
        <f t="shared" si="9"/>
        <v>0</v>
      </c>
      <c r="K26" s="49">
        <v>0</v>
      </c>
      <c r="L26" s="49">
        <v>0</v>
      </c>
      <c r="M26" s="49">
        <v>0</v>
      </c>
      <c r="N26" s="49">
        <v>0</v>
      </c>
      <c r="O26" s="49">
        <f t="shared" si="10"/>
        <v>0</v>
      </c>
      <c r="P26" s="49">
        <v>0</v>
      </c>
      <c r="Q26" s="49">
        <v>0</v>
      </c>
      <c r="R26" s="49">
        <v>0</v>
      </c>
      <c r="S26" s="49">
        <v>0</v>
      </c>
      <c r="T26" s="49">
        <f t="shared" si="11"/>
        <v>0</v>
      </c>
      <c r="U26" s="49">
        <v>0</v>
      </c>
      <c r="V26" s="49">
        <v>0</v>
      </c>
      <c r="W26" s="49">
        <v>0</v>
      </c>
      <c r="X26" s="49">
        <v>0</v>
      </c>
      <c r="Y26" s="49">
        <f t="shared" si="12"/>
        <v>0</v>
      </c>
      <c r="Z26" s="49">
        <v>0</v>
      </c>
      <c r="AA26" s="49">
        <v>0</v>
      </c>
      <c r="AB26" s="49">
        <v>0</v>
      </c>
      <c r="AC26" s="49">
        <v>0</v>
      </c>
      <c r="AD26" s="29">
        <f>SUM(Y26,T26,O26,J26,E26)</f>
        <v>0</v>
      </c>
      <c r="AE26" s="22"/>
    </row>
    <row r="27" spans="1:31" s="1" customFormat="1" ht="85.15" customHeight="1" x14ac:dyDescent="0.25">
      <c r="A27" s="51" t="s">
        <v>6</v>
      </c>
      <c r="B27" s="56" t="s">
        <v>43</v>
      </c>
      <c r="C27" s="51" t="s">
        <v>111</v>
      </c>
      <c r="D27" s="50" t="s">
        <v>76</v>
      </c>
      <c r="E27" s="49">
        <f t="shared" si="8"/>
        <v>0</v>
      </c>
      <c r="F27" s="49">
        <v>0</v>
      </c>
      <c r="G27" s="49">
        <v>0</v>
      </c>
      <c r="H27" s="49">
        <v>0</v>
      </c>
      <c r="I27" s="49">
        <v>0</v>
      </c>
      <c r="J27" s="49">
        <f t="shared" si="9"/>
        <v>0</v>
      </c>
      <c r="K27" s="49">
        <v>0</v>
      </c>
      <c r="L27" s="49">
        <v>0</v>
      </c>
      <c r="M27" s="49">
        <v>0</v>
      </c>
      <c r="N27" s="49">
        <v>0</v>
      </c>
      <c r="O27" s="49">
        <f t="shared" si="10"/>
        <v>287</v>
      </c>
      <c r="P27" s="49">
        <v>287</v>
      </c>
      <c r="Q27" s="49">
        <v>0</v>
      </c>
      <c r="R27" s="49">
        <v>0</v>
      </c>
      <c r="S27" s="49">
        <v>0</v>
      </c>
      <c r="T27" s="49">
        <f t="shared" si="11"/>
        <v>287</v>
      </c>
      <c r="U27" s="49">
        <v>287</v>
      </c>
      <c r="V27" s="49">
        <v>0</v>
      </c>
      <c r="W27" s="49">
        <v>0</v>
      </c>
      <c r="X27" s="49">
        <v>0</v>
      </c>
      <c r="Y27" s="49">
        <f t="shared" si="12"/>
        <v>287</v>
      </c>
      <c r="Z27" s="49">
        <v>287</v>
      </c>
      <c r="AA27" s="49">
        <v>0</v>
      </c>
      <c r="AB27" s="49">
        <v>0</v>
      </c>
      <c r="AC27" s="49">
        <v>0</v>
      </c>
      <c r="AD27" s="29">
        <f>SUM(Y27,T27,O27,J27,E27)</f>
        <v>861</v>
      </c>
      <c r="AE27" s="22"/>
    </row>
    <row r="28" spans="1:31" s="1" customFormat="1" ht="61.5" customHeight="1" x14ac:dyDescent="0.25">
      <c r="A28" s="51" t="s">
        <v>80</v>
      </c>
      <c r="B28" s="81" t="s">
        <v>132</v>
      </c>
      <c r="C28" s="51" t="s">
        <v>141</v>
      </c>
      <c r="D28" s="50" t="s">
        <v>76</v>
      </c>
      <c r="E28" s="49">
        <f t="shared" si="8"/>
        <v>74</v>
      </c>
      <c r="F28" s="49">
        <v>74</v>
      </c>
      <c r="G28" s="49">
        <v>0</v>
      </c>
      <c r="H28" s="49">
        <v>0</v>
      </c>
      <c r="I28" s="49">
        <v>0</v>
      </c>
      <c r="J28" s="49">
        <f t="shared" si="9"/>
        <v>74</v>
      </c>
      <c r="K28" s="49">
        <v>74</v>
      </c>
      <c r="L28" s="49">
        <v>0</v>
      </c>
      <c r="M28" s="49">
        <v>0</v>
      </c>
      <c r="N28" s="49">
        <v>0</v>
      </c>
      <c r="O28" s="49">
        <f t="shared" si="10"/>
        <v>101</v>
      </c>
      <c r="P28" s="49">
        <v>101</v>
      </c>
      <c r="Q28" s="49">
        <v>0</v>
      </c>
      <c r="R28" s="49">
        <v>0</v>
      </c>
      <c r="S28" s="49">
        <v>0</v>
      </c>
      <c r="T28" s="49">
        <f t="shared" si="11"/>
        <v>101</v>
      </c>
      <c r="U28" s="49">
        <v>101</v>
      </c>
      <c r="V28" s="49">
        <v>0</v>
      </c>
      <c r="W28" s="49">
        <v>0</v>
      </c>
      <c r="X28" s="49">
        <v>0</v>
      </c>
      <c r="Y28" s="49">
        <f t="shared" si="12"/>
        <v>101</v>
      </c>
      <c r="Z28" s="49">
        <v>101</v>
      </c>
      <c r="AA28" s="49">
        <v>0</v>
      </c>
      <c r="AB28" s="49">
        <v>0</v>
      </c>
      <c r="AC28" s="49">
        <v>0</v>
      </c>
      <c r="AD28" s="29">
        <f t="shared" ref="AD28:AD31" si="13">SUM(Y28,T28,O28,J28,E28)</f>
        <v>451</v>
      </c>
      <c r="AE28" s="28"/>
    </row>
    <row r="29" spans="1:31" s="1" customFormat="1" ht="77.25" customHeight="1" x14ac:dyDescent="0.25">
      <c r="A29" s="51" t="s">
        <v>81</v>
      </c>
      <c r="B29" s="58" t="s">
        <v>84</v>
      </c>
      <c r="C29" s="51" t="s">
        <v>50</v>
      </c>
      <c r="D29" s="50" t="s">
        <v>76</v>
      </c>
      <c r="E29" s="49">
        <f t="shared" si="8"/>
        <v>0</v>
      </c>
      <c r="F29" s="49">
        <v>0</v>
      </c>
      <c r="G29" s="49">
        <v>0</v>
      </c>
      <c r="H29" s="49">
        <v>0</v>
      </c>
      <c r="I29" s="49">
        <v>0</v>
      </c>
      <c r="J29" s="49">
        <f t="shared" si="9"/>
        <v>0</v>
      </c>
      <c r="K29" s="49">
        <v>0</v>
      </c>
      <c r="L29" s="49">
        <v>0</v>
      </c>
      <c r="M29" s="49">
        <v>0</v>
      </c>
      <c r="N29" s="49">
        <v>0</v>
      </c>
      <c r="O29" s="49">
        <f t="shared" si="10"/>
        <v>0</v>
      </c>
      <c r="P29" s="49">
        <v>0</v>
      </c>
      <c r="Q29" s="49">
        <v>0</v>
      </c>
      <c r="R29" s="49">
        <v>0</v>
      </c>
      <c r="S29" s="49">
        <v>0</v>
      </c>
      <c r="T29" s="49">
        <f t="shared" si="11"/>
        <v>0</v>
      </c>
      <c r="U29" s="49">
        <v>0</v>
      </c>
      <c r="V29" s="49">
        <v>0</v>
      </c>
      <c r="W29" s="49">
        <v>0</v>
      </c>
      <c r="X29" s="49">
        <v>0</v>
      </c>
      <c r="Y29" s="49">
        <f t="shared" si="12"/>
        <v>0</v>
      </c>
      <c r="Z29" s="49">
        <v>0</v>
      </c>
      <c r="AA29" s="49">
        <v>0</v>
      </c>
      <c r="AB29" s="49">
        <v>0</v>
      </c>
      <c r="AC29" s="49">
        <v>0</v>
      </c>
      <c r="AD29" s="29">
        <f t="shared" si="13"/>
        <v>0</v>
      </c>
      <c r="AE29" s="28"/>
    </row>
    <row r="30" spans="1:31" s="1" customFormat="1" ht="370.5" customHeight="1" x14ac:dyDescent="0.25">
      <c r="A30" s="51" t="s">
        <v>82</v>
      </c>
      <c r="B30" s="82" t="s">
        <v>133</v>
      </c>
      <c r="C30" s="51" t="s">
        <v>112</v>
      </c>
      <c r="D30" s="50" t="s">
        <v>76</v>
      </c>
      <c r="E30" s="49">
        <f t="shared" si="8"/>
        <v>0</v>
      </c>
      <c r="F30" s="49">
        <v>0</v>
      </c>
      <c r="G30" s="49">
        <v>0</v>
      </c>
      <c r="H30" s="49">
        <v>0</v>
      </c>
      <c r="I30" s="49">
        <v>0</v>
      </c>
      <c r="J30" s="49">
        <f t="shared" si="9"/>
        <v>0</v>
      </c>
      <c r="K30" s="49">
        <v>0</v>
      </c>
      <c r="L30" s="49">
        <v>0</v>
      </c>
      <c r="M30" s="49">
        <v>0</v>
      </c>
      <c r="N30" s="49">
        <v>0</v>
      </c>
      <c r="O30" s="49">
        <f t="shared" si="10"/>
        <v>0</v>
      </c>
      <c r="P30" s="49">
        <v>0</v>
      </c>
      <c r="Q30" s="49">
        <v>0</v>
      </c>
      <c r="R30" s="49">
        <v>0</v>
      </c>
      <c r="S30" s="49">
        <v>0</v>
      </c>
      <c r="T30" s="49">
        <f t="shared" si="11"/>
        <v>0</v>
      </c>
      <c r="U30" s="49">
        <v>0</v>
      </c>
      <c r="V30" s="49">
        <v>0</v>
      </c>
      <c r="W30" s="49">
        <v>0</v>
      </c>
      <c r="X30" s="49">
        <v>0</v>
      </c>
      <c r="Y30" s="49">
        <f t="shared" si="12"/>
        <v>0</v>
      </c>
      <c r="Z30" s="49">
        <v>0</v>
      </c>
      <c r="AA30" s="49">
        <v>0</v>
      </c>
      <c r="AB30" s="49">
        <v>0</v>
      </c>
      <c r="AC30" s="49">
        <v>0</v>
      </c>
      <c r="AD30" s="29">
        <f t="shared" si="13"/>
        <v>0</v>
      </c>
      <c r="AE30" s="28"/>
    </row>
    <row r="31" spans="1:31" s="1" customFormat="1" ht="102.75" customHeight="1" x14ac:dyDescent="0.25">
      <c r="A31" s="51" t="s">
        <v>83</v>
      </c>
      <c r="B31" s="63" t="s">
        <v>85</v>
      </c>
      <c r="C31" s="51" t="s">
        <v>128</v>
      </c>
      <c r="D31" s="50" t="s">
        <v>76</v>
      </c>
      <c r="E31" s="49">
        <f t="shared" si="8"/>
        <v>0</v>
      </c>
      <c r="F31" s="49">
        <v>0</v>
      </c>
      <c r="G31" s="49">
        <v>0</v>
      </c>
      <c r="H31" s="49">
        <v>0</v>
      </c>
      <c r="I31" s="49">
        <v>0</v>
      </c>
      <c r="J31" s="49">
        <f t="shared" si="9"/>
        <v>0</v>
      </c>
      <c r="K31" s="49">
        <v>0</v>
      </c>
      <c r="L31" s="49">
        <v>0</v>
      </c>
      <c r="M31" s="49">
        <v>0</v>
      </c>
      <c r="N31" s="49">
        <v>0</v>
      </c>
      <c r="O31" s="49">
        <f t="shared" si="10"/>
        <v>2500</v>
      </c>
      <c r="P31" s="49">
        <v>2500</v>
      </c>
      <c r="Q31" s="49">
        <v>0</v>
      </c>
      <c r="R31" s="49">
        <v>0</v>
      </c>
      <c r="S31" s="49">
        <v>0</v>
      </c>
      <c r="T31" s="49">
        <f t="shared" si="11"/>
        <v>2500</v>
      </c>
      <c r="U31" s="49">
        <v>2500</v>
      </c>
      <c r="V31" s="49">
        <v>0</v>
      </c>
      <c r="W31" s="49">
        <v>0</v>
      </c>
      <c r="X31" s="49">
        <v>0</v>
      </c>
      <c r="Y31" s="49">
        <f t="shared" si="12"/>
        <v>2500</v>
      </c>
      <c r="Z31" s="49">
        <v>2500</v>
      </c>
      <c r="AA31" s="49">
        <v>0</v>
      </c>
      <c r="AB31" s="49">
        <v>0</v>
      </c>
      <c r="AC31" s="49">
        <v>0</v>
      </c>
      <c r="AD31" s="29">
        <f t="shared" si="13"/>
        <v>7500</v>
      </c>
      <c r="AE31" s="28"/>
    </row>
    <row r="32" spans="1:31" s="3" customFormat="1" ht="30" customHeight="1" x14ac:dyDescent="0.25">
      <c r="A32" s="65"/>
      <c r="B32" s="66" t="s">
        <v>36</v>
      </c>
      <c r="C32" s="67"/>
      <c r="D32" s="68"/>
      <c r="E32" s="45">
        <f>SUM(E24:E31)</f>
        <v>74</v>
      </c>
      <c r="F32" s="45">
        <f>SUM(F24:F31)</f>
        <v>74</v>
      </c>
      <c r="G32" s="45">
        <f t="shared" ref="G32:I32" si="14">SUM(G24:G31)</f>
        <v>0</v>
      </c>
      <c r="H32" s="45">
        <f t="shared" si="14"/>
        <v>0</v>
      </c>
      <c r="I32" s="45">
        <f t="shared" si="14"/>
        <v>0</v>
      </c>
      <c r="J32" s="45">
        <f t="shared" ref="J32" si="15">SUM(J24:J31)</f>
        <v>74</v>
      </c>
      <c r="K32" s="45">
        <f t="shared" ref="K32" si="16">SUM(K24:K31)</f>
        <v>74</v>
      </c>
      <c r="L32" s="45">
        <f t="shared" ref="L32" si="17">SUM(L24:L31)</f>
        <v>0</v>
      </c>
      <c r="M32" s="45">
        <f t="shared" ref="M32" si="18">SUM(M24:M31)</f>
        <v>0</v>
      </c>
      <c r="N32" s="45">
        <f t="shared" ref="N32" si="19">SUM(N24:N31)</f>
        <v>0</v>
      </c>
      <c r="O32" s="45">
        <f t="shared" ref="O32" si="20">SUM(O24:O31)</f>
        <v>2888</v>
      </c>
      <c r="P32" s="45">
        <f t="shared" ref="P32" si="21">SUM(P24:P31)</f>
        <v>2888</v>
      </c>
      <c r="Q32" s="45">
        <f t="shared" ref="Q32" si="22">SUM(Q24:Q31)</f>
        <v>0</v>
      </c>
      <c r="R32" s="45">
        <f t="shared" ref="R32" si="23">SUM(R24:R31)</f>
        <v>0</v>
      </c>
      <c r="S32" s="45">
        <f t="shared" ref="S32" si="24">SUM(S24:S31)</f>
        <v>0</v>
      </c>
      <c r="T32" s="45">
        <f t="shared" ref="T32" si="25">SUM(T24:T31)</f>
        <v>2888</v>
      </c>
      <c r="U32" s="45">
        <f t="shared" ref="U32" si="26">SUM(U24:U31)</f>
        <v>2888</v>
      </c>
      <c r="V32" s="45">
        <f t="shared" ref="V32" si="27">SUM(V24:V31)</f>
        <v>0</v>
      </c>
      <c r="W32" s="45">
        <f t="shared" ref="W32" si="28">SUM(W24:W31)</f>
        <v>0</v>
      </c>
      <c r="X32" s="45">
        <f t="shared" ref="X32" si="29">SUM(X24:X31)</f>
        <v>0</v>
      </c>
      <c r="Y32" s="45">
        <f t="shared" ref="Y32" si="30">SUM(Y24:Y31)</f>
        <v>2888</v>
      </c>
      <c r="Z32" s="45">
        <f t="shared" ref="Z32" si="31">SUM(Z24:Z31)</f>
        <v>2888</v>
      </c>
      <c r="AA32" s="45">
        <f t="shared" ref="AA32" si="32">SUM(AA24:AA31)</f>
        <v>0</v>
      </c>
      <c r="AB32" s="45">
        <f t="shared" ref="AB32" si="33">SUM(AB24:AB31)</f>
        <v>0</v>
      </c>
      <c r="AC32" s="45">
        <f t="shared" ref="AC32" si="34">SUM(AC24:AC31)</f>
        <v>0</v>
      </c>
      <c r="AD32" s="29">
        <f>SUM(Y32,T32,O32,J32,E32)</f>
        <v>8812</v>
      </c>
      <c r="AE32" s="20"/>
    </row>
    <row r="33" spans="1:31" s="1" customFormat="1" ht="37.5" customHeight="1" x14ac:dyDescent="0.25">
      <c r="A33" s="53"/>
      <c r="B33" s="91" t="s">
        <v>86</v>
      </c>
      <c r="C33" s="91"/>
      <c r="D33" s="62"/>
      <c r="E33" s="45"/>
      <c r="F33" s="45"/>
      <c r="G33" s="45"/>
      <c r="H33" s="45"/>
      <c r="I33" s="45"/>
      <c r="J33" s="45"/>
      <c r="K33" s="45"/>
      <c r="L33" s="45"/>
      <c r="M33" s="45"/>
      <c r="N33" s="45"/>
      <c r="O33" s="45"/>
      <c r="P33" s="29"/>
      <c r="Q33" s="29"/>
      <c r="R33" s="29"/>
      <c r="S33" s="29"/>
      <c r="T33" s="29"/>
      <c r="U33" s="29"/>
      <c r="V33" s="29"/>
      <c r="W33" s="29"/>
      <c r="X33" s="29"/>
      <c r="Y33" s="29"/>
      <c r="Z33" s="29"/>
      <c r="AA33" s="29"/>
      <c r="AB33" s="29"/>
      <c r="AC33" s="29"/>
      <c r="AD33" s="29"/>
      <c r="AE33" s="22"/>
    </row>
    <row r="34" spans="1:31" s="1" customFormat="1" ht="157.5" customHeight="1" x14ac:dyDescent="0.25">
      <c r="A34" s="51" t="s">
        <v>7</v>
      </c>
      <c r="B34" s="58" t="s">
        <v>87</v>
      </c>
      <c r="C34" s="51" t="s">
        <v>113</v>
      </c>
      <c r="D34" s="50" t="s">
        <v>76</v>
      </c>
      <c r="E34" s="49">
        <f>SUM(F34:I34)</f>
        <v>8237</v>
      </c>
      <c r="F34" s="49">
        <v>8237</v>
      </c>
      <c r="G34" s="49">
        <v>0</v>
      </c>
      <c r="H34" s="49">
        <v>0</v>
      </c>
      <c r="I34" s="49">
        <v>0</v>
      </c>
      <c r="J34" s="49">
        <f>SUM(K34:N34)</f>
        <v>1138</v>
      </c>
      <c r="K34" s="49">
        <v>1138</v>
      </c>
      <c r="L34" s="49">
        <v>0</v>
      </c>
      <c r="M34" s="49">
        <v>0</v>
      </c>
      <c r="N34" s="49">
        <v>0</v>
      </c>
      <c r="O34" s="49">
        <f>SUM(P34:S34)</f>
        <v>50579</v>
      </c>
      <c r="P34" s="49">
        <v>50579</v>
      </c>
      <c r="Q34" s="49">
        <v>0</v>
      </c>
      <c r="R34" s="49">
        <v>0</v>
      </c>
      <c r="S34" s="49">
        <v>0</v>
      </c>
      <c r="T34" s="49">
        <f>SUM(U34:X34)</f>
        <v>31532</v>
      </c>
      <c r="U34" s="49">
        <v>31532</v>
      </c>
      <c r="V34" s="49">
        <v>0</v>
      </c>
      <c r="W34" s="49">
        <v>0</v>
      </c>
      <c r="X34" s="49">
        <v>0</v>
      </c>
      <c r="Y34" s="49">
        <f>SUM(Z34:AC34)</f>
        <v>8030</v>
      </c>
      <c r="Z34" s="49">
        <v>8030</v>
      </c>
      <c r="AA34" s="49">
        <v>0</v>
      </c>
      <c r="AB34" s="49">
        <v>0</v>
      </c>
      <c r="AC34" s="49">
        <v>0</v>
      </c>
      <c r="AD34" s="29">
        <f t="shared" ref="AD34:AD43" si="35">SUM(Y34,T34,O34,J34,E34)</f>
        <v>99516</v>
      </c>
      <c r="AE34" s="22"/>
    </row>
    <row r="35" spans="1:31" s="1" customFormat="1" ht="129" customHeight="1" x14ac:dyDescent="0.25">
      <c r="A35" s="51" t="s">
        <v>11</v>
      </c>
      <c r="B35" s="56" t="s">
        <v>88</v>
      </c>
      <c r="C35" s="51" t="s">
        <v>114</v>
      </c>
      <c r="D35" s="50" t="s">
        <v>76</v>
      </c>
      <c r="E35" s="49">
        <f t="shared" ref="E35:E43" si="36">SUM(F35:I35)</f>
        <v>1204</v>
      </c>
      <c r="F35" s="49">
        <v>1204</v>
      </c>
      <c r="G35" s="49">
        <v>0</v>
      </c>
      <c r="H35" s="49">
        <v>0</v>
      </c>
      <c r="I35" s="49">
        <v>0</v>
      </c>
      <c r="J35" s="49">
        <f t="shared" ref="J35:J43" si="37">SUM(K35:N35)</f>
        <v>7362</v>
      </c>
      <c r="K35" s="49">
        <v>7362</v>
      </c>
      <c r="L35" s="49">
        <v>0</v>
      </c>
      <c r="M35" s="49">
        <v>0</v>
      </c>
      <c r="N35" s="49">
        <v>0</v>
      </c>
      <c r="O35" s="49">
        <f t="shared" ref="O35:O43" si="38">SUM(P35:S35)</f>
        <v>22305</v>
      </c>
      <c r="P35" s="49">
        <v>22305</v>
      </c>
      <c r="Q35" s="49">
        <v>0</v>
      </c>
      <c r="R35" s="49">
        <v>0</v>
      </c>
      <c r="S35" s="49">
        <v>0</v>
      </c>
      <c r="T35" s="49">
        <f t="shared" ref="T35:T39" si="39">SUM(U35:X35)</f>
        <v>14252</v>
      </c>
      <c r="U35" s="49">
        <v>14252</v>
      </c>
      <c r="V35" s="49">
        <v>0</v>
      </c>
      <c r="W35" s="49">
        <v>0</v>
      </c>
      <c r="X35" s="49">
        <v>0</v>
      </c>
      <c r="Y35" s="49">
        <f t="shared" ref="Y35:Y43" si="40">SUM(Z35:AC35)</f>
        <v>7919</v>
      </c>
      <c r="Z35" s="49">
        <v>7919</v>
      </c>
      <c r="AA35" s="49">
        <v>0</v>
      </c>
      <c r="AB35" s="49">
        <v>0</v>
      </c>
      <c r="AC35" s="49">
        <v>0</v>
      </c>
      <c r="AD35" s="29">
        <f t="shared" si="35"/>
        <v>53042</v>
      </c>
      <c r="AE35" s="22"/>
    </row>
    <row r="36" spans="1:31" s="2" customFormat="1" ht="133.5" customHeight="1" x14ac:dyDescent="0.25">
      <c r="A36" s="51" t="s">
        <v>27</v>
      </c>
      <c r="B36" s="58" t="s">
        <v>105</v>
      </c>
      <c r="C36" s="69" t="s">
        <v>116</v>
      </c>
      <c r="D36" s="50" t="s">
        <v>107</v>
      </c>
      <c r="E36" s="49">
        <f t="shared" si="36"/>
        <v>255</v>
      </c>
      <c r="F36" s="29">
        <v>255</v>
      </c>
      <c r="G36" s="29">
        <v>0</v>
      </c>
      <c r="H36" s="29">
        <v>0</v>
      </c>
      <c r="I36" s="29">
        <v>0</v>
      </c>
      <c r="J36" s="49">
        <f t="shared" si="37"/>
        <v>1197</v>
      </c>
      <c r="K36" s="29">
        <v>1197</v>
      </c>
      <c r="L36" s="29">
        <v>0</v>
      </c>
      <c r="M36" s="29">
        <v>0</v>
      </c>
      <c r="N36" s="29">
        <v>0</v>
      </c>
      <c r="O36" s="49">
        <f t="shared" si="38"/>
        <v>26257</v>
      </c>
      <c r="P36" s="49">
        <v>26257</v>
      </c>
      <c r="Q36" s="49">
        <v>0</v>
      </c>
      <c r="R36" s="49">
        <v>0</v>
      </c>
      <c r="S36" s="49">
        <v>0</v>
      </c>
      <c r="T36" s="49">
        <f t="shared" si="39"/>
        <v>0</v>
      </c>
      <c r="U36" s="49">
        <v>0</v>
      </c>
      <c r="V36" s="49">
        <v>0</v>
      </c>
      <c r="W36" s="49">
        <v>0</v>
      </c>
      <c r="X36" s="49">
        <v>0</v>
      </c>
      <c r="Y36" s="49">
        <f t="shared" si="40"/>
        <v>0</v>
      </c>
      <c r="Z36" s="29">
        <v>0</v>
      </c>
      <c r="AA36" s="29">
        <v>0</v>
      </c>
      <c r="AB36" s="29">
        <v>0</v>
      </c>
      <c r="AC36" s="29">
        <v>0</v>
      </c>
      <c r="AD36" s="29">
        <f t="shared" si="35"/>
        <v>27709</v>
      </c>
      <c r="AE36" s="24"/>
    </row>
    <row r="37" spans="1:31" s="2" customFormat="1" ht="160.5" customHeight="1" x14ac:dyDescent="0.25">
      <c r="A37" s="51" t="s">
        <v>8</v>
      </c>
      <c r="B37" s="58" t="s">
        <v>106</v>
      </c>
      <c r="C37" s="51" t="s">
        <v>115</v>
      </c>
      <c r="D37" s="50" t="s">
        <v>130</v>
      </c>
      <c r="E37" s="49">
        <f t="shared" si="36"/>
        <v>0</v>
      </c>
      <c r="F37" s="29">
        <v>0</v>
      </c>
      <c r="G37" s="29">
        <v>0</v>
      </c>
      <c r="H37" s="29">
        <v>0</v>
      </c>
      <c r="I37" s="29">
        <v>0</v>
      </c>
      <c r="J37" s="49">
        <f t="shared" si="37"/>
        <v>0</v>
      </c>
      <c r="K37" s="29">
        <v>0</v>
      </c>
      <c r="L37" s="29">
        <v>0</v>
      </c>
      <c r="M37" s="29">
        <v>0</v>
      </c>
      <c r="N37" s="29">
        <v>0</v>
      </c>
      <c r="O37" s="49">
        <f t="shared" si="38"/>
        <v>21845</v>
      </c>
      <c r="P37" s="49">
        <v>21845</v>
      </c>
      <c r="Q37" s="49">
        <v>0</v>
      </c>
      <c r="R37" s="49">
        <v>0</v>
      </c>
      <c r="S37" s="49">
        <v>0</v>
      </c>
      <c r="T37" s="49">
        <f t="shared" si="39"/>
        <v>5657</v>
      </c>
      <c r="U37" s="49">
        <v>5657</v>
      </c>
      <c r="V37" s="49">
        <v>0</v>
      </c>
      <c r="W37" s="49">
        <v>0</v>
      </c>
      <c r="X37" s="49">
        <v>0</v>
      </c>
      <c r="Y37" s="49">
        <f t="shared" si="40"/>
        <v>3061</v>
      </c>
      <c r="Z37" s="29">
        <v>3061</v>
      </c>
      <c r="AA37" s="29">
        <v>0</v>
      </c>
      <c r="AB37" s="29">
        <v>0</v>
      </c>
      <c r="AC37" s="29">
        <v>0</v>
      </c>
      <c r="AD37" s="29">
        <f t="shared" si="35"/>
        <v>30563</v>
      </c>
      <c r="AE37" s="24"/>
    </row>
    <row r="38" spans="1:31" s="2" customFormat="1" ht="120" customHeight="1" x14ac:dyDescent="0.25">
      <c r="A38" s="51" t="s">
        <v>32</v>
      </c>
      <c r="B38" s="56" t="s">
        <v>134</v>
      </c>
      <c r="C38" s="70" t="s">
        <v>121</v>
      </c>
      <c r="D38" s="71">
        <v>2024</v>
      </c>
      <c r="E38" s="49">
        <f t="shared" si="36"/>
        <v>5557</v>
      </c>
      <c r="F38" s="29">
        <v>556</v>
      </c>
      <c r="G38" s="49">
        <v>700</v>
      </c>
      <c r="H38" s="49">
        <v>4301</v>
      </c>
      <c r="I38" s="49">
        <v>0</v>
      </c>
      <c r="J38" s="49">
        <f t="shared" si="37"/>
        <v>0</v>
      </c>
      <c r="K38" s="49">
        <v>0</v>
      </c>
      <c r="L38" s="49">
        <v>0</v>
      </c>
      <c r="M38" s="49">
        <v>0</v>
      </c>
      <c r="N38" s="49">
        <v>0</v>
      </c>
      <c r="O38" s="49">
        <f t="shared" si="38"/>
        <v>0</v>
      </c>
      <c r="P38" s="49">
        <v>0</v>
      </c>
      <c r="Q38" s="49">
        <v>0</v>
      </c>
      <c r="R38" s="49">
        <v>0</v>
      </c>
      <c r="S38" s="49">
        <v>0</v>
      </c>
      <c r="T38" s="49">
        <f t="shared" si="39"/>
        <v>0</v>
      </c>
      <c r="U38" s="49">
        <v>0</v>
      </c>
      <c r="V38" s="49">
        <v>0</v>
      </c>
      <c r="W38" s="49">
        <v>0</v>
      </c>
      <c r="X38" s="49">
        <v>0</v>
      </c>
      <c r="Y38" s="49">
        <f t="shared" si="40"/>
        <v>0</v>
      </c>
      <c r="Z38" s="49">
        <v>0</v>
      </c>
      <c r="AA38" s="49">
        <v>0</v>
      </c>
      <c r="AB38" s="49">
        <v>0</v>
      </c>
      <c r="AC38" s="49">
        <v>0</v>
      </c>
      <c r="AD38" s="29">
        <f t="shared" si="35"/>
        <v>5557</v>
      </c>
      <c r="AE38" s="24"/>
    </row>
    <row r="39" spans="1:31" s="2" customFormat="1" ht="60.75" customHeight="1" x14ac:dyDescent="0.25">
      <c r="A39" s="89" t="s">
        <v>94</v>
      </c>
      <c r="B39" s="56" t="s">
        <v>135</v>
      </c>
      <c r="C39" s="70" t="s">
        <v>117</v>
      </c>
      <c r="D39" s="71" t="s">
        <v>107</v>
      </c>
      <c r="E39" s="49">
        <f t="shared" si="36"/>
        <v>2992</v>
      </c>
      <c r="F39" s="29">
        <f>2922+70</f>
        <v>2992</v>
      </c>
      <c r="G39" s="29">
        <v>0</v>
      </c>
      <c r="H39" s="29">
        <v>0</v>
      </c>
      <c r="I39" s="29">
        <v>0</v>
      </c>
      <c r="J39" s="49">
        <f t="shared" si="37"/>
        <v>2522</v>
      </c>
      <c r="K39" s="29">
        <f>2452+70</f>
        <v>2522</v>
      </c>
      <c r="L39" s="29">
        <v>0</v>
      </c>
      <c r="M39" s="29">
        <v>0</v>
      </c>
      <c r="N39" s="29">
        <v>0</v>
      </c>
      <c r="O39" s="49">
        <f t="shared" si="38"/>
        <v>2152</v>
      </c>
      <c r="P39" s="29">
        <f>2102+50</f>
        <v>2152</v>
      </c>
      <c r="Q39" s="29">
        <v>0</v>
      </c>
      <c r="R39" s="29">
        <v>0</v>
      </c>
      <c r="S39" s="29">
        <v>0</v>
      </c>
      <c r="T39" s="49">
        <f t="shared" si="39"/>
        <v>0</v>
      </c>
      <c r="U39" s="29">
        <v>0</v>
      </c>
      <c r="V39" s="29">
        <v>0</v>
      </c>
      <c r="W39" s="29">
        <v>0</v>
      </c>
      <c r="X39" s="29">
        <v>0</v>
      </c>
      <c r="Y39" s="49">
        <f t="shared" si="40"/>
        <v>0</v>
      </c>
      <c r="Z39" s="29">
        <v>0</v>
      </c>
      <c r="AA39" s="29">
        <v>0</v>
      </c>
      <c r="AB39" s="29">
        <v>0</v>
      </c>
      <c r="AC39" s="29">
        <v>0</v>
      </c>
      <c r="AD39" s="29">
        <f t="shared" si="35"/>
        <v>7666</v>
      </c>
      <c r="AE39" s="24"/>
    </row>
    <row r="40" spans="1:31" s="2" customFormat="1" ht="75" customHeight="1" x14ac:dyDescent="0.25">
      <c r="A40" s="89"/>
      <c r="B40" s="103" t="s">
        <v>142</v>
      </c>
      <c r="C40" s="70" t="s">
        <v>118</v>
      </c>
      <c r="D40" s="71" t="s">
        <v>102</v>
      </c>
      <c r="E40" s="49">
        <f t="shared" si="36"/>
        <v>2878</v>
      </c>
      <c r="F40" s="29">
        <v>29</v>
      </c>
      <c r="G40" s="29">
        <v>1026</v>
      </c>
      <c r="H40" s="29">
        <v>1823</v>
      </c>
      <c r="I40" s="29">
        <v>0</v>
      </c>
      <c r="J40" s="49">
        <f t="shared" si="37"/>
        <v>3106</v>
      </c>
      <c r="K40" s="29">
        <v>31</v>
      </c>
      <c r="L40" s="29">
        <v>1107</v>
      </c>
      <c r="M40" s="29">
        <v>1968</v>
      </c>
      <c r="N40" s="29">
        <v>0</v>
      </c>
      <c r="O40" s="49">
        <f t="shared" ref="O40" si="41">SUM(P40:S40)</f>
        <v>0</v>
      </c>
      <c r="P40" s="29">
        <v>0</v>
      </c>
      <c r="Q40" s="29">
        <v>0</v>
      </c>
      <c r="R40" s="29">
        <v>0</v>
      </c>
      <c r="S40" s="29">
        <v>0</v>
      </c>
      <c r="T40" s="49">
        <f t="shared" ref="T40" si="42">SUM(U40:X40)</f>
        <v>0</v>
      </c>
      <c r="U40" s="29">
        <v>0</v>
      </c>
      <c r="V40" s="29">
        <v>0</v>
      </c>
      <c r="W40" s="29">
        <v>0</v>
      </c>
      <c r="X40" s="29">
        <v>0</v>
      </c>
      <c r="Y40" s="49">
        <f t="shared" ref="Y40" si="43">SUM(Z40:AC40)</f>
        <v>0</v>
      </c>
      <c r="Z40" s="29">
        <v>0</v>
      </c>
      <c r="AA40" s="29">
        <v>0</v>
      </c>
      <c r="AB40" s="29">
        <v>0</v>
      </c>
      <c r="AC40" s="29">
        <v>0</v>
      </c>
      <c r="AD40" s="29">
        <f t="shared" ref="AD40" si="44">SUM(Y40,T40,O40,J40,E40)</f>
        <v>5984</v>
      </c>
      <c r="AE40" s="24"/>
    </row>
    <row r="41" spans="1:31" s="2" customFormat="1" ht="336.75" customHeight="1" x14ac:dyDescent="0.25">
      <c r="A41" s="72" t="s">
        <v>95</v>
      </c>
      <c r="B41" s="56" t="s">
        <v>34</v>
      </c>
      <c r="C41" s="51" t="s">
        <v>119</v>
      </c>
      <c r="D41" s="50" t="s">
        <v>76</v>
      </c>
      <c r="E41" s="49">
        <f t="shared" si="36"/>
        <v>151414</v>
      </c>
      <c r="F41" s="29">
        <v>0</v>
      </c>
      <c r="G41" s="29">
        <v>0</v>
      </c>
      <c r="H41" s="29">
        <v>0</v>
      </c>
      <c r="I41" s="29">
        <v>151414</v>
      </c>
      <c r="J41" s="49">
        <f t="shared" si="37"/>
        <v>151660</v>
      </c>
      <c r="K41" s="29">
        <v>0</v>
      </c>
      <c r="L41" s="29">
        <v>0</v>
      </c>
      <c r="M41" s="29">
        <v>0</v>
      </c>
      <c r="N41" s="29">
        <v>151660</v>
      </c>
      <c r="O41" s="49">
        <f t="shared" si="38"/>
        <v>151660</v>
      </c>
      <c r="P41" s="29">
        <v>0</v>
      </c>
      <c r="Q41" s="29">
        <v>0</v>
      </c>
      <c r="R41" s="29">
        <v>0</v>
      </c>
      <c r="S41" s="29">
        <v>151660</v>
      </c>
      <c r="T41" s="49">
        <f>SUM(U41:X41)</f>
        <v>151660</v>
      </c>
      <c r="U41" s="29">
        <v>0</v>
      </c>
      <c r="V41" s="29">
        <v>0</v>
      </c>
      <c r="W41" s="29">
        <v>0</v>
      </c>
      <c r="X41" s="29">
        <v>151660</v>
      </c>
      <c r="Y41" s="49">
        <f t="shared" si="40"/>
        <v>151660</v>
      </c>
      <c r="Z41" s="29">
        <v>0</v>
      </c>
      <c r="AA41" s="29">
        <v>0</v>
      </c>
      <c r="AB41" s="29">
        <v>0</v>
      </c>
      <c r="AC41" s="29">
        <v>151660</v>
      </c>
      <c r="AD41" s="29">
        <f t="shared" si="35"/>
        <v>758054</v>
      </c>
      <c r="AE41" s="24"/>
    </row>
    <row r="42" spans="1:31" s="2" customFormat="1" ht="96" customHeight="1" x14ac:dyDescent="0.25">
      <c r="A42" s="51" t="s">
        <v>96</v>
      </c>
      <c r="B42" s="58" t="s">
        <v>93</v>
      </c>
      <c r="C42" s="64" t="s">
        <v>136</v>
      </c>
      <c r="D42" s="50">
        <v>2024</v>
      </c>
      <c r="E42" s="49">
        <f t="shared" si="36"/>
        <v>6000</v>
      </c>
      <c r="F42" s="29">
        <v>6000</v>
      </c>
      <c r="G42" s="29">
        <v>0</v>
      </c>
      <c r="H42" s="29">
        <v>0</v>
      </c>
      <c r="I42" s="29">
        <v>0</v>
      </c>
      <c r="J42" s="49">
        <f t="shared" si="37"/>
        <v>0</v>
      </c>
      <c r="K42" s="29">
        <v>0</v>
      </c>
      <c r="L42" s="29">
        <v>0</v>
      </c>
      <c r="M42" s="29">
        <v>0</v>
      </c>
      <c r="N42" s="29">
        <v>0</v>
      </c>
      <c r="O42" s="49">
        <f t="shared" si="38"/>
        <v>0</v>
      </c>
      <c r="P42" s="29">
        <v>0</v>
      </c>
      <c r="Q42" s="29">
        <v>0</v>
      </c>
      <c r="R42" s="29">
        <v>0</v>
      </c>
      <c r="S42" s="29">
        <v>0</v>
      </c>
      <c r="T42" s="49">
        <f t="shared" ref="T42:T43" si="45">SUM(U42:X42)</f>
        <v>0</v>
      </c>
      <c r="U42" s="29">
        <v>0</v>
      </c>
      <c r="V42" s="29">
        <v>0</v>
      </c>
      <c r="W42" s="29">
        <v>0</v>
      </c>
      <c r="X42" s="29">
        <v>0</v>
      </c>
      <c r="Y42" s="49">
        <f t="shared" si="40"/>
        <v>0</v>
      </c>
      <c r="Z42" s="29">
        <v>0</v>
      </c>
      <c r="AA42" s="29">
        <v>0</v>
      </c>
      <c r="AB42" s="29">
        <v>0</v>
      </c>
      <c r="AC42" s="29">
        <v>0</v>
      </c>
      <c r="AD42" s="29">
        <f t="shared" si="35"/>
        <v>6000</v>
      </c>
      <c r="AE42" s="24"/>
    </row>
    <row r="43" spans="1:31" s="2" customFormat="1" ht="78.75" customHeight="1" x14ac:dyDescent="0.25">
      <c r="A43" s="51" t="s">
        <v>108</v>
      </c>
      <c r="B43" s="58" t="s">
        <v>127</v>
      </c>
      <c r="C43" s="64" t="s">
        <v>136</v>
      </c>
      <c r="D43" s="50">
        <v>2024</v>
      </c>
      <c r="E43" s="49">
        <f t="shared" si="36"/>
        <v>6000</v>
      </c>
      <c r="F43" s="29">
        <v>6000</v>
      </c>
      <c r="G43" s="29">
        <v>0</v>
      </c>
      <c r="H43" s="29">
        <v>0</v>
      </c>
      <c r="I43" s="29">
        <v>0</v>
      </c>
      <c r="J43" s="49">
        <f t="shared" si="37"/>
        <v>0</v>
      </c>
      <c r="K43" s="29">
        <v>0</v>
      </c>
      <c r="L43" s="29">
        <v>0</v>
      </c>
      <c r="M43" s="29">
        <v>0</v>
      </c>
      <c r="N43" s="29">
        <v>0</v>
      </c>
      <c r="O43" s="49">
        <f t="shared" si="38"/>
        <v>0</v>
      </c>
      <c r="P43" s="29">
        <v>0</v>
      </c>
      <c r="Q43" s="29">
        <v>0</v>
      </c>
      <c r="R43" s="29">
        <v>0</v>
      </c>
      <c r="S43" s="29">
        <v>0</v>
      </c>
      <c r="T43" s="49">
        <f t="shared" si="45"/>
        <v>0</v>
      </c>
      <c r="U43" s="29">
        <v>0</v>
      </c>
      <c r="V43" s="29">
        <v>0</v>
      </c>
      <c r="W43" s="29">
        <v>0</v>
      </c>
      <c r="X43" s="29">
        <v>0</v>
      </c>
      <c r="Y43" s="49">
        <f t="shared" si="40"/>
        <v>0</v>
      </c>
      <c r="Z43" s="29">
        <v>0</v>
      </c>
      <c r="AA43" s="29">
        <v>0</v>
      </c>
      <c r="AB43" s="29">
        <v>0</v>
      </c>
      <c r="AC43" s="29">
        <v>0</v>
      </c>
      <c r="AD43" s="29">
        <f t="shared" si="35"/>
        <v>6000</v>
      </c>
      <c r="AE43" s="24"/>
    </row>
    <row r="44" spans="1:31" s="3" customFormat="1" ht="42.75" customHeight="1" x14ac:dyDescent="0.25">
      <c r="A44" s="73"/>
      <c r="B44" s="38" t="s">
        <v>60</v>
      </c>
      <c r="C44" s="74"/>
      <c r="D44" s="59"/>
      <c r="E44" s="45">
        <f>SUM(E34:E43)</f>
        <v>184537</v>
      </c>
      <c r="F44" s="45">
        <f t="shared" ref="F44:AC44" si="46">SUM(F34:F43)</f>
        <v>25273</v>
      </c>
      <c r="G44" s="45">
        <f t="shared" si="46"/>
        <v>1726</v>
      </c>
      <c r="H44" s="45">
        <f t="shared" si="46"/>
        <v>6124</v>
      </c>
      <c r="I44" s="45">
        <f t="shared" si="46"/>
        <v>151414</v>
      </c>
      <c r="J44" s="45">
        <f t="shared" si="46"/>
        <v>166985</v>
      </c>
      <c r="K44" s="45">
        <f t="shared" si="46"/>
        <v>12250</v>
      </c>
      <c r="L44" s="45">
        <f t="shared" si="46"/>
        <v>1107</v>
      </c>
      <c r="M44" s="45">
        <f t="shared" si="46"/>
        <v>1968</v>
      </c>
      <c r="N44" s="45">
        <f t="shared" si="46"/>
        <v>151660</v>
      </c>
      <c r="O44" s="45">
        <f t="shared" si="46"/>
        <v>274798</v>
      </c>
      <c r="P44" s="45">
        <f t="shared" si="46"/>
        <v>123138</v>
      </c>
      <c r="Q44" s="45">
        <f t="shared" si="46"/>
        <v>0</v>
      </c>
      <c r="R44" s="45">
        <f t="shared" si="46"/>
        <v>0</v>
      </c>
      <c r="S44" s="45">
        <f t="shared" si="46"/>
        <v>151660</v>
      </c>
      <c r="T44" s="45">
        <f t="shared" si="46"/>
        <v>203101</v>
      </c>
      <c r="U44" s="45">
        <f t="shared" si="46"/>
        <v>51441</v>
      </c>
      <c r="V44" s="45">
        <f t="shared" si="46"/>
        <v>0</v>
      </c>
      <c r="W44" s="45">
        <f t="shared" si="46"/>
        <v>0</v>
      </c>
      <c r="X44" s="45">
        <f t="shared" si="46"/>
        <v>151660</v>
      </c>
      <c r="Y44" s="45">
        <f t="shared" si="46"/>
        <v>170670</v>
      </c>
      <c r="Z44" s="45">
        <f t="shared" si="46"/>
        <v>19010</v>
      </c>
      <c r="AA44" s="45">
        <f t="shared" si="46"/>
        <v>0</v>
      </c>
      <c r="AB44" s="45">
        <f t="shared" si="46"/>
        <v>0</v>
      </c>
      <c r="AC44" s="45">
        <f t="shared" si="46"/>
        <v>151660</v>
      </c>
      <c r="AD44" s="29">
        <f>SUM(Y44,T44,O44,J44,E44)</f>
        <v>1000091</v>
      </c>
      <c r="AE44" s="20"/>
    </row>
    <row r="45" spans="1:31" s="1" customFormat="1" ht="40.15" customHeight="1" x14ac:dyDescent="0.25">
      <c r="A45" s="57"/>
      <c r="B45" s="91" t="s">
        <v>89</v>
      </c>
      <c r="C45" s="92"/>
      <c r="D45" s="53"/>
      <c r="E45" s="49"/>
      <c r="F45" s="49"/>
      <c r="G45" s="49"/>
      <c r="H45" s="49"/>
      <c r="I45" s="49"/>
      <c r="J45" s="29"/>
      <c r="K45" s="29"/>
      <c r="L45" s="29"/>
      <c r="M45" s="29"/>
      <c r="N45" s="29"/>
      <c r="O45" s="49"/>
      <c r="P45" s="29"/>
      <c r="Q45" s="49"/>
      <c r="R45" s="49"/>
      <c r="S45" s="49"/>
      <c r="T45" s="29"/>
      <c r="U45" s="29"/>
      <c r="V45" s="49"/>
      <c r="W45" s="49"/>
      <c r="X45" s="29"/>
      <c r="Y45" s="29"/>
      <c r="Z45" s="29"/>
      <c r="AA45" s="29"/>
      <c r="AB45" s="29"/>
      <c r="AC45" s="29"/>
      <c r="AD45" s="29"/>
      <c r="AE45" s="22"/>
    </row>
    <row r="46" spans="1:31" s="1" customFormat="1" ht="106.5" customHeight="1" x14ac:dyDescent="0.25">
      <c r="A46" s="57" t="s">
        <v>9</v>
      </c>
      <c r="B46" s="75" t="s">
        <v>90</v>
      </c>
      <c r="C46" s="51" t="s">
        <v>92</v>
      </c>
      <c r="D46" s="50" t="s">
        <v>76</v>
      </c>
      <c r="E46" s="49">
        <f t="shared" ref="E46:E48" si="47">SUM(F46:I46)</f>
        <v>0</v>
      </c>
      <c r="F46" s="49">
        <v>0</v>
      </c>
      <c r="G46" s="49">
        <v>0</v>
      </c>
      <c r="H46" s="49">
        <v>0</v>
      </c>
      <c r="I46" s="49">
        <v>0</v>
      </c>
      <c r="J46" s="49">
        <f t="shared" ref="J46:J48" si="48">SUM(K46:N46)</f>
        <v>0</v>
      </c>
      <c r="K46" s="29">
        <v>0</v>
      </c>
      <c r="L46" s="29">
        <v>0</v>
      </c>
      <c r="M46" s="29">
        <v>0</v>
      </c>
      <c r="N46" s="29">
        <v>0</v>
      </c>
      <c r="O46" s="49">
        <f t="shared" ref="O46:O48" si="49">SUM(P46:S46)</f>
        <v>0</v>
      </c>
      <c r="P46" s="29">
        <v>0</v>
      </c>
      <c r="Q46" s="29">
        <v>0</v>
      </c>
      <c r="R46" s="29">
        <v>0</v>
      </c>
      <c r="S46" s="29">
        <v>0</v>
      </c>
      <c r="T46" s="49">
        <f t="shared" ref="T46:T48" si="50">SUM(U46:X46)</f>
        <v>0</v>
      </c>
      <c r="U46" s="29">
        <v>0</v>
      </c>
      <c r="V46" s="49">
        <v>0</v>
      </c>
      <c r="W46" s="49">
        <v>0</v>
      </c>
      <c r="X46" s="49">
        <v>0</v>
      </c>
      <c r="Y46" s="49">
        <f t="shared" ref="Y46:Y48" si="51">SUM(Z46:AC46)</f>
        <v>0</v>
      </c>
      <c r="Z46" s="29">
        <v>0</v>
      </c>
      <c r="AA46" s="49">
        <v>0</v>
      </c>
      <c r="AB46" s="49">
        <v>0</v>
      </c>
      <c r="AC46" s="49">
        <v>0</v>
      </c>
      <c r="AD46" s="29">
        <f t="shared" ref="AD46:AD48" si="52">SUM(Y46,T46,O46,J46,E46)</f>
        <v>0</v>
      </c>
      <c r="AE46" s="22"/>
    </row>
    <row r="47" spans="1:31" s="1" customFormat="1" ht="351.75" customHeight="1" x14ac:dyDescent="0.25">
      <c r="A47" s="57" t="s">
        <v>10</v>
      </c>
      <c r="B47" s="75" t="s">
        <v>91</v>
      </c>
      <c r="C47" s="69" t="s">
        <v>97</v>
      </c>
      <c r="D47" s="50" t="s">
        <v>76</v>
      </c>
      <c r="E47" s="49">
        <f t="shared" si="47"/>
        <v>0</v>
      </c>
      <c r="F47" s="49">
        <v>0</v>
      </c>
      <c r="G47" s="49">
        <v>0</v>
      </c>
      <c r="H47" s="49">
        <v>0</v>
      </c>
      <c r="I47" s="49">
        <v>0</v>
      </c>
      <c r="J47" s="49">
        <f t="shared" si="48"/>
        <v>0</v>
      </c>
      <c r="K47" s="29">
        <v>0</v>
      </c>
      <c r="L47" s="29">
        <v>0</v>
      </c>
      <c r="M47" s="29">
        <v>0</v>
      </c>
      <c r="N47" s="29">
        <v>0</v>
      </c>
      <c r="O47" s="49">
        <f t="shared" si="49"/>
        <v>0</v>
      </c>
      <c r="P47" s="29">
        <v>0</v>
      </c>
      <c r="Q47" s="29">
        <v>0</v>
      </c>
      <c r="R47" s="29">
        <v>0</v>
      </c>
      <c r="S47" s="29">
        <v>0</v>
      </c>
      <c r="T47" s="49">
        <f t="shared" si="50"/>
        <v>0</v>
      </c>
      <c r="U47" s="49">
        <v>0</v>
      </c>
      <c r="V47" s="49">
        <v>0</v>
      </c>
      <c r="W47" s="49">
        <v>0</v>
      </c>
      <c r="X47" s="49">
        <v>0</v>
      </c>
      <c r="Y47" s="49">
        <f t="shared" si="51"/>
        <v>0</v>
      </c>
      <c r="Z47" s="49">
        <v>0</v>
      </c>
      <c r="AA47" s="49">
        <v>0</v>
      </c>
      <c r="AB47" s="49">
        <v>0</v>
      </c>
      <c r="AC47" s="49">
        <v>0</v>
      </c>
      <c r="AD47" s="29">
        <f>SUM(Y47,T47,O47,J47,E47)</f>
        <v>0</v>
      </c>
      <c r="AE47" s="22"/>
    </row>
    <row r="48" spans="1:31" s="1" customFormat="1" ht="152.25" customHeight="1" x14ac:dyDescent="0.25">
      <c r="A48" s="57" t="s">
        <v>33</v>
      </c>
      <c r="B48" s="81" t="s">
        <v>137</v>
      </c>
      <c r="C48" s="51" t="s">
        <v>98</v>
      </c>
      <c r="D48" s="50" t="s">
        <v>76</v>
      </c>
      <c r="E48" s="49">
        <f t="shared" si="47"/>
        <v>0</v>
      </c>
      <c r="F48" s="49">
        <v>0</v>
      </c>
      <c r="G48" s="49">
        <v>0</v>
      </c>
      <c r="H48" s="49">
        <v>0</v>
      </c>
      <c r="I48" s="49">
        <v>0</v>
      </c>
      <c r="J48" s="49">
        <f t="shared" si="48"/>
        <v>0</v>
      </c>
      <c r="K48" s="49">
        <v>0</v>
      </c>
      <c r="L48" s="49">
        <v>0</v>
      </c>
      <c r="M48" s="49">
        <v>0</v>
      </c>
      <c r="N48" s="49">
        <v>0</v>
      </c>
      <c r="O48" s="49">
        <f t="shared" si="49"/>
        <v>0</v>
      </c>
      <c r="P48" s="49">
        <v>0</v>
      </c>
      <c r="Q48" s="49">
        <v>0</v>
      </c>
      <c r="R48" s="49">
        <v>0</v>
      </c>
      <c r="S48" s="49">
        <v>0</v>
      </c>
      <c r="T48" s="49">
        <f t="shared" si="50"/>
        <v>0</v>
      </c>
      <c r="U48" s="49">
        <v>0</v>
      </c>
      <c r="V48" s="49">
        <v>0</v>
      </c>
      <c r="W48" s="49">
        <v>0</v>
      </c>
      <c r="X48" s="49">
        <v>0</v>
      </c>
      <c r="Y48" s="49">
        <f t="shared" si="51"/>
        <v>0</v>
      </c>
      <c r="Z48" s="49">
        <v>0</v>
      </c>
      <c r="AA48" s="49">
        <v>0</v>
      </c>
      <c r="AB48" s="49">
        <v>0</v>
      </c>
      <c r="AC48" s="49">
        <v>0</v>
      </c>
      <c r="AD48" s="29">
        <f t="shared" si="52"/>
        <v>0</v>
      </c>
      <c r="AE48" s="22"/>
    </row>
    <row r="49" spans="1:31" s="3" customFormat="1" ht="36.75" customHeight="1" x14ac:dyDescent="0.25">
      <c r="A49" s="76"/>
      <c r="B49" s="38" t="s">
        <v>25</v>
      </c>
      <c r="C49" s="60"/>
      <c r="D49" s="39"/>
      <c r="E49" s="45">
        <f>SUM(F49:I49)</f>
        <v>0</v>
      </c>
      <c r="F49" s="45">
        <f t="shared" ref="F49:N49" si="53">SUM(F46:F48)</f>
        <v>0</v>
      </c>
      <c r="G49" s="45">
        <f t="shared" si="53"/>
        <v>0</v>
      </c>
      <c r="H49" s="45">
        <f t="shared" si="53"/>
        <v>0</v>
      </c>
      <c r="I49" s="45">
        <f t="shared" si="53"/>
        <v>0</v>
      </c>
      <c r="J49" s="45">
        <f t="shared" si="53"/>
        <v>0</v>
      </c>
      <c r="K49" s="45">
        <f t="shared" si="53"/>
        <v>0</v>
      </c>
      <c r="L49" s="45">
        <f t="shared" si="53"/>
        <v>0</v>
      </c>
      <c r="M49" s="45">
        <f t="shared" si="53"/>
        <v>0</v>
      </c>
      <c r="N49" s="45">
        <f t="shared" si="53"/>
        <v>0</v>
      </c>
      <c r="O49" s="45">
        <f>SUM(P49:S49)</f>
        <v>0</v>
      </c>
      <c r="P49" s="45">
        <f>SUM(P46:P48)</f>
        <v>0</v>
      </c>
      <c r="Q49" s="45">
        <f>SUM(Q46:Q48)</f>
        <v>0</v>
      </c>
      <c r="R49" s="45">
        <f>SUM(R46:R48)</f>
        <v>0</v>
      </c>
      <c r="S49" s="45">
        <f>SUM(S46:S48)</f>
        <v>0</v>
      </c>
      <c r="T49" s="45">
        <f>SUM(U49:X49)</f>
        <v>0</v>
      </c>
      <c r="U49" s="77">
        <f t="shared" ref="U49:AC49" si="54">SUM(U46:U48)</f>
        <v>0</v>
      </c>
      <c r="V49" s="45">
        <f t="shared" si="54"/>
        <v>0</v>
      </c>
      <c r="W49" s="45">
        <f t="shared" si="54"/>
        <v>0</v>
      </c>
      <c r="X49" s="45">
        <f t="shared" si="54"/>
        <v>0</v>
      </c>
      <c r="Y49" s="45">
        <f t="shared" si="54"/>
        <v>0</v>
      </c>
      <c r="Z49" s="45">
        <f t="shared" si="54"/>
        <v>0</v>
      </c>
      <c r="AA49" s="45">
        <f t="shared" si="54"/>
        <v>0</v>
      </c>
      <c r="AB49" s="45">
        <f t="shared" si="54"/>
        <v>0</v>
      </c>
      <c r="AC49" s="45">
        <f t="shared" si="54"/>
        <v>0</v>
      </c>
      <c r="AD49" s="29">
        <f>SUM(Y49,T49,O49,J49,E49)</f>
        <v>0</v>
      </c>
      <c r="AE49" s="20"/>
    </row>
    <row r="50" spans="1:31" s="30" customFormat="1" ht="46.5" customHeight="1" x14ac:dyDescent="0.25">
      <c r="A50" s="39"/>
      <c r="B50" s="37" t="s">
        <v>57</v>
      </c>
      <c r="C50" s="38"/>
      <c r="D50" s="39"/>
      <c r="E50" s="45">
        <f t="shared" ref="E50:AD50" si="55">SUM(E22,E32,E44,E49)</f>
        <v>1206537</v>
      </c>
      <c r="F50" s="45">
        <f t="shared" si="55"/>
        <v>1041677</v>
      </c>
      <c r="G50" s="45">
        <f t="shared" si="55"/>
        <v>3740</v>
      </c>
      <c r="H50" s="45">
        <f t="shared" si="55"/>
        <v>9706</v>
      </c>
      <c r="I50" s="45">
        <f t="shared" si="55"/>
        <v>151414</v>
      </c>
      <c r="J50" s="45">
        <f t="shared" si="55"/>
        <v>1183734</v>
      </c>
      <c r="K50" s="45">
        <f t="shared" si="55"/>
        <v>1023636</v>
      </c>
      <c r="L50" s="45">
        <f t="shared" si="55"/>
        <v>2769</v>
      </c>
      <c r="M50" s="45">
        <f t="shared" si="55"/>
        <v>5669</v>
      </c>
      <c r="N50" s="45">
        <f t="shared" si="55"/>
        <v>151660</v>
      </c>
      <c r="O50" s="45">
        <f t="shared" si="55"/>
        <v>1286490</v>
      </c>
      <c r="P50" s="45">
        <f t="shared" si="55"/>
        <v>1134830</v>
      </c>
      <c r="Q50" s="45">
        <f t="shared" si="55"/>
        <v>0</v>
      </c>
      <c r="R50" s="45">
        <f t="shared" si="55"/>
        <v>0</v>
      </c>
      <c r="S50" s="45">
        <f t="shared" si="55"/>
        <v>151660</v>
      </c>
      <c r="T50" s="45">
        <f t="shared" si="55"/>
        <v>1215807</v>
      </c>
      <c r="U50" s="45">
        <f t="shared" si="55"/>
        <v>1064147</v>
      </c>
      <c r="V50" s="45">
        <f t="shared" si="55"/>
        <v>0</v>
      </c>
      <c r="W50" s="45">
        <f t="shared" si="55"/>
        <v>0</v>
      </c>
      <c r="X50" s="45">
        <f t="shared" si="55"/>
        <v>151660</v>
      </c>
      <c r="Y50" s="45">
        <f t="shared" si="55"/>
        <v>1182008</v>
      </c>
      <c r="Z50" s="45">
        <f t="shared" si="55"/>
        <v>1030348</v>
      </c>
      <c r="AA50" s="45">
        <f t="shared" si="55"/>
        <v>0</v>
      </c>
      <c r="AB50" s="45">
        <f t="shared" si="55"/>
        <v>0</v>
      </c>
      <c r="AC50" s="45">
        <f t="shared" si="55"/>
        <v>151660</v>
      </c>
      <c r="AD50" s="45">
        <f t="shared" si="55"/>
        <v>6074576</v>
      </c>
    </row>
    <row r="51" spans="1:31" s="30" customFormat="1" ht="34.9" customHeight="1" x14ac:dyDescent="0.25">
      <c r="A51" s="39"/>
      <c r="B51" s="58" t="s">
        <v>58</v>
      </c>
      <c r="C51" s="38"/>
      <c r="D51" s="39"/>
      <c r="E51" s="49">
        <f>E50-E52</f>
        <v>1194537</v>
      </c>
      <c r="F51" s="49">
        <f t="shared" ref="F51:AD51" si="56">F50-F52</f>
        <v>1029677</v>
      </c>
      <c r="G51" s="49">
        <f t="shared" si="56"/>
        <v>3740</v>
      </c>
      <c r="H51" s="49">
        <f t="shared" si="56"/>
        <v>9706</v>
      </c>
      <c r="I51" s="49">
        <f t="shared" si="56"/>
        <v>151414</v>
      </c>
      <c r="J51" s="49">
        <f t="shared" si="56"/>
        <v>1183734</v>
      </c>
      <c r="K51" s="49">
        <f t="shared" si="56"/>
        <v>1023636</v>
      </c>
      <c r="L51" s="49">
        <f t="shared" si="56"/>
        <v>2769</v>
      </c>
      <c r="M51" s="49">
        <f t="shared" si="56"/>
        <v>5669</v>
      </c>
      <c r="N51" s="49">
        <f t="shared" si="56"/>
        <v>151660</v>
      </c>
      <c r="O51" s="49">
        <f t="shared" si="56"/>
        <v>1286490</v>
      </c>
      <c r="P51" s="49">
        <f t="shared" si="56"/>
        <v>1134830</v>
      </c>
      <c r="Q51" s="49">
        <f t="shared" si="56"/>
        <v>0</v>
      </c>
      <c r="R51" s="49">
        <f t="shared" si="56"/>
        <v>0</v>
      </c>
      <c r="S51" s="49">
        <f t="shared" si="56"/>
        <v>151660</v>
      </c>
      <c r="T51" s="49">
        <f t="shared" si="56"/>
        <v>1215807</v>
      </c>
      <c r="U51" s="49">
        <f t="shared" si="56"/>
        <v>1064147</v>
      </c>
      <c r="V51" s="49">
        <f t="shared" si="56"/>
        <v>0</v>
      </c>
      <c r="W51" s="49">
        <f t="shared" si="56"/>
        <v>0</v>
      </c>
      <c r="X51" s="49">
        <f t="shared" si="56"/>
        <v>151660</v>
      </c>
      <c r="Y51" s="49">
        <f t="shared" si="56"/>
        <v>1182008</v>
      </c>
      <c r="Z51" s="49">
        <f t="shared" si="56"/>
        <v>1030348</v>
      </c>
      <c r="AA51" s="49">
        <f t="shared" si="56"/>
        <v>0</v>
      </c>
      <c r="AB51" s="49">
        <f t="shared" si="56"/>
        <v>0</v>
      </c>
      <c r="AC51" s="49">
        <f t="shared" si="56"/>
        <v>151660</v>
      </c>
      <c r="AD51" s="49">
        <f t="shared" si="56"/>
        <v>6062576</v>
      </c>
      <c r="AE51" s="31">
        <f>E51+J51+O51+T51+Y51</f>
        <v>6062576</v>
      </c>
    </row>
    <row r="52" spans="1:31" s="30" customFormat="1" ht="34.9" customHeight="1" x14ac:dyDescent="0.25">
      <c r="A52" s="39"/>
      <c r="B52" s="58" t="s">
        <v>99</v>
      </c>
      <c r="C52" s="38"/>
      <c r="D52" s="39"/>
      <c r="E52" s="49">
        <f t="shared" ref="E52:AD52" si="57">E42+E43</f>
        <v>12000</v>
      </c>
      <c r="F52" s="49">
        <f t="shared" si="57"/>
        <v>12000</v>
      </c>
      <c r="G52" s="49">
        <f t="shared" si="57"/>
        <v>0</v>
      </c>
      <c r="H52" s="49">
        <f t="shared" si="57"/>
        <v>0</v>
      </c>
      <c r="I52" s="49">
        <f t="shared" si="57"/>
        <v>0</v>
      </c>
      <c r="J52" s="49">
        <f t="shared" si="57"/>
        <v>0</v>
      </c>
      <c r="K52" s="49">
        <f t="shared" si="57"/>
        <v>0</v>
      </c>
      <c r="L52" s="49">
        <f t="shared" si="57"/>
        <v>0</v>
      </c>
      <c r="M52" s="49">
        <f t="shared" si="57"/>
        <v>0</v>
      </c>
      <c r="N52" s="49">
        <f t="shared" si="57"/>
        <v>0</v>
      </c>
      <c r="O52" s="49">
        <f t="shared" si="57"/>
        <v>0</v>
      </c>
      <c r="P52" s="49">
        <f t="shared" si="57"/>
        <v>0</v>
      </c>
      <c r="Q52" s="49">
        <f t="shared" si="57"/>
        <v>0</v>
      </c>
      <c r="R52" s="49">
        <f t="shared" si="57"/>
        <v>0</v>
      </c>
      <c r="S52" s="49">
        <f t="shared" si="57"/>
        <v>0</v>
      </c>
      <c r="T52" s="49">
        <f t="shared" si="57"/>
        <v>0</v>
      </c>
      <c r="U52" s="49">
        <f t="shared" si="57"/>
        <v>0</v>
      </c>
      <c r="V52" s="49">
        <f t="shared" si="57"/>
        <v>0</v>
      </c>
      <c r="W52" s="49">
        <f t="shared" si="57"/>
        <v>0</v>
      </c>
      <c r="X52" s="49">
        <f t="shared" si="57"/>
        <v>0</v>
      </c>
      <c r="Y52" s="49">
        <f t="shared" si="57"/>
        <v>0</v>
      </c>
      <c r="Z52" s="49">
        <f t="shared" si="57"/>
        <v>0</v>
      </c>
      <c r="AA52" s="49">
        <f t="shared" si="57"/>
        <v>0</v>
      </c>
      <c r="AB52" s="49">
        <f t="shared" si="57"/>
        <v>0</v>
      </c>
      <c r="AC52" s="49">
        <f t="shared" si="57"/>
        <v>0</v>
      </c>
      <c r="AD52" s="49">
        <f t="shared" si="57"/>
        <v>12000</v>
      </c>
      <c r="AE52" s="31">
        <f>E52+J52+O52+T52+Y52</f>
        <v>12000</v>
      </c>
    </row>
    <row r="53" spans="1:31" s="44" customFormat="1" ht="32.450000000000003" customHeight="1" x14ac:dyDescent="0.25">
      <c r="A53" s="40"/>
      <c r="B53" s="37" t="s">
        <v>44</v>
      </c>
      <c r="C53" s="40"/>
      <c r="D53" s="40"/>
      <c r="E53" s="41">
        <f>E54</f>
        <v>0</v>
      </c>
      <c r="F53" s="41">
        <f t="shared" ref="F53:I53" si="58">F54</f>
        <v>0</v>
      </c>
      <c r="G53" s="41">
        <f t="shared" si="58"/>
        <v>0</v>
      </c>
      <c r="H53" s="41">
        <f t="shared" si="58"/>
        <v>0</v>
      </c>
      <c r="I53" s="41">
        <f t="shared" si="58"/>
        <v>0</v>
      </c>
      <c r="J53" s="42">
        <f>J54</f>
        <v>0</v>
      </c>
      <c r="K53" s="42">
        <f>K54</f>
        <v>0</v>
      </c>
      <c r="L53" s="42">
        <f t="shared" ref="L53:N53" si="59">L54</f>
        <v>0</v>
      </c>
      <c r="M53" s="42">
        <f t="shared" si="59"/>
        <v>0</v>
      </c>
      <c r="N53" s="42">
        <f t="shared" si="59"/>
        <v>0</v>
      </c>
      <c r="O53" s="41">
        <f>O54</f>
        <v>0</v>
      </c>
      <c r="P53" s="41">
        <f t="shared" ref="P53:S53" si="60">P54</f>
        <v>0</v>
      </c>
      <c r="Q53" s="41">
        <f t="shared" si="60"/>
        <v>0</v>
      </c>
      <c r="R53" s="41">
        <f t="shared" si="60"/>
        <v>0</v>
      </c>
      <c r="S53" s="41">
        <f t="shared" si="60"/>
        <v>0</v>
      </c>
      <c r="T53" s="41">
        <f>T54</f>
        <v>0</v>
      </c>
      <c r="U53" s="41">
        <f t="shared" ref="U53:X53" si="61">U54</f>
        <v>0</v>
      </c>
      <c r="V53" s="41">
        <f t="shared" si="61"/>
        <v>0</v>
      </c>
      <c r="W53" s="41">
        <f t="shared" si="61"/>
        <v>0</v>
      </c>
      <c r="X53" s="41">
        <f t="shared" si="61"/>
        <v>0</v>
      </c>
      <c r="Y53" s="41">
        <f>Y54</f>
        <v>0</v>
      </c>
      <c r="Z53" s="41">
        <f t="shared" ref="Z53:AC53" si="62">Z54</f>
        <v>0</v>
      </c>
      <c r="AA53" s="41">
        <f t="shared" si="62"/>
        <v>0</v>
      </c>
      <c r="AB53" s="41">
        <f t="shared" si="62"/>
        <v>0</v>
      </c>
      <c r="AC53" s="41">
        <f t="shared" si="62"/>
        <v>0</v>
      </c>
      <c r="AD53" s="43">
        <f>SUM(Y53,T53,O53,J53,E53)</f>
        <v>0</v>
      </c>
    </row>
    <row r="54" spans="1:31" s="32" customFormat="1" ht="32.450000000000003" customHeight="1" x14ac:dyDescent="0.25">
      <c r="A54" s="40"/>
      <c r="B54" s="58" t="s">
        <v>58</v>
      </c>
      <c r="C54" s="78"/>
      <c r="D54" s="40"/>
      <c r="E54" s="79">
        <f>F54+G54+H54+I54</f>
        <v>0</v>
      </c>
      <c r="F54" s="79">
        <v>0</v>
      </c>
      <c r="G54" s="79">
        <v>0</v>
      </c>
      <c r="H54" s="79">
        <v>0</v>
      </c>
      <c r="I54" s="79">
        <v>0</v>
      </c>
      <c r="J54" s="80">
        <v>0</v>
      </c>
      <c r="K54" s="80">
        <v>0</v>
      </c>
      <c r="L54" s="79">
        <v>0</v>
      </c>
      <c r="M54" s="79">
        <v>0</v>
      </c>
      <c r="N54" s="79">
        <v>0</v>
      </c>
      <c r="O54" s="79">
        <f>P54+Q54+R54+S54</f>
        <v>0</v>
      </c>
      <c r="P54" s="79">
        <v>0</v>
      </c>
      <c r="Q54" s="79">
        <v>0</v>
      </c>
      <c r="R54" s="79">
        <v>0</v>
      </c>
      <c r="S54" s="79">
        <v>0</v>
      </c>
      <c r="T54" s="79">
        <v>0</v>
      </c>
      <c r="U54" s="79">
        <v>0</v>
      </c>
      <c r="V54" s="79">
        <v>0</v>
      </c>
      <c r="W54" s="79">
        <v>0</v>
      </c>
      <c r="X54" s="79">
        <v>0</v>
      </c>
      <c r="Y54" s="79">
        <v>0</v>
      </c>
      <c r="Z54" s="79">
        <v>0</v>
      </c>
      <c r="AA54" s="79">
        <v>0</v>
      </c>
      <c r="AB54" s="79">
        <v>0</v>
      </c>
      <c r="AC54" s="79">
        <v>0</v>
      </c>
      <c r="AD54" s="29">
        <f>SUM(Y54,T54,O54,J54,E54)</f>
        <v>0</v>
      </c>
    </row>
    <row r="55" spans="1:31" s="32" customFormat="1" ht="32.450000000000003" customHeight="1" x14ac:dyDescent="0.25">
      <c r="A55" s="40"/>
      <c r="B55" s="58" t="s">
        <v>99</v>
      </c>
      <c r="C55" s="78"/>
      <c r="D55" s="40"/>
      <c r="E55" s="79">
        <f>F55+G55+H55+I55</f>
        <v>0</v>
      </c>
      <c r="F55" s="79">
        <v>0</v>
      </c>
      <c r="G55" s="79">
        <v>0</v>
      </c>
      <c r="H55" s="79">
        <v>0</v>
      </c>
      <c r="I55" s="79">
        <v>0</v>
      </c>
      <c r="J55" s="80">
        <v>0</v>
      </c>
      <c r="K55" s="80">
        <v>0</v>
      </c>
      <c r="L55" s="79">
        <v>0</v>
      </c>
      <c r="M55" s="79">
        <v>0</v>
      </c>
      <c r="N55" s="79">
        <v>0</v>
      </c>
      <c r="O55" s="79">
        <f>P55+Q55+R55+S55</f>
        <v>0</v>
      </c>
      <c r="P55" s="79">
        <v>0</v>
      </c>
      <c r="Q55" s="79">
        <v>0</v>
      </c>
      <c r="R55" s="79">
        <v>0</v>
      </c>
      <c r="S55" s="79">
        <v>0</v>
      </c>
      <c r="T55" s="79">
        <v>0</v>
      </c>
      <c r="U55" s="79">
        <v>0</v>
      </c>
      <c r="V55" s="79">
        <v>0</v>
      </c>
      <c r="W55" s="79">
        <v>0</v>
      </c>
      <c r="X55" s="79">
        <v>0</v>
      </c>
      <c r="Y55" s="79">
        <v>0</v>
      </c>
      <c r="Z55" s="79">
        <v>0</v>
      </c>
      <c r="AA55" s="79">
        <v>0</v>
      </c>
      <c r="AB55" s="79">
        <v>0</v>
      </c>
      <c r="AC55" s="79">
        <v>0</v>
      </c>
      <c r="AD55" s="29">
        <f>SUM(Y55,T55,O55,J55,E55)</f>
        <v>0</v>
      </c>
    </row>
    <row r="56" spans="1:31" ht="36" customHeight="1" x14ac:dyDescent="0.25">
      <c r="A56" s="40"/>
      <c r="B56" s="37" t="s">
        <v>45</v>
      </c>
      <c r="C56" s="79"/>
      <c r="D56" s="40"/>
      <c r="E56" s="41">
        <f>E57+E58</f>
        <v>1206537</v>
      </c>
      <c r="F56" s="41">
        <f t="shared" ref="F56:AD56" si="63">F57+F58</f>
        <v>1041677</v>
      </c>
      <c r="G56" s="41">
        <f t="shared" si="63"/>
        <v>3740</v>
      </c>
      <c r="H56" s="41">
        <f t="shared" si="63"/>
        <v>9706</v>
      </c>
      <c r="I56" s="41">
        <f t="shared" si="63"/>
        <v>151414</v>
      </c>
      <c r="J56" s="41">
        <f t="shared" si="63"/>
        <v>1183734</v>
      </c>
      <c r="K56" s="41">
        <f t="shared" si="63"/>
        <v>1023636</v>
      </c>
      <c r="L56" s="41">
        <f t="shared" si="63"/>
        <v>2769</v>
      </c>
      <c r="M56" s="41">
        <f t="shared" si="63"/>
        <v>5669</v>
      </c>
      <c r="N56" s="41">
        <f t="shared" si="63"/>
        <v>151660</v>
      </c>
      <c r="O56" s="41">
        <f t="shared" si="63"/>
        <v>1286490</v>
      </c>
      <c r="P56" s="41">
        <f t="shared" si="63"/>
        <v>1134830</v>
      </c>
      <c r="Q56" s="41">
        <f t="shared" si="63"/>
        <v>0</v>
      </c>
      <c r="R56" s="41">
        <f t="shared" si="63"/>
        <v>0</v>
      </c>
      <c r="S56" s="41">
        <f t="shared" si="63"/>
        <v>151660</v>
      </c>
      <c r="T56" s="41">
        <f t="shared" si="63"/>
        <v>1215807</v>
      </c>
      <c r="U56" s="41">
        <f t="shared" si="63"/>
        <v>1064147</v>
      </c>
      <c r="V56" s="41">
        <f t="shared" si="63"/>
        <v>0</v>
      </c>
      <c r="W56" s="41">
        <f t="shared" si="63"/>
        <v>0</v>
      </c>
      <c r="X56" s="41">
        <f t="shared" si="63"/>
        <v>151660</v>
      </c>
      <c r="Y56" s="41">
        <f t="shared" si="63"/>
        <v>1182008</v>
      </c>
      <c r="Z56" s="41">
        <f t="shared" si="63"/>
        <v>1030348</v>
      </c>
      <c r="AA56" s="41">
        <f t="shared" si="63"/>
        <v>0</v>
      </c>
      <c r="AB56" s="41">
        <f t="shared" si="63"/>
        <v>0</v>
      </c>
      <c r="AC56" s="41">
        <f t="shared" si="63"/>
        <v>151660</v>
      </c>
      <c r="AD56" s="41">
        <f t="shared" si="63"/>
        <v>6074576</v>
      </c>
    </row>
    <row r="57" spans="1:31" ht="36" customHeight="1" x14ac:dyDescent="0.25">
      <c r="A57" s="40"/>
      <c r="B57" s="58" t="s">
        <v>58</v>
      </c>
      <c r="C57" s="79"/>
      <c r="D57" s="40"/>
      <c r="E57" s="79">
        <f>E51+E54</f>
        <v>1194537</v>
      </c>
      <c r="F57" s="79">
        <f t="shared" ref="F57:AD57" si="64">F51+F54</f>
        <v>1029677</v>
      </c>
      <c r="G57" s="79">
        <f t="shared" si="64"/>
        <v>3740</v>
      </c>
      <c r="H57" s="79">
        <f t="shared" si="64"/>
        <v>9706</v>
      </c>
      <c r="I57" s="79">
        <f t="shared" si="64"/>
        <v>151414</v>
      </c>
      <c r="J57" s="79">
        <f t="shared" si="64"/>
        <v>1183734</v>
      </c>
      <c r="K57" s="79">
        <f t="shared" si="64"/>
        <v>1023636</v>
      </c>
      <c r="L57" s="79">
        <f t="shared" si="64"/>
        <v>2769</v>
      </c>
      <c r="M57" s="79">
        <f t="shared" si="64"/>
        <v>5669</v>
      </c>
      <c r="N57" s="79">
        <f t="shared" si="64"/>
        <v>151660</v>
      </c>
      <c r="O57" s="79">
        <f t="shared" si="64"/>
        <v>1286490</v>
      </c>
      <c r="P57" s="79">
        <f t="shared" si="64"/>
        <v>1134830</v>
      </c>
      <c r="Q57" s="79">
        <f t="shared" si="64"/>
        <v>0</v>
      </c>
      <c r="R57" s="79">
        <f t="shared" si="64"/>
        <v>0</v>
      </c>
      <c r="S57" s="79">
        <f t="shared" si="64"/>
        <v>151660</v>
      </c>
      <c r="T57" s="79">
        <f t="shared" si="64"/>
        <v>1215807</v>
      </c>
      <c r="U57" s="79">
        <f t="shared" si="64"/>
        <v>1064147</v>
      </c>
      <c r="V57" s="79">
        <f t="shared" si="64"/>
        <v>0</v>
      </c>
      <c r="W57" s="79">
        <f t="shared" si="64"/>
        <v>0</v>
      </c>
      <c r="X57" s="79">
        <f t="shared" si="64"/>
        <v>151660</v>
      </c>
      <c r="Y57" s="79">
        <f t="shared" si="64"/>
        <v>1182008</v>
      </c>
      <c r="Z57" s="79">
        <f t="shared" si="64"/>
        <v>1030348</v>
      </c>
      <c r="AA57" s="79">
        <f t="shared" si="64"/>
        <v>0</v>
      </c>
      <c r="AB57" s="79">
        <f t="shared" si="64"/>
        <v>0</v>
      </c>
      <c r="AC57" s="79">
        <f t="shared" si="64"/>
        <v>151660</v>
      </c>
      <c r="AD57" s="79">
        <f t="shared" si="64"/>
        <v>6062576</v>
      </c>
    </row>
    <row r="58" spans="1:31" s="34" customFormat="1" ht="36" customHeight="1" x14ac:dyDescent="0.25">
      <c r="A58" s="40"/>
      <c r="B58" s="58" t="s">
        <v>99</v>
      </c>
      <c r="C58" s="40"/>
      <c r="D58" s="40"/>
      <c r="E58" s="79">
        <f>E52+E55</f>
        <v>12000</v>
      </c>
      <c r="F58" s="79">
        <f t="shared" ref="F58:AD58" si="65">F52+F55</f>
        <v>12000</v>
      </c>
      <c r="G58" s="79">
        <f t="shared" si="65"/>
        <v>0</v>
      </c>
      <c r="H58" s="79">
        <f t="shared" si="65"/>
        <v>0</v>
      </c>
      <c r="I58" s="79">
        <f t="shared" si="65"/>
        <v>0</v>
      </c>
      <c r="J58" s="79">
        <f t="shared" si="65"/>
        <v>0</v>
      </c>
      <c r="K58" s="79">
        <f t="shared" si="65"/>
        <v>0</v>
      </c>
      <c r="L58" s="79">
        <f t="shared" si="65"/>
        <v>0</v>
      </c>
      <c r="M58" s="79">
        <f t="shared" si="65"/>
        <v>0</v>
      </c>
      <c r="N58" s="79">
        <f t="shared" si="65"/>
        <v>0</v>
      </c>
      <c r="O58" s="79">
        <f t="shared" si="65"/>
        <v>0</v>
      </c>
      <c r="P58" s="79">
        <f t="shared" si="65"/>
        <v>0</v>
      </c>
      <c r="Q58" s="79">
        <f t="shared" si="65"/>
        <v>0</v>
      </c>
      <c r="R58" s="79">
        <f t="shared" si="65"/>
        <v>0</v>
      </c>
      <c r="S58" s="79">
        <f t="shared" si="65"/>
        <v>0</v>
      </c>
      <c r="T58" s="79">
        <f t="shared" si="65"/>
        <v>0</v>
      </c>
      <c r="U58" s="79">
        <f t="shared" si="65"/>
        <v>0</v>
      </c>
      <c r="V58" s="79">
        <f t="shared" si="65"/>
        <v>0</v>
      </c>
      <c r="W58" s="79">
        <f t="shared" si="65"/>
        <v>0</v>
      </c>
      <c r="X58" s="79">
        <f t="shared" si="65"/>
        <v>0</v>
      </c>
      <c r="Y58" s="79">
        <f t="shared" si="65"/>
        <v>0</v>
      </c>
      <c r="Z58" s="79">
        <f t="shared" si="65"/>
        <v>0</v>
      </c>
      <c r="AA58" s="79">
        <f t="shared" si="65"/>
        <v>0</v>
      </c>
      <c r="AB58" s="79">
        <f t="shared" si="65"/>
        <v>0</v>
      </c>
      <c r="AC58" s="79">
        <f t="shared" si="65"/>
        <v>0</v>
      </c>
      <c r="AD58" s="79">
        <f t="shared" si="65"/>
        <v>12000</v>
      </c>
      <c r="AE58" s="33">
        <f>E58+J58+O58+T58+Y58</f>
        <v>12000</v>
      </c>
    </row>
    <row r="59" spans="1:31" x14ac:dyDescent="0.25">
      <c r="D59" s="46"/>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row>
    <row r="60" spans="1:31" x14ac:dyDescent="0.25">
      <c r="E60" s="25"/>
      <c r="F60" s="25"/>
      <c r="G60" s="25"/>
      <c r="H60" s="25"/>
      <c r="I60" s="25"/>
      <c r="J60" s="25"/>
      <c r="K60" s="25"/>
      <c r="L60" s="25"/>
      <c r="M60" s="25"/>
      <c r="N60" s="25"/>
      <c r="O60" s="25"/>
      <c r="P60" s="25"/>
      <c r="Q60" s="25"/>
      <c r="R60" s="25"/>
      <c r="S60" s="25"/>
      <c r="T60" s="25"/>
      <c r="U60" s="25"/>
      <c r="V60" s="25"/>
      <c r="W60" s="25"/>
      <c r="X60" s="25"/>
      <c r="Y60" s="25"/>
      <c r="Z60" s="25"/>
      <c r="AA60" s="25"/>
      <c r="AB60" s="25"/>
      <c r="AC60" s="25"/>
      <c r="AD60" s="25"/>
    </row>
    <row r="61" spans="1:31" x14ac:dyDescent="0.25">
      <c r="E61" s="25"/>
      <c r="F61" s="25"/>
      <c r="G61" s="25"/>
      <c r="H61" s="25"/>
      <c r="I61" s="25"/>
      <c r="J61" s="25"/>
      <c r="K61" s="25"/>
      <c r="L61" s="25"/>
      <c r="M61" s="25"/>
      <c r="N61" s="25"/>
      <c r="O61" s="25"/>
      <c r="P61" s="25"/>
      <c r="Q61" s="25"/>
      <c r="R61" s="25"/>
      <c r="S61" s="25"/>
      <c r="T61" s="25"/>
      <c r="U61" s="25"/>
      <c r="V61" s="25"/>
      <c r="W61" s="25" t="s">
        <v>38</v>
      </c>
      <c r="X61" s="25">
        <f>SUM(F50,K50,P50,U50,Z50)</f>
        <v>5294638</v>
      </c>
      <c r="Y61" s="25"/>
      <c r="Z61" s="25"/>
      <c r="AA61" s="25"/>
      <c r="AB61" s="25"/>
      <c r="AC61" s="25"/>
      <c r="AD61" s="25"/>
    </row>
    <row r="62" spans="1:31" ht="15.75" x14ac:dyDescent="0.25">
      <c r="E62" s="25"/>
      <c r="F62" s="25"/>
      <c r="G62" s="25"/>
      <c r="H62" s="25"/>
      <c r="I62" s="25"/>
      <c r="J62" s="25"/>
      <c r="K62" s="25"/>
      <c r="L62" s="25"/>
      <c r="M62" s="25"/>
      <c r="N62" s="25"/>
      <c r="O62" s="48"/>
      <c r="P62" s="25"/>
      <c r="Q62" s="25"/>
      <c r="R62" s="25"/>
      <c r="S62" s="25"/>
      <c r="T62" s="25"/>
      <c r="U62" s="25"/>
      <c r="V62" s="25"/>
      <c r="W62" s="25" t="s">
        <v>39</v>
      </c>
      <c r="X62" s="25">
        <f>SUM(G50,L50,Q50,V50,AA50)</f>
        <v>6509</v>
      </c>
      <c r="Y62" s="25"/>
      <c r="Z62" s="25"/>
      <c r="AA62" s="25"/>
      <c r="AB62" s="25"/>
      <c r="AC62" s="25"/>
      <c r="AD62" s="25"/>
    </row>
    <row r="63" spans="1:31" x14ac:dyDescent="0.25">
      <c r="E63" s="25"/>
      <c r="F63" s="25"/>
      <c r="G63" s="25"/>
      <c r="H63" s="25"/>
      <c r="I63" s="25"/>
      <c r="J63" s="25"/>
      <c r="K63" s="25"/>
      <c r="L63" s="25"/>
      <c r="M63" s="25"/>
      <c r="N63" s="25"/>
      <c r="O63" s="25"/>
      <c r="P63" s="25"/>
      <c r="Q63" s="25"/>
      <c r="R63" s="25"/>
      <c r="S63" s="25"/>
      <c r="T63" s="25"/>
      <c r="U63" s="25"/>
      <c r="V63" s="25"/>
      <c r="W63" s="25" t="s">
        <v>40</v>
      </c>
      <c r="X63" s="25">
        <f>SUM(H50,M50,R50,W50,AB50)</f>
        <v>15375</v>
      </c>
      <c r="Y63" s="25"/>
      <c r="Z63" s="25"/>
      <c r="AA63" s="25"/>
      <c r="AB63" s="25"/>
      <c r="AC63" s="25"/>
      <c r="AD63" s="25"/>
    </row>
    <row r="64" spans="1:31" x14ac:dyDescent="0.25">
      <c r="E64" s="25"/>
      <c r="F64" s="25"/>
      <c r="G64" s="25"/>
      <c r="H64" s="25"/>
      <c r="I64" s="25"/>
      <c r="J64" s="25"/>
      <c r="K64" s="25"/>
      <c r="L64" s="25"/>
      <c r="M64" s="25"/>
      <c r="N64" s="25"/>
      <c r="O64" s="25"/>
      <c r="P64" s="25"/>
      <c r="Q64" s="25"/>
      <c r="R64" s="25"/>
      <c r="S64" s="25"/>
      <c r="T64" s="25"/>
      <c r="U64" s="25"/>
      <c r="V64" s="25"/>
      <c r="W64" s="25" t="s">
        <v>41</v>
      </c>
      <c r="X64" s="25">
        <f>SUM(I50,N50,S50,X50,AC50)</f>
        <v>758054</v>
      </c>
      <c r="Y64" s="25"/>
      <c r="Z64" s="25"/>
      <c r="AA64" s="25"/>
      <c r="AB64" s="25"/>
      <c r="AC64" s="25"/>
      <c r="AD64" s="25"/>
    </row>
    <row r="65" spans="5:30" x14ac:dyDescent="0.25">
      <c r="E65" s="25"/>
      <c r="F65" s="25"/>
      <c r="G65" s="25"/>
      <c r="H65" s="25"/>
      <c r="I65" s="25"/>
      <c r="J65" s="25"/>
      <c r="K65" s="25"/>
      <c r="L65" s="25"/>
      <c r="M65" s="25"/>
      <c r="N65" s="25"/>
      <c r="O65" s="25"/>
      <c r="P65" s="25"/>
      <c r="Q65" s="25"/>
      <c r="R65" s="25"/>
      <c r="S65" s="25"/>
      <c r="T65" s="25"/>
      <c r="U65" s="25"/>
      <c r="V65" s="47" t="s">
        <v>38</v>
      </c>
      <c r="W65" s="25" t="s">
        <v>46</v>
      </c>
      <c r="X65" s="25">
        <f>F51+K51+P51+U51+Z51</f>
        <v>5282638</v>
      </c>
      <c r="Y65" s="25"/>
      <c r="Z65" s="25"/>
      <c r="AA65" s="25"/>
      <c r="AB65" s="25"/>
      <c r="AC65" s="25"/>
      <c r="AD65" s="25"/>
    </row>
    <row r="66" spans="5:30" x14ac:dyDescent="0.25">
      <c r="E66" s="25"/>
      <c r="F66" s="25"/>
      <c r="G66" s="25"/>
      <c r="H66" s="25"/>
      <c r="I66" s="25"/>
      <c r="J66" s="25"/>
      <c r="K66" s="25"/>
      <c r="L66" s="25"/>
      <c r="M66" s="25"/>
      <c r="N66" s="25"/>
      <c r="O66" s="25"/>
      <c r="P66" s="25"/>
      <c r="Q66" s="25"/>
      <c r="R66" s="25"/>
      <c r="S66" s="25"/>
      <c r="T66" s="25"/>
      <c r="U66" s="25"/>
      <c r="V66" s="47" t="s">
        <v>38</v>
      </c>
      <c r="W66" s="25" t="s">
        <v>47</v>
      </c>
      <c r="X66" s="25">
        <f>F52+K52+P52+U52+Z52</f>
        <v>12000</v>
      </c>
      <c r="Y66" s="25"/>
      <c r="Z66" s="25"/>
      <c r="AA66" s="25"/>
      <c r="AB66" s="25"/>
      <c r="AC66" s="25"/>
      <c r="AD66" s="25"/>
    </row>
    <row r="67" spans="5:30" x14ac:dyDescent="0.25">
      <c r="E67" s="25"/>
      <c r="F67" s="25"/>
      <c r="G67" s="25"/>
      <c r="H67" s="25"/>
      <c r="I67" s="25"/>
      <c r="J67" s="25"/>
      <c r="K67" s="25"/>
      <c r="L67" s="25"/>
      <c r="M67" s="25"/>
      <c r="N67" s="25"/>
      <c r="O67" s="25"/>
      <c r="P67" s="25"/>
      <c r="Q67" s="25"/>
      <c r="R67" s="25"/>
      <c r="S67" s="25"/>
      <c r="T67" s="25"/>
      <c r="U67" s="25"/>
      <c r="V67" s="47" t="s">
        <v>48</v>
      </c>
      <c r="W67" s="25" t="s">
        <v>49</v>
      </c>
      <c r="X67" s="25">
        <f>G51+L51+Q51+V51+AA51</f>
        <v>6509</v>
      </c>
      <c r="Y67" s="25"/>
      <c r="Z67" s="25"/>
      <c r="AA67" s="25"/>
      <c r="AB67" s="25"/>
      <c r="AC67" s="25"/>
      <c r="AD67" s="25"/>
    </row>
    <row r="68" spans="5:30" x14ac:dyDescent="0.25">
      <c r="E68" s="25"/>
      <c r="F68" s="25"/>
      <c r="G68" s="25"/>
      <c r="H68" s="25"/>
      <c r="I68" s="25"/>
      <c r="J68" s="25"/>
      <c r="K68" s="25"/>
      <c r="L68" s="25"/>
      <c r="M68" s="25"/>
      <c r="N68" s="25"/>
      <c r="O68" s="25"/>
      <c r="P68" s="25"/>
      <c r="Q68" s="25"/>
      <c r="R68" s="25"/>
      <c r="S68" s="25"/>
      <c r="T68" s="25"/>
      <c r="U68" s="25"/>
      <c r="V68" s="47" t="s">
        <v>48</v>
      </c>
      <c r="W68" s="25" t="s">
        <v>47</v>
      </c>
      <c r="X68" s="25">
        <v>0</v>
      </c>
      <c r="Y68" s="25"/>
      <c r="Z68" s="25"/>
      <c r="AA68" s="25"/>
      <c r="AB68" s="25"/>
      <c r="AC68" s="25"/>
      <c r="AD68" s="25"/>
    </row>
    <row r="69" spans="5:30" x14ac:dyDescent="0.25">
      <c r="E69" s="25"/>
      <c r="F69" s="25"/>
      <c r="G69" s="25"/>
      <c r="H69" s="25"/>
      <c r="I69" s="25"/>
      <c r="J69" s="25"/>
      <c r="K69" s="25"/>
      <c r="L69" s="25"/>
      <c r="M69" s="25"/>
      <c r="N69" s="25"/>
      <c r="O69" s="25"/>
      <c r="P69" s="25"/>
      <c r="Q69" s="25"/>
      <c r="R69" s="25"/>
      <c r="S69" s="25"/>
      <c r="T69" s="25"/>
      <c r="U69" s="25"/>
      <c r="V69" s="47" t="s">
        <v>54</v>
      </c>
      <c r="W69" s="25" t="s">
        <v>53</v>
      </c>
      <c r="X69" s="25">
        <f>K41</f>
        <v>0</v>
      </c>
      <c r="Y69" s="25"/>
      <c r="Z69" s="25"/>
      <c r="AA69" s="25"/>
      <c r="AB69" s="25"/>
      <c r="AC69" s="25"/>
      <c r="AD69" s="25"/>
    </row>
    <row r="70" spans="5:30" x14ac:dyDescent="0.25">
      <c r="E70" s="25"/>
      <c r="F70" s="25"/>
      <c r="G70" s="25"/>
      <c r="H70" s="25"/>
      <c r="I70" s="25"/>
      <c r="J70" s="25"/>
      <c r="K70" s="25"/>
      <c r="L70" s="25"/>
      <c r="M70" s="25"/>
      <c r="N70" s="25"/>
      <c r="O70" s="25"/>
      <c r="P70" s="25"/>
      <c r="Q70" s="25"/>
      <c r="R70" s="25"/>
      <c r="S70" s="25"/>
      <c r="T70" s="25"/>
      <c r="U70" s="25"/>
      <c r="V70" s="47" t="s">
        <v>122</v>
      </c>
      <c r="W70" s="25" t="s">
        <v>49</v>
      </c>
      <c r="X70" s="25">
        <f>H51+M51+R51+W51+AB51</f>
        <v>15375</v>
      </c>
      <c r="Y70" s="25"/>
      <c r="Z70" s="25"/>
      <c r="AA70" s="25"/>
      <c r="AB70" s="25"/>
      <c r="AC70" s="25"/>
      <c r="AD70" s="25"/>
    </row>
    <row r="71" spans="5:30" x14ac:dyDescent="0.25">
      <c r="E71" s="25"/>
      <c r="F71" s="25"/>
      <c r="G71" s="25"/>
      <c r="H71" s="25"/>
      <c r="I71" s="25"/>
      <c r="J71" s="25"/>
      <c r="K71" s="25"/>
      <c r="L71" s="25"/>
      <c r="M71" s="25"/>
      <c r="N71" s="25"/>
      <c r="O71" s="25"/>
      <c r="P71" s="25"/>
      <c r="Q71" s="25"/>
      <c r="R71" s="25"/>
      <c r="S71" s="25"/>
      <c r="T71" s="25"/>
      <c r="U71" s="25"/>
      <c r="V71" s="25" t="s">
        <v>123</v>
      </c>
      <c r="W71" s="25"/>
      <c r="X71" s="25">
        <f>I51+N51+S51+X51+AC51</f>
        <v>758054</v>
      </c>
      <c r="Y71" s="25"/>
      <c r="Z71" s="25"/>
      <c r="AA71" s="25"/>
      <c r="AB71" s="25"/>
      <c r="AC71" s="25"/>
      <c r="AD71" s="25"/>
    </row>
  </sheetData>
  <mergeCells count="24">
    <mergeCell ref="Y7:AC7"/>
    <mergeCell ref="T7:X7"/>
    <mergeCell ref="A6:A8"/>
    <mergeCell ref="Y6:AD6"/>
    <mergeCell ref="B23:C23"/>
    <mergeCell ref="AD7:AD8"/>
    <mergeCell ref="C12:C14"/>
    <mergeCell ref="A39:A40"/>
    <mergeCell ref="B45:C45"/>
    <mergeCell ref="O7:S7"/>
    <mergeCell ref="O6:X6"/>
    <mergeCell ref="B10:C10"/>
    <mergeCell ref="B11:C11"/>
    <mergeCell ref="D12:D14"/>
    <mergeCell ref="C6:C8"/>
    <mergeCell ref="B6:B8"/>
    <mergeCell ref="B33:C33"/>
    <mergeCell ref="F1:M1"/>
    <mergeCell ref="D6:D8"/>
    <mergeCell ref="J7:N7"/>
    <mergeCell ref="E7:I7"/>
    <mergeCell ref="E6:N6"/>
    <mergeCell ref="B3:D3"/>
    <mergeCell ref="F2:N2"/>
  </mergeCells>
  <phoneticPr fontId="3" type="noConversion"/>
  <pageMargins left="0.43307086614173229" right="0.23622047244094491" top="0.74803149606299213" bottom="0.74803149606299213" header="0.31496062992125984" footer="0.31496062992125984"/>
  <pageSetup paperSize="9" scale="46" fitToWidth="0" fitToHeight="0" orientation="landscape" useFirstPageNumber="1"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M8"/>
  <sheetViews>
    <sheetView workbookViewId="0">
      <selection activeCell="H13" sqref="H13"/>
    </sheetView>
  </sheetViews>
  <sheetFormatPr defaultRowHeight="15" x14ac:dyDescent="0.25"/>
  <cols>
    <col min="1" max="1" width="15.85546875" customWidth="1"/>
    <col min="2" max="2" width="9" hidden="1" customWidth="1"/>
    <col min="3" max="3" width="0.140625" customWidth="1"/>
    <col min="4" max="4" width="9.140625" hidden="1" customWidth="1"/>
    <col min="5" max="5" width="14.28515625" hidden="1" customWidth="1"/>
    <col min="6" max="6" width="9.140625" hidden="1" customWidth="1"/>
    <col min="7" max="7" width="14.5703125" customWidth="1"/>
    <col min="8" max="8" width="15.85546875" customWidth="1"/>
    <col min="9" max="9" width="14.7109375" customWidth="1"/>
    <col min="10" max="10" width="9.140625" hidden="1" customWidth="1"/>
    <col min="11" max="11" width="14.28515625" customWidth="1"/>
    <col min="12" max="12" width="13.7109375" hidden="1" customWidth="1"/>
    <col min="13" max="13" width="10.85546875" customWidth="1"/>
  </cols>
  <sheetData>
    <row r="4" spans="1:13" s="8" customFormat="1" ht="47.25" x14ac:dyDescent="0.25">
      <c r="A4" s="4"/>
      <c r="B4" s="4"/>
      <c r="C4" s="4"/>
      <c r="D4" s="4"/>
      <c r="E4" s="4"/>
      <c r="F4" s="4"/>
      <c r="G4" s="5" t="s">
        <v>65</v>
      </c>
      <c r="H4" s="6" t="s">
        <v>66</v>
      </c>
      <c r="I4" s="6" t="s">
        <v>64</v>
      </c>
      <c r="J4" s="6"/>
      <c r="K4" s="6" t="s">
        <v>1</v>
      </c>
      <c r="L4" s="4"/>
      <c r="M4" s="7" t="s">
        <v>14</v>
      </c>
    </row>
    <row r="5" spans="1:13" s="8" customFormat="1" ht="16.5" thickBot="1" x14ac:dyDescent="0.3">
      <c r="A5" s="9" t="s">
        <v>61</v>
      </c>
      <c r="B5" s="10">
        <v>1913289</v>
      </c>
      <c r="C5" s="10">
        <v>102</v>
      </c>
      <c r="D5" s="10">
        <v>1.02</v>
      </c>
      <c r="E5" s="11">
        <v>1956792.23</v>
      </c>
      <c r="F5" s="10">
        <v>11.2</v>
      </c>
      <c r="G5" s="12">
        <f>H5+I5</f>
        <v>1913665.08</v>
      </c>
      <c r="H5" s="12">
        <v>1224745.6499999999</v>
      </c>
      <c r="I5" s="13">
        <v>688919.43</v>
      </c>
      <c r="J5" s="14">
        <v>1914</v>
      </c>
      <c r="K5" s="15">
        <f>ROUND(((H5+I5)*100/99),2)</f>
        <v>1932995.03</v>
      </c>
      <c r="L5" s="16">
        <f>I5/G5*100</f>
        <v>36.000000062706903</v>
      </c>
      <c r="M5" s="15">
        <f>K5-G5</f>
        <v>19329.949999999953</v>
      </c>
    </row>
    <row r="6" spans="1:13" s="8" customFormat="1" ht="16.5" thickBot="1" x14ac:dyDescent="0.3">
      <c r="A6" s="9" t="s">
        <v>62</v>
      </c>
      <c r="B6" s="10">
        <v>391677</v>
      </c>
      <c r="C6" s="10">
        <v>102</v>
      </c>
      <c r="D6" s="10">
        <v>1.02</v>
      </c>
      <c r="E6" s="11">
        <v>400582.72</v>
      </c>
      <c r="F6" s="10">
        <v>2.2999999999999998</v>
      </c>
      <c r="G6" s="17">
        <f t="shared" ref="G6:G7" si="0">H6+I6</f>
        <v>391753.98</v>
      </c>
      <c r="H6" s="12">
        <v>250722.55</v>
      </c>
      <c r="I6" s="13">
        <v>141031.43</v>
      </c>
      <c r="J6" s="14">
        <v>392</v>
      </c>
      <c r="K6" s="18">
        <f t="shared" ref="K6:K7" si="1">ROUND(((H6+I6)*100/99),2)</f>
        <v>395711.09</v>
      </c>
      <c r="L6" s="6">
        <f t="shared" ref="L6:L7" si="2">I6/G6*100</f>
        <v>35.999999285265716</v>
      </c>
      <c r="M6" s="18">
        <f t="shared" ref="M6:M7" si="3">K6-G6</f>
        <v>3957.1100000000442</v>
      </c>
    </row>
    <row r="7" spans="1:13" s="8" customFormat="1" ht="16.5" thickBot="1" x14ac:dyDescent="0.3">
      <c r="A7" s="9" t="s">
        <v>63</v>
      </c>
      <c r="B7" s="10">
        <v>905537</v>
      </c>
      <c r="C7" s="10">
        <v>102</v>
      </c>
      <c r="D7" s="10">
        <v>1.02</v>
      </c>
      <c r="E7" s="11">
        <v>926126.56</v>
      </c>
      <c r="F7" s="10">
        <v>5.3</v>
      </c>
      <c r="G7" s="17">
        <f t="shared" si="0"/>
        <v>905714.99</v>
      </c>
      <c r="H7" s="12">
        <v>579657.59</v>
      </c>
      <c r="I7" s="13">
        <v>326057.40000000002</v>
      </c>
      <c r="J7" s="14">
        <v>906</v>
      </c>
      <c r="K7" s="18">
        <f t="shared" si="1"/>
        <v>914863.63</v>
      </c>
      <c r="L7" s="6">
        <f t="shared" si="2"/>
        <v>36.000000397476036</v>
      </c>
      <c r="M7" s="18">
        <f t="shared" si="3"/>
        <v>9148.640000000014</v>
      </c>
    </row>
    <row r="8" spans="1:13" s="8" customFormat="1" ht="15.75" x14ac:dyDescent="0.25">
      <c r="B8" s="8">
        <f>SUM(B5:B7)</f>
        <v>3210503</v>
      </c>
      <c r="C8" s="8">
        <f t="shared" ref="C8:K8" si="4">SUM(C5:C7)</f>
        <v>306</v>
      </c>
      <c r="D8" s="8">
        <f t="shared" si="4"/>
        <v>3.06</v>
      </c>
      <c r="E8" s="8">
        <f t="shared" si="4"/>
        <v>3283501.5100000002</v>
      </c>
      <c r="F8" s="8">
        <f t="shared" si="4"/>
        <v>18.8</v>
      </c>
      <c r="G8" s="19">
        <f t="shared" si="4"/>
        <v>3211134.05</v>
      </c>
      <c r="H8" s="19">
        <f t="shared" si="4"/>
        <v>2055125.79</v>
      </c>
      <c r="I8" s="19">
        <f t="shared" si="4"/>
        <v>1156008.2600000002</v>
      </c>
      <c r="J8" s="19">
        <f t="shared" si="4"/>
        <v>3212</v>
      </c>
      <c r="K8" s="19">
        <f t="shared" si="4"/>
        <v>3243569.75</v>
      </c>
      <c r="L8" s="19">
        <f t="shared" ref="L8" si="5">SUM(L5:L7)</f>
        <v>107.99999974544866</v>
      </c>
      <c r="M8" s="19">
        <f t="shared" ref="M8" si="6">SUM(M5:M7)</f>
        <v>32435.700000000012</v>
      </c>
    </row>
  </sheetData>
  <phoneticPr fontId="3"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Лист3</vt:lpstr>
      <vt:lpstr>Лист1!Заголовки_для_печати</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Караулова Екатерина Владимировна</cp:lastModifiedBy>
  <cp:lastPrinted>2023-05-02T12:12:21Z</cp:lastPrinted>
  <dcterms:created xsi:type="dcterms:W3CDTF">2013-07-24T10:56:02Z</dcterms:created>
  <dcterms:modified xsi:type="dcterms:W3CDTF">2023-05-11T10:21:26Z</dcterms:modified>
</cp:coreProperties>
</file>