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10" windowWidth="18980" windowHeight="10970"/>
  </bookViews>
  <sheets>
    <sheet name="прил 1 Мероприятия" sheetId="1" r:id="rId1"/>
  </sheets>
  <definedNames>
    <definedName name="_xlnm._FilterDatabase" localSheetId="0" hidden="1">'прил 1 Мероприятия'!$A$13:$Y$204</definedName>
    <definedName name="_xlnm.Print_Titles" localSheetId="0">'прил 1 Мероприятия'!#REF!</definedName>
    <definedName name="_xlnm.Print_Area" localSheetId="0">'прил 1 Мероприятия'!$A$1:$Y$205</definedName>
  </definedNames>
  <calcPr calcId="145621" fullPrecision="0"/>
</workbook>
</file>

<file path=xl/calcChain.xml><?xml version="1.0" encoding="utf-8"?>
<calcChain xmlns="http://schemas.openxmlformats.org/spreadsheetml/2006/main">
  <c r="E180" i="1" l="1"/>
  <c r="E187" i="1" l="1"/>
  <c r="F77" i="1" l="1"/>
  <c r="G77" i="1"/>
  <c r="H77" i="1"/>
  <c r="I77" i="1"/>
  <c r="K77" i="1"/>
  <c r="L77" i="1"/>
  <c r="M77" i="1"/>
  <c r="N77" i="1"/>
  <c r="P77" i="1"/>
  <c r="Q77" i="1"/>
  <c r="R77" i="1"/>
  <c r="S77" i="1"/>
  <c r="U77" i="1"/>
  <c r="V77" i="1"/>
  <c r="W77" i="1"/>
  <c r="X77" i="1"/>
  <c r="T201" i="1"/>
  <c r="T200" i="1"/>
  <c r="T199" i="1"/>
  <c r="T198" i="1"/>
  <c r="T196" i="1"/>
  <c r="T193" i="1"/>
  <c r="T192" i="1"/>
  <c r="T191" i="1"/>
  <c r="T190" i="1"/>
  <c r="T189" i="1"/>
  <c r="T188" i="1"/>
  <c r="T187" i="1"/>
  <c r="T186" i="1"/>
  <c r="T185" i="1"/>
  <c r="T184" i="1"/>
  <c r="T183" i="1"/>
  <c r="O193" i="1"/>
  <c r="O192" i="1"/>
  <c r="O191" i="1"/>
  <c r="O190" i="1"/>
  <c r="O189" i="1"/>
  <c r="O188" i="1"/>
  <c r="O187" i="1"/>
  <c r="O186" i="1"/>
  <c r="O185" i="1"/>
  <c r="O184" i="1"/>
  <c r="O183" i="1"/>
  <c r="J201" i="1"/>
  <c r="J200" i="1"/>
  <c r="J199" i="1"/>
  <c r="J198" i="1"/>
  <c r="J196" i="1"/>
  <c r="J193" i="1"/>
  <c r="J192" i="1"/>
  <c r="J191" i="1"/>
  <c r="J190" i="1"/>
  <c r="J189" i="1"/>
  <c r="J188" i="1"/>
  <c r="J187" i="1"/>
  <c r="J186" i="1"/>
  <c r="J185" i="1"/>
  <c r="J184" i="1"/>
  <c r="J183" i="1"/>
  <c r="E201" i="1"/>
  <c r="E200" i="1"/>
  <c r="E199" i="1"/>
  <c r="E198" i="1"/>
  <c r="E196" i="1"/>
  <c r="E193" i="1"/>
  <c r="E192" i="1"/>
  <c r="E191" i="1"/>
  <c r="E190" i="1"/>
  <c r="E189" i="1"/>
  <c r="E188" i="1"/>
  <c r="E186" i="1"/>
  <c r="E185" i="1"/>
  <c r="E184" i="1"/>
  <c r="E183" i="1"/>
  <c r="F202" i="1"/>
  <c r="H202" i="1"/>
  <c r="I202" i="1"/>
  <c r="K202" i="1"/>
  <c r="M202" i="1"/>
  <c r="N202" i="1"/>
  <c r="P202" i="1"/>
  <c r="R202" i="1"/>
  <c r="S202" i="1"/>
  <c r="U202" i="1"/>
  <c r="W202" i="1"/>
  <c r="X202" i="1"/>
  <c r="F194" i="1"/>
  <c r="F203" i="1" s="1"/>
  <c r="G194" i="1"/>
  <c r="H194" i="1"/>
  <c r="I194" i="1"/>
  <c r="K194" i="1"/>
  <c r="L194" i="1"/>
  <c r="M194" i="1"/>
  <c r="N194" i="1"/>
  <c r="P194" i="1"/>
  <c r="Q194" i="1"/>
  <c r="R194" i="1"/>
  <c r="S194" i="1"/>
  <c r="U194" i="1"/>
  <c r="V194" i="1"/>
  <c r="W194" i="1"/>
  <c r="X194" i="1"/>
  <c r="O201" i="1"/>
  <c r="O200" i="1"/>
  <c r="O199" i="1"/>
  <c r="O198" i="1"/>
  <c r="V197" i="1"/>
  <c r="T197" i="1" s="1"/>
  <c r="Q197" i="1"/>
  <c r="Q202" i="1" s="1"/>
  <c r="Q203" i="1" s="1"/>
  <c r="L197" i="1"/>
  <c r="J197" i="1" s="1"/>
  <c r="G197" i="1"/>
  <c r="E197" i="1" s="1"/>
  <c r="O196" i="1"/>
  <c r="J167" i="1"/>
  <c r="J166" i="1"/>
  <c r="J165" i="1"/>
  <c r="J164" i="1"/>
  <c r="J163" i="1"/>
  <c r="J162" i="1"/>
  <c r="J161" i="1"/>
  <c r="J159" i="1"/>
  <c r="J158" i="1"/>
  <c r="J157" i="1"/>
  <c r="J155" i="1"/>
  <c r="J154" i="1"/>
  <c r="J153" i="1"/>
  <c r="J152" i="1"/>
  <c r="J151" i="1"/>
  <c r="J150" i="1"/>
  <c r="J130" i="1"/>
  <c r="J129" i="1"/>
  <c r="J128" i="1"/>
  <c r="J127" i="1"/>
  <c r="J126" i="1"/>
  <c r="J125" i="1"/>
  <c r="J124" i="1"/>
  <c r="J123" i="1"/>
  <c r="J122" i="1"/>
  <c r="J121" i="1"/>
  <c r="J120" i="1"/>
  <c r="J119" i="1"/>
  <c r="J118" i="1"/>
  <c r="J117" i="1"/>
  <c r="J114" i="1"/>
  <c r="J113" i="1"/>
  <c r="J112" i="1"/>
  <c r="J111" i="1"/>
  <c r="J110" i="1"/>
  <c r="J109" i="1"/>
  <c r="J108" i="1"/>
  <c r="J107" i="1"/>
  <c r="J106" i="1"/>
  <c r="J105" i="1"/>
  <c r="J104" i="1"/>
  <c r="J103" i="1"/>
  <c r="J102" i="1"/>
  <c r="J101" i="1"/>
  <c r="J98" i="1"/>
  <c r="J97" i="1"/>
  <c r="J96" i="1"/>
  <c r="J95" i="1"/>
  <c r="J94" i="1"/>
  <c r="J93" i="1"/>
  <c r="J92" i="1"/>
  <c r="J91" i="1"/>
  <c r="J90" i="1"/>
  <c r="J89" i="1"/>
  <c r="J88" i="1"/>
  <c r="J87" i="1"/>
  <c r="J86" i="1"/>
  <c r="J85" i="1"/>
  <c r="J84" i="1"/>
  <c r="J83" i="1"/>
  <c r="J82" i="1"/>
  <c r="J81" i="1"/>
  <c r="J80" i="1"/>
  <c r="T167" i="1"/>
  <c r="T166" i="1"/>
  <c r="T165" i="1"/>
  <c r="T164" i="1"/>
  <c r="T163" i="1"/>
  <c r="T162" i="1"/>
  <c r="T161" i="1"/>
  <c r="T159" i="1"/>
  <c r="T158" i="1"/>
  <c r="T157" i="1"/>
  <c r="T155" i="1"/>
  <c r="T154" i="1"/>
  <c r="T153" i="1"/>
  <c r="T152" i="1"/>
  <c r="T151" i="1"/>
  <c r="T150" i="1"/>
  <c r="T130" i="1"/>
  <c r="T129" i="1"/>
  <c r="T128" i="1"/>
  <c r="T127" i="1"/>
  <c r="T126" i="1"/>
  <c r="T125" i="1"/>
  <c r="T124" i="1"/>
  <c r="T123" i="1"/>
  <c r="T122" i="1"/>
  <c r="T121" i="1"/>
  <c r="T120" i="1"/>
  <c r="T119" i="1"/>
  <c r="T118" i="1"/>
  <c r="T117" i="1"/>
  <c r="T114" i="1"/>
  <c r="T113" i="1"/>
  <c r="T112" i="1"/>
  <c r="T111" i="1"/>
  <c r="T110" i="1"/>
  <c r="T109" i="1"/>
  <c r="T108" i="1"/>
  <c r="T107" i="1"/>
  <c r="T106" i="1"/>
  <c r="T105" i="1"/>
  <c r="T104" i="1"/>
  <c r="T103" i="1"/>
  <c r="T102" i="1"/>
  <c r="T101" i="1"/>
  <c r="T98" i="1"/>
  <c r="T97" i="1"/>
  <c r="T96" i="1"/>
  <c r="T95" i="1"/>
  <c r="T94" i="1"/>
  <c r="T93" i="1"/>
  <c r="T92" i="1"/>
  <c r="T91" i="1"/>
  <c r="T90" i="1"/>
  <c r="T89" i="1"/>
  <c r="T88" i="1"/>
  <c r="T87" i="1"/>
  <c r="T86" i="1"/>
  <c r="T85" i="1"/>
  <c r="T84" i="1"/>
  <c r="T83" i="1"/>
  <c r="T82" i="1"/>
  <c r="T81" i="1"/>
  <c r="T80"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O167" i="1"/>
  <c r="O166" i="1"/>
  <c r="O165" i="1"/>
  <c r="O164" i="1"/>
  <c r="O163" i="1"/>
  <c r="O162" i="1"/>
  <c r="O161" i="1"/>
  <c r="O159" i="1"/>
  <c r="O158" i="1"/>
  <c r="O157" i="1"/>
  <c r="O155" i="1"/>
  <c r="O154" i="1"/>
  <c r="O153" i="1"/>
  <c r="O152" i="1"/>
  <c r="O151" i="1"/>
  <c r="O150" i="1"/>
  <c r="O130" i="1"/>
  <c r="O129" i="1"/>
  <c r="O128" i="1"/>
  <c r="O127" i="1"/>
  <c r="O126" i="1"/>
  <c r="O125" i="1"/>
  <c r="O124" i="1"/>
  <c r="O123" i="1"/>
  <c r="O122" i="1"/>
  <c r="O121" i="1"/>
  <c r="O120" i="1"/>
  <c r="O119" i="1"/>
  <c r="O118" i="1"/>
  <c r="O117" i="1"/>
  <c r="O114" i="1"/>
  <c r="O113" i="1"/>
  <c r="O112" i="1"/>
  <c r="O111" i="1"/>
  <c r="O110" i="1"/>
  <c r="O109" i="1"/>
  <c r="O108" i="1"/>
  <c r="O107" i="1"/>
  <c r="O106" i="1"/>
  <c r="O105" i="1"/>
  <c r="O104" i="1"/>
  <c r="O103" i="1"/>
  <c r="O102" i="1"/>
  <c r="O101" i="1"/>
  <c r="O98" i="1"/>
  <c r="O97" i="1"/>
  <c r="O96" i="1"/>
  <c r="O95" i="1"/>
  <c r="O94" i="1"/>
  <c r="O93" i="1"/>
  <c r="O92" i="1"/>
  <c r="O91" i="1"/>
  <c r="O90" i="1"/>
  <c r="O89" i="1"/>
  <c r="O88" i="1"/>
  <c r="O87" i="1"/>
  <c r="O86" i="1"/>
  <c r="O85" i="1"/>
  <c r="O84" i="1"/>
  <c r="O83" i="1"/>
  <c r="O82" i="1"/>
  <c r="O81" i="1"/>
  <c r="O80"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16" i="1"/>
  <c r="E167" i="1"/>
  <c r="E166" i="1"/>
  <c r="E165" i="1"/>
  <c r="E164" i="1"/>
  <c r="E163" i="1"/>
  <c r="E162" i="1"/>
  <c r="E161" i="1"/>
  <c r="E159" i="1"/>
  <c r="E158" i="1"/>
  <c r="E157" i="1"/>
  <c r="E155" i="1"/>
  <c r="E154" i="1"/>
  <c r="E153" i="1"/>
  <c r="E152" i="1"/>
  <c r="E151" i="1"/>
  <c r="E150" i="1"/>
  <c r="E130" i="1"/>
  <c r="E129" i="1"/>
  <c r="E128" i="1"/>
  <c r="E127" i="1"/>
  <c r="E126" i="1"/>
  <c r="E125" i="1"/>
  <c r="E124" i="1"/>
  <c r="E123" i="1"/>
  <c r="E122" i="1"/>
  <c r="E121" i="1"/>
  <c r="E120" i="1"/>
  <c r="E119" i="1"/>
  <c r="E118" i="1"/>
  <c r="E117" i="1"/>
  <c r="E114" i="1"/>
  <c r="E113" i="1"/>
  <c r="E112" i="1"/>
  <c r="E111" i="1"/>
  <c r="E110" i="1"/>
  <c r="E109" i="1"/>
  <c r="E108" i="1"/>
  <c r="E107" i="1"/>
  <c r="E106" i="1"/>
  <c r="E105" i="1"/>
  <c r="E104" i="1"/>
  <c r="E103" i="1"/>
  <c r="E102" i="1"/>
  <c r="E101" i="1"/>
  <c r="E98" i="1"/>
  <c r="E97" i="1"/>
  <c r="E96" i="1"/>
  <c r="E95" i="1"/>
  <c r="E94" i="1"/>
  <c r="E93" i="1"/>
  <c r="E92" i="1"/>
  <c r="E91" i="1"/>
  <c r="E90" i="1"/>
  <c r="E89" i="1"/>
  <c r="E88" i="1"/>
  <c r="E87" i="1"/>
  <c r="E86" i="1"/>
  <c r="E85" i="1"/>
  <c r="E84" i="1"/>
  <c r="E83" i="1"/>
  <c r="E82" i="1"/>
  <c r="E81" i="1"/>
  <c r="E80"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17" i="1"/>
  <c r="E18" i="1"/>
  <c r="E16" i="1"/>
  <c r="W179" i="1"/>
  <c r="V179" i="1"/>
  <c r="R179" i="1"/>
  <c r="Q179" i="1"/>
  <c r="M179" i="1"/>
  <c r="L179" i="1"/>
  <c r="H179" i="1"/>
  <c r="G179" i="1"/>
  <c r="X160" i="1"/>
  <c r="X179" i="1" s="1"/>
  <c r="U160" i="1"/>
  <c r="U179" i="1" s="1"/>
  <c r="S160" i="1"/>
  <c r="S179" i="1" s="1"/>
  <c r="P160" i="1"/>
  <c r="P179" i="1" s="1"/>
  <c r="N160" i="1"/>
  <c r="N179" i="1" s="1"/>
  <c r="K160" i="1"/>
  <c r="K179" i="1" s="1"/>
  <c r="I160" i="1"/>
  <c r="I179" i="1" s="1"/>
  <c r="F160" i="1"/>
  <c r="F179" i="1" s="1"/>
  <c r="X156" i="1"/>
  <c r="W156" i="1"/>
  <c r="V156" i="1"/>
  <c r="U156" i="1"/>
  <c r="S156" i="1"/>
  <c r="R156" i="1"/>
  <c r="Q156" i="1"/>
  <c r="P156" i="1"/>
  <c r="N156" i="1"/>
  <c r="M156" i="1"/>
  <c r="L156" i="1"/>
  <c r="K156" i="1"/>
  <c r="I156" i="1"/>
  <c r="H156" i="1"/>
  <c r="G156" i="1"/>
  <c r="F156" i="1"/>
  <c r="X148" i="1"/>
  <c r="W148" i="1"/>
  <c r="V148" i="1"/>
  <c r="U148" i="1"/>
  <c r="S148" i="1"/>
  <c r="R148" i="1"/>
  <c r="Q148" i="1"/>
  <c r="P148" i="1"/>
  <c r="N148" i="1"/>
  <c r="M148" i="1"/>
  <c r="L148" i="1"/>
  <c r="K148" i="1"/>
  <c r="I148" i="1"/>
  <c r="H148" i="1"/>
  <c r="G148" i="1"/>
  <c r="F148" i="1"/>
  <c r="X115" i="1"/>
  <c r="W115" i="1"/>
  <c r="V115" i="1"/>
  <c r="U115" i="1"/>
  <c r="S115" i="1"/>
  <c r="R115" i="1"/>
  <c r="Q115" i="1"/>
  <c r="P115" i="1"/>
  <c r="N115" i="1"/>
  <c r="M115" i="1"/>
  <c r="L115" i="1"/>
  <c r="K115" i="1"/>
  <c r="I115" i="1"/>
  <c r="H115" i="1"/>
  <c r="G115" i="1"/>
  <c r="F115" i="1"/>
  <c r="X99" i="1"/>
  <c r="X180" i="1" s="1"/>
  <c r="W99" i="1"/>
  <c r="V99" i="1"/>
  <c r="U99" i="1"/>
  <c r="S99" i="1"/>
  <c r="R99" i="1"/>
  <c r="Q99" i="1"/>
  <c r="P99" i="1"/>
  <c r="N99" i="1"/>
  <c r="N180" i="1" s="1"/>
  <c r="M99" i="1"/>
  <c r="L99" i="1"/>
  <c r="K99" i="1"/>
  <c r="I99" i="1"/>
  <c r="H99" i="1"/>
  <c r="G99" i="1"/>
  <c r="F99" i="1"/>
  <c r="X20" i="1"/>
  <c r="W20" i="1"/>
  <c r="V20" i="1"/>
  <c r="S20" i="1"/>
  <c r="R20" i="1"/>
  <c r="Q20" i="1"/>
  <c r="N20" i="1"/>
  <c r="M20" i="1"/>
  <c r="L20" i="1"/>
  <c r="I20" i="1"/>
  <c r="H20" i="1"/>
  <c r="G20" i="1"/>
  <c r="U19" i="1"/>
  <c r="U20" i="1" s="1"/>
  <c r="P19" i="1"/>
  <c r="P20" i="1" s="1"/>
  <c r="K19" i="1"/>
  <c r="K20" i="1" s="1"/>
  <c r="F19" i="1"/>
  <c r="F20" i="1" s="1"/>
  <c r="T18" i="1"/>
  <c r="O18" i="1"/>
  <c r="J18" i="1"/>
  <c r="T17" i="1"/>
  <c r="O17" i="1"/>
  <c r="J17" i="1"/>
  <c r="T16" i="1"/>
  <c r="O16" i="1"/>
  <c r="Y193" i="1" l="1"/>
  <c r="Y189" i="1"/>
  <c r="Y187" i="1"/>
  <c r="T194" i="1"/>
  <c r="K203" i="1"/>
  <c r="Y185" i="1"/>
  <c r="O194" i="1"/>
  <c r="O19" i="1"/>
  <c r="Y84" i="1"/>
  <c r="Y88" i="1"/>
  <c r="Y92" i="1"/>
  <c r="Y96" i="1"/>
  <c r="Y104" i="1"/>
  <c r="O148" i="1"/>
  <c r="T156" i="1"/>
  <c r="J202" i="1"/>
  <c r="G180" i="1"/>
  <c r="Q180" i="1"/>
  <c r="Q204" i="1" s="1"/>
  <c r="Y16" i="1"/>
  <c r="I180" i="1"/>
  <c r="S180" i="1"/>
  <c r="Y105" i="1"/>
  <c r="Y109" i="1"/>
  <c r="Y113" i="1"/>
  <c r="J194" i="1"/>
  <c r="K180" i="1"/>
  <c r="O115" i="1"/>
  <c r="Y190" i="1"/>
  <c r="T202" i="1"/>
  <c r="Y183" i="1"/>
  <c r="Y191" i="1"/>
  <c r="U180" i="1"/>
  <c r="Y186" i="1"/>
  <c r="L180" i="1"/>
  <c r="V180" i="1"/>
  <c r="O20" i="1"/>
  <c r="H180" i="1"/>
  <c r="M180" i="1"/>
  <c r="R180" i="1"/>
  <c r="W180" i="1"/>
  <c r="E202" i="1"/>
  <c r="Y184" i="1"/>
  <c r="Y188" i="1"/>
  <c r="Y192" i="1"/>
  <c r="Y108" i="1"/>
  <c r="Y112" i="1"/>
  <c r="Y38" i="1"/>
  <c r="Y50" i="1"/>
  <c r="Y58" i="1"/>
  <c r="Y66" i="1"/>
  <c r="Y74" i="1"/>
  <c r="Y85" i="1"/>
  <c r="Y93" i="1"/>
  <c r="Y103" i="1"/>
  <c r="Y111" i="1"/>
  <c r="Y121" i="1"/>
  <c r="Y129" i="1"/>
  <c r="Y162" i="1"/>
  <c r="O156" i="1"/>
  <c r="T115" i="1"/>
  <c r="T148" i="1"/>
  <c r="J99" i="1"/>
  <c r="J148" i="1"/>
  <c r="Y86" i="1"/>
  <c r="Y90" i="1"/>
  <c r="Y94" i="1"/>
  <c r="Y98" i="1"/>
  <c r="Y102" i="1"/>
  <c r="Y106" i="1"/>
  <c r="Y110" i="1"/>
  <c r="Y114" i="1"/>
  <c r="J115" i="1"/>
  <c r="J156" i="1"/>
  <c r="Y17" i="1"/>
  <c r="Y42" i="1"/>
  <c r="Y46" i="1"/>
  <c r="Y54" i="1"/>
  <c r="Y62" i="1"/>
  <c r="Y70" i="1"/>
  <c r="Y81" i="1"/>
  <c r="Y89" i="1"/>
  <c r="Y97" i="1"/>
  <c r="Y107" i="1"/>
  <c r="Y117" i="1"/>
  <c r="Y125" i="1"/>
  <c r="Y152" i="1"/>
  <c r="Y166" i="1"/>
  <c r="O99" i="1"/>
  <c r="T99" i="1"/>
  <c r="Y82" i="1"/>
  <c r="Y87" i="1"/>
  <c r="Y91" i="1"/>
  <c r="Y95" i="1"/>
  <c r="Y43" i="1"/>
  <c r="Y51" i="1"/>
  <c r="Y59" i="1"/>
  <c r="Y67" i="1"/>
  <c r="Y75" i="1"/>
  <c r="Y122" i="1"/>
  <c r="Y130" i="1"/>
  <c r="Y158" i="1"/>
  <c r="Y167" i="1"/>
  <c r="Y40" i="1"/>
  <c r="Y48" i="1"/>
  <c r="Y60" i="1"/>
  <c r="Y68" i="1"/>
  <c r="Y76" i="1"/>
  <c r="Y119" i="1"/>
  <c r="Y127" i="1"/>
  <c r="Y150" i="1"/>
  <c r="Y154" i="1"/>
  <c r="Y159" i="1"/>
  <c r="Y164" i="1"/>
  <c r="E194" i="1"/>
  <c r="Y39" i="1"/>
  <c r="Y47" i="1"/>
  <c r="Y55" i="1"/>
  <c r="Y63" i="1"/>
  <c r="Y71" i="1"/>
  <c r="Y118" i="1"/>
  <c r="Y126" i="1"/>
  <c r="Y153" i="1"/>
  <c r="Y163" i="1"/>
  <c r="Y36" i="1"/>
  <c r="Y44" i="1"/>
  <c r="Y52" i="1"/>
  <c r="Y56" i="1"/>
  <c r="Y64" i="1"/>
  <c r="Y72" i="1"/>
  <c r="Y123" i="1"/>
  <c r="Y18" i="1"/>
  <c r="Y37" i="1"/>
  <c r="Y41" i="1"/>
  <c r="Y45" i="1"/>
  <c r="Y49" i="1"/>
  <c r="Y53" i="1"/>
  <c r="Y57" i="1"/>
  <c r="Y61" i="1"/>
  <c r="Y65" i="1"/>
  <c r="Y69" i="1"/>
  <c r="Y73" i="1"/>
  <c r="Y120" i="1"/>
  <c r="Y124" i="1"/>
  <c r="Y128" i="1"/>
  <c r="Y151" i="1"/>
  <c r="Y155" i="1"/>
  <c r="Y161" i="1"/>
  <c r="Y165" i="1"/>
  <c r="P180" i="1"/>
  <c r="Y157" i="1"/>
  <c r="F180" i="1"/>
  <c r="F204" i="1" s="1"/>
  <c r="Y83" i="1"/>
  <c r="E99" i="1"/>
  <c r="E77" i="1"/>
  <c r="O197" i="1"/>
  <c r="O202" i="1" s="1"/>
  <c r="O203" i="1" s="1"/>
  <c r="J19" i="1"/>
  <c r="T20" i="1"/>
  <c r="J77" i="1"/>
  <c r="E115" i="1"/>
  <c r="E19" i="1"/>
  <c r="E20" i="1" s="1"/>
  <c r="E160" i="1"/>
  <c r="E179" i="1" s="1"/>
  <c r="E156" i="1"/>
  <c r="E148" i="1"/>
  <c r="O160" i="1"/>
  <c r="O179" i="1" s="1"/>
  <c r="T19" i="1"/>
  <c r="T160" i="1"/>
  <c r="T179" i="1" s="1"/>
  <c r="J160" i="1"/>
  <c r="J179" i="1" s="1"/>
  <c r="X203" i="1"/>
  <c r="X204" i="1" s="1"/>
  <c r="W203" i="1"/>
  <c r="V202" i="1"/>
  <c r="V203" i="1" s="1"/>
  <c r="U203" i="1"/>
  <c r="S203" i="1"/>
  <c r="R203" i="1"/>
  <c r="P203" i="1"/>
  <c r="N203" i="1"/>
  <c r="N204" i="1" s="1"/>
  <c r="M203" i="1"/>
  <c r="L202" i="1"/>
  <c r="L203" i="1" s="1"/>
  <c r="I203" i="1"/>
  <c r="H203" i="1"/>
  <c r="G202" i="1"/>
  <c r="G203" i="1" s="1"/>
  <c r="Y201" i="1"/>
  <c r="Y200" i="1"/>
  <c r="Y199" i="1"/>
  <c r="Y196" i="1"/>
  <c r="Y198" i="1"/>
  <c r="O77" i="1"/>
  <c r="T77" i="1"/>
  <c r="Y23" i="1"/>
  <c r="Y24" i="1"/>
  <c r="Y25" i="1"/>
  <c r="Y26" i="1"/>
  <c r="Y27" i="1"/>
  <c r="Y28" i="1"/>
  <c r="Y29" i="1"/>
  <c r="Y30" i="1"/>
  <c r="Y31" i="1"/>
  <c r="Y32" i="1"/>
  <c r="Y33" i="1"/>
  <c r="Y34" i="1"/>
  <c r="Y35" i="1"/>
  <c r="Y22" i="1"/>
  <c r="Y101" i="1"/>
  <c r="Y80" i="1"/>
  <c r="G204" i="1" l="1"/>
  <c r="U204" i="1"/>
  <c r="J203" i="1"/>
  <c r="V204" i="1"/>
  <c r="M204" i="1"/>
  <c r="I204" i="1"/>
  <c r="R204" i="1"/>
  <c r="L204" i="1"/>
  <c r="K204" i="1"/>
  <c r="Y197" i="1"/>
  <c r="Y202" i="1" s="1"/>
  <c r="H204" i="1"/>
  <c r="T203" i="1"/>
  <c r="Y19" i="1"/>
  <c r="J20" i="1"/>
  <c r="Y20" i="1" s="1"/>
  <c r="W204" i="1"/>
  <c r="S204" i="1"/>
  <c r="T180" i="1"/>
  <c r="E203" i="1"/>
  <c r="Y194" i="1"/>
  <c r="O180" i="1"/>
  <c r="O204" i="1" s="1"/>
  <c r="J180" i="1"/>
  <c r="Y156" i="1"/>
  <c r="Y77" i="1"/>
  <c r="Y148" i="1"/>
  <c r="Y115" i="1"/>
  <c r="P204" i="1"/>
  <c r="Y99" i="1"/>
  <c r="Y160" i="1"/>
  <c r="Y179" i="1" s="1"/>
  <c r="Y209" i="1" l="1"/>
  <c r="T204" i="1"/>
  <c r="Y208" i="1"/>
  <c r="Y211" i="1"/>
  <c r="Y203" i="1"/>
  <c r="Y210" i="1"/>
  <c r="J204" i="1"/>
  <c r="E204" i="1"/>
  <c r="Y180" i="1"/>
  <c r="Y204" i="1" s="1"/>
  <c r="Y212" i="1" l="1"/>
  <c r="Y206" i="1"/>
</calcChain>
</file>

<file path=xl/sharedStrings.xml><?xml version="1.0" encoding="utf-8"?>
<sst xmlns="http://schemas.openxmlformats.org/spreadsheetml/2006/main" count="642" uniqueCount="380">
  <si>
    <t>Приложение  № 1</t>
  </si>
  <si>
    <t xml:space="preserve">  к  муниципальной программе
"Дети городского округа Тольятти" на 2014-2016 годы"</t>
  </si>
  <si>
    <t>Перечень мероприятий муниципальной программы «Дети городского округа Тольятти»  на 2014-2016 годы" и финансовые ресурсы на ее реализацию</t>
  </si>
  <si>
    <t>№ п/п</t>
  </si>
  <si>
    <t>Ответственный исполнитель</t>
  </si>
  <si>
    <t>План на 2017 год</t>
  </si>
  <si>
    <t>План на 2018 год</t>
  </si>
  <si>
    <t>План на 2019 год</t>
  </si>
  <si>
    <t>План на 2020 год</t>
  </si>
  <si>
    <t xml:space="preserve">Итого </t>
  </si>
  <si>
    <t>Всего</t>
  </si>
  <si>
    <t xml:space="preserve">Местный бюджет </t>
  </si>
  <si>
    <t xml:space="preserve">Областной бюджет </t>
  </si>
  <si>
    <t xml:space="preserve"> Федеральный бюджет </t>
  </si>
  <si>
    <t>Цель: Обеспечение условий для повышения доступности качественного образования в городском округе Тольятти</t>
  </si>
  <si>
    <t>Задача 1:  Обеспечение выполнения муниципального задания муниципальными образовательными организациями</t>
  </si>
  <si>
    <t>Выполнение муниципального задания  муниципальными дошкольными образовательными организациями</t>
  </si>
  <si>
    <t>Муниципальные образовательные учреждения, находящиеся в ведомственном подчинении ДО (Департамент образования)</t>
  </si>
  <si>
    <t>Выполнение муниципального задания  муниципальными общеобразовательными организациями</t>
  </si>
  <si>
    <t>Выполнение муниципального задания  муниципальными  организациями дополнительного образования</t>
  </si>
  <si>
    <t>Выполнение муниципального задания  муниципальными  организациями, осуществляющими обеспечение образовательной деятельности</t>
  </si>
  <si>
    <t>Итого по задаче 1</t>
  </si>
  <si>
    <t>Строительство детского сада в 20 квартале Автозаводского района (южнее жилого дома, имеющего адрес: Южное шоссе, 43)</t>
  </si>
  <si>
    <t>Департамент градостроительной деятельности</t>
  </si>
  <si>
    <t>2017-2018</t>
  </si>
  <si>
    <t>Строительство детского сада в 16 квартале Автозаводского района (Цветной б-р,17)</t>
  </si>
  <si>
    <t>2017-2019</t>
  </si>
  <si>
    <t>Проектирование и строительство детского сада в 17 А квартале Автозаводского района</t>
  </si>
  <si>
    <t>Строительство детского сада в 19 квартале Автозаводского района (севернее здания, имеющего адрес: ул. 70 лет Октября, 36)</t>
  </si>
  <si>
    <t>Проектирование и строительство детского сада в 21 квартале</t>
  </si>
  <si>
    <t>Строительство детского сада  в микрорайоне 3  "Северный" Центрального района</t>
  </si>
  <si>
    <t xml:space="preserve">Проектирование и строительство школы в 18 квартале </t>
  </si>
  <si>
    <t>2017-2020</t>
  </si>
  <si>
    <t xml:space="preserve">Проектирование и строительство общеобразовательного учреждения в 14а квартале </t>
  </si>
  <si>
    <t xml:space="preserve">Проектирование и строительство общеобразовательного учреждения в районе ул.Л. Толстого </t>
  </si>
  <si>
    <t>Проектирование,строительство и реконструкция загородного лагеря МБОУДО «Гранит»</t>
  </si>
  <si>
    <t>Капитальный ремонт в муниципальных учреждениях отдыха и оздоровления детей (МАООУ "Пансионат "Радуга", МБОУДО "Гранит")</t>
  </si>
  <si>
    <t>Приобретение основных средств и инвентаря для муниципальных учреждений отдыха и оздоровления детей (МАООУ "Пансионат "Радуга", МБОУДО "Гранит")</t>
  </si>
  <si>
    <t>Капитальный ремонт и (или) оснащение основными средствами и материальными запасами зданий (помещений), пригодных для создания дополнительных мест детям, обучающимся по основным общеобразовательным программам дошкольного образования, а также благоустройство прилегающей к зданиям территории</t>
  </si>
  <si>
    <t>Предоставление субсидий социально ориентированным некоммерческим организациям, не являющимся государственными (муниципальными) учреждениями, на проведение капитального ремонта и (или) оснащение основными средствами и материальными запасами зданий (помещений), пригодных для  создания дополнительных мест детям, обучающимся по основным общеобразовательным программам, а также на благоустройство прилегающей к зданиям территории</t>
  </si>
  <si>
    <t xml:space="preserve">Капитальный ремонт пристроенных веранд </t>
  </si>
  <si>
    <t>Капитальный ремонт кровли</t>
  </si>
  <si>
    <t xml:space="preserve">Капитальный ремонт спортивных залов </t>
  </si>
  <si>
    <t>Капитальный ремонт бассейнов</t>
  </si>
  <si>
    <t>Замена водонагревателей</t>
  </si>
  <si>
    <t>Замена оконных блоков</t>
  </si>
  <si>
    <t>Проектирование и капитальный ремонт инженерных сетей (отопление, водопровод, канализация)</t>
  </si>
  <si>
    <t>Проектирование и капитальный ремонт инженерных электрических сетей</t>
  </si>
  <si>
    <t>Капитальный ремонт наружных швов</t>
  </si>
  <si>
    <t>Капитальный ремонт асфальтового покрытия</t>
  </si>
  <si>
    <t>Устройство ограждения территорий</t>
  </si>
  <si>
    <t>Устройство теневых навесов</t>
  </si>
  <si>
    <t>Приобретение оборудования пищеблоков, прачечных</t>
  </si>
  <si>
    <t>Оснащение медицинских кабинетов</t>
  </si>
  <si>
    <t>Спил аварийно-опасных деревьев</t>
  </si>
  <si>
    <t xml:space="preserve">Проектирование и монтаж систем видеонаблюдения </t>
  </si>
  <si>
    <t>Проектирование и монтаж громкоговорящей связи</t>
  </si>
  <si>
    <t>Устройство наружного освещения</t>
  </si>
  <si>
    <t>Оборудование зданий для обеспечения доступности для маломобильных  групп населения</t>
  </si>
  <si>
    <t>Приобретение мебели и оборудования</t>
  </si>
  <si>
    <t>Проведение специальной оценки условий труда</t>
  </si>
  <si>
    <t>1.5</t>
  </si>
  <si>
    <t>1.1</t>
  </si>
  <si>
    <t>1.2</t>
  </si>
  <si>
    <t>1.3</t>
  </si>
  <si>
    <t>1.4</t>
  </si>
  <si>
    <t>2.1</t>
  </si>
  <si>
    <t>2.2</t>
  </si>
  <si>
    <t>2.3</t>
  </si>
  <si>
    <t>2.4</t>
  </si>
  <si>
    <t>2.5</t>
  </si>
  <si>
    <t>2.6</t>
  </si>
  <si>
    <t>2.7</t>
  </si>
  <si>
    <t>2.8</t>
  </si>
  <si>
    <t>2.9</t>
  </si>
  <si>
    <t>2.10</t>
  </si>
  <si>
    <t>2.11</t>
  </si>
  <si>
    <t>2.12</t>
  </si>
  <si>
    <t>2.13</t>
  </si>
  <si>
    <t>2.14</t>
  </si>
  <si>
    <t>2.15</t>
  </si>
  <si>
    <t>2.16</t>
  </si>
  <si>
    <t>МБУ "Школа № 15" (Департамент образования )</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</si>
  <si>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</si>
  <si>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</si>
  <si>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</si>
  <si>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</si>
  <si>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</si>
  <si>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</si>
  <si>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</si>
  <si>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</si>
  <si>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</si>
  <si>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</si>
  <si>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</si>
  <si>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</si>
  <si>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</si>
  <si>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</si>
  <si>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</si>
  <si>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</si>
  <si>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</si>
  <si>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</si>
  <si>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</si>
  <si>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</si>
  <si>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</si>
  <si>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</si>
  <si>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</si>
  <si>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</si>
  <si>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</si>
  <si>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</si>
  <si>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</si>
  <si>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</si>
  <si>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</si>
  <si>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</si>
  <si>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</si>
  <si>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МБДОУ д/с №№ 80, 116, 120 (Департамент образования )</t>
  </si>
  <si>
    <t>МАООУ "Пансионат "Радуга", МБОУДО "Гранит" (Департамент образования)</t>
  </si>
  <si>
    <t>МБОУДО "Гранит" (Департамент образования)</t>
  </si>
  <si>
    <t>2.48</t>
  </si>
  <si>
    <t>3</t>
  </si>
  <si>
    <t>Задача 3: Создать условия для развития личности детей и молодежи с учётом индивидуальных особенностей</t>
  </si>
  <si>
    <t>3.1</t>
  </si>
  <si>
    <t xml:space="preserve"> Цикл мероприятий культурологической, художественно-эстетической, интеллектуальной направленностей</t>
  </si>
  <si>
    <t>3.1.1</t>
  </si>
  <si>
    <t>Городской фестиваль искусств "Творчество без границ"</t>
  </si>
  <si>
    <t>3.1.2</t>
  </si>
  <si>
    <t>Городской смотр-конкурс архитектурно-дизайнерских проектов "Город- сад"</t>
  </si>
  <si>
    <t>3.1.3</t>
  </si>
  <si>
    <t>Выездная загородная экологическая школа, слет экологических объединений</t>
  </si>
  <si>
    <t>3.1.4</t>
  </si>
  <si>
    <t>Муниципальный и региональный этапы Всероссийской предметной олимпиады школьников</t>
  </si>
  <si>
    <t>3.1.5</t>
  </si>
  <si>
    <t>Городской праздник "Медалист"</t>
  </si>
  <si>
    <t>3.1.6</t>
  </si>
  <si>
    <t>3.1.7</t>
  </si>
  <si>
    <t>Научное общество учащихся городского округа  Тольятти</t>
  </si>
  <si>
    <t>3.1.8</t>
  </si>
  <si>
    <t>Городской этап Всероссийского конкурса научно-исследовательских работ старшеклассников "Человек в истории XX века"</t>
  </si>
  <si>
    <t>3.1.9</t>
  </si>
  <si>
    <t>Городская научно-практическая конференция "Первые шаги в науку" , городской Конгресс молодых исследователей, участие в областной научно-практичской конференции школьников и  Всероссийском научном форуме "Шаг в будущее"</t>
  </si>
  <si>
    <t>3.1.10</t>
  </si>
  <si>
    <t>Проект "Мир искусства детям"</t>
  </si>
  <si>
    <t>3.1.11</t>
  </si>
  <si>
    <t>Проект "Выбор-профессия - успех"</t>
  </si>
  <si>
    <t>3.1.12</t>
  </si>
  <si>
    <t>Городской конкурс  "Инфо-Мир"</t>
  </si>
  <si>
    <t>3.1.13</t>
  </si>
  <si>
    <t>Городская Спартакиада технического творчества</t>
  </si>
  <si>
    <t>3.1.14</t>
  </si>
  <si>
    <t>Участие во Всероссийском конкурсе-фестивале хореографических коллективов "Дети солнца"</t>
  </si>
  <si>
    <t>3.1.15</t>
  </si>
  <si>
    <t>Городской фестиваль литературного творчества «Веснушки», профильная смена "Культурологический марафон"</t>
  </si>
  <si>
    <t>3.1.16</t>
  </si>
  <si>
    <t>Городские этапы региональных конкурсов</t>
  </si>
  <si>
    <t>3.1.17</t>
  </si>
  <si>
    <t>Городская школьная студия-лаборатория кино и телевидения</t>
  </si>
  <si>
    <t>3.1.18</t>
  </si>
  <si>
    <t>Марафон "Академия технического творчества"</t>
  </si>
  <si>
    <t>3.1.19</t>
  </si>
  <si>
    <t>Профильная смена технического творчества "Технополигон"</t>
  </si>
  <si>
    <t>3.1.20</t>
  </si>
  <si>
    <t>3.2</t>
  </si>
  <si>
    <t>Цикл мероприятий по формированию здорового образа жизни обучающихся</t>
  </si>
  <si>
    <t>3.2.1</t>
  </si>
  <si>
    <t>Городской конкурс "Мы выбираем здоровье"</t>
  </si>
  <si>
    <t>3.2.2</t>
  </si>
  <si>
    <t>Акция "За жизнь без барьеров"</t>
  </si>
  <si>
    <t>3.2.3</t>
  </si>
  <si>
    <t>Городская легкоатлетическая эстафета, посященная Дню Победы</t>
  </si>
  <si>
    <t>3.2.4</t>
  </si>
  <si>
    <t>Городской конкурс агидбригад ЮИД</t>
  </si>
  <si>
    <t>3.2.5</t>
  </si>
  <si>
    <t>3.2.6</t>
  </si>
  <si>
    <t>Гороской конкурс "Папа, мама, я , знающая ПДД семья"</t>
  </si>
  <si>
    <t>3.2.7</t>
  </si>
  <si>
    <t>Муниципальный этап Всероссийских спортивных соревнований школьников "Президентские состязания" и "Президентские игры"</t>
  </si>
  <si>
    <t>3.2.8</t>
  </si>
  <si>
    <t>Городской и областной конкурс-фестиваль "Безопасное колесо"</t>
  </si>
  <si>
    <t>3.2.9</t>
  </si>
  <si>
    <t>3.2.10</t>
  </si>
  <si>
    <t>Городские соревнования среди команд дошкольных образовательных организаций "Веселые старты"</t>
  </si>
  <si>
    <t>3.2.11</t>
  </si>
  <si>
    <t xml:space="preserve">Городской смотр-конкурс среди команд дошкольных образовательных организаций по профилактике детского дорожно-транспортного травматизма "Зеленый огонек" </t>
  </si>
  <si>
    <t>3.2.12</t>
  </si>
  <si>
    <t>Городской шахматный турнир среди команд дошкольных образовательных организаций "Волшебная пешка"</t>
  </si>
  <si>
    <t>3.2.13</t>
  </si>
  <si>
    <t xml:space="preserve">Открытый городской фестиваль
спортивных танцев 
с элементами черлидинга
 «Танцевальный салют»
</t>
  </si>
  <si>
    <t>3.2.14</t>
  </si>
  <si>
    <t>Городские соревнования по спортивному ориентированию «Солнечный ориентир» среди образовательных организаций городского округа Тольятти, реализующих основные образовательные программы дошкольного образования»</t>
  </si>
  <si>
    <t>3.3</t>
  </si>
  <si>
    <t xml:space="preserve"> Цикл  мероприятий по патриотическому воспитанию граждан</t>
  </si>
  <si>
    <t>3.3.1</t>
  </si>
  <si>
    <t>Городские соревнования патриотических объединений "Школа безопасности"; "Юный спасатель"</t>
  </si>
  <si>
    <t>3.3.2</t>
  </si>
  <si>
    <t>Учебные  военные сборы учащихся 10-х классов (юношей)</t>
  </si>
  <si>
    <t>3.3.3</t>
  </si>
  <si>
    <t xml:space="preserve">Поисково-исследовательская экспедиция "Наш Тольятти - моя малая Родина" </t>
  </si>
  <si>
    <t>3.3.4</t>
  </si>
  <si>
    <t>Городской конкурс проектов "Гражданин"</t>
  </si>
  <si>
    <t>3.3.5</t>
  </si>
  <si>
    <t xml:space="preserve">Городской Фестиваль дружбы народов Поволжья </t>
  </si>
  <si>
    <t>3.3.6</t>
  </si>
  <si>
    <t>Мероприятия с городами-побратимами</t>
  </si>
  <si>
    <t>3.3.7</t>
  </si>
  <si>
    <t>Городской конкурс волонтерских объединений школьников "Спешите делать добро"</t>
  </si>
  <si>
    <t>3.3.8</t>
  </si>
  <si>
    <t xml:space="preserve">Месячник военно-патриотической работы </t>
  </si>
  <si>
    <t>3.3.9</t>
  </si>
  <si>
    <t>Городские соревнования по пулевой и кроссовой стрельбе</t>
  </si>
  <si>
    <t>3.3.10</t>
  </si>
  <si>
    <t>Городской конкурс "Лучшая школьная детская организация"</t>
  </si>
  <si>
    <t>3.3.11</t>
  </si>
  <si>
    <t>Военно-спортивная игра "Зарница"</t>
  </si>
  <si>
    <t>3.3.12</t>
  </si>
  <si>
    <t>Профильная смена активистов школьных музеев</t>
  </si>
  <si>
    <t>3.3.13</t>
  </si>
  <si>
    <t>Прфильная смена органов ученического самоуправления</t>
  </si>
  <si>
    <t>3.3.14</t>
  </si>
  <si>
    <t xml:space="preserve">Городские этапы региональных конкурсов </t>
  </si>
  <si>
    <t>3.4.</t>
  </si>
  <si>
    <t>Цикл мероприятий по правовому и информационному просвещению семьи: родителей (законных представителей) и обучающихся</t>
  </si>
  <si>
    <t>3.4.1.</t>
  </si>
  <si>
    <t>Городской форум родителей</t>
  </si>
  <si>
    <t>3.4.2</t>
  </si>
  <si>
    <t>Городское родительское собрание по актуальным вопросам обучения и воспитания</t>
  </si>
  <si>
    <t>Городская акция "Родитель Тольятти"</t>
  </si>
  <si>
    <t>3.4.3</t>
  </si>
  <si>
    <t xml:space="preserve"> "Родительский университет"</t>
  </si>
  <si>
    <t>Городской конкурс "Мама, папа, я -новогодняя семья"</t>
  </si>
  <si>
    <t>3.4.4</t>
  </si>
  <si>
    <t>Фестиваль семейного творчества</t>
  </si>
  <si>
    <t>3.5.</t>
  </si>
  <si>
    <t>Реализация инновационных программ и проектов</t>
  </si>
  <si>
    <t>3.6.</t>
  </si>
  <si>
    <t xml:space="preserve">Предоставление широкополосного доступа учреждений к сети Интернет с использованием средств контентной фильтрации информации муниципальным образовательным учреждениям,  в том числе детям-инвалидам, находящимся на индивидуальном обучении и получающим общее образование в дистанционной форме </t>
  </si>
  <si>
    <t>3.7.</t>
  </si>
  <si>
    <t>Организация и осуществление перевозок учащихся, связанных с учебно-воспитательным процессом</t>
  </si>
  <si>
    <t>3.8.</t>
  </si>
  <si>
    <t xml:space="preserve">Обеспечение отдыха детей в каникулярное время, включая субсидии на оплату  стоимости набора продуктов питания для детей в организованных органами местного самоуправления оздоровительных лагерях с дневным пребыванием детей в каникулярное время </t>
  </si>
  <si>
    <t>3.9.</t>
  </si>
  <si>
    <t xml:space="preserve">Возмещение затрат по  предоставлению  бесплатного двухразового питания (завтрак, обед) структурными подразделениями «Школьная столовая» муниципальных бюджетных общеобразовательных учреждений городского округа Тольятти, реализующим образовательные программы начального общего и (или)  основного общего и (или) среднего общего образования, учащимся с ограниченными возможностями здоровья </t>
  </si>
  <si>
    <t>3.10.</t>
  </si>
  <si>
    <t>Возмещение затрат за присмотр и уход за детьми-инвалидами, детьми-сиротами и детьми, оставшимися без попечения родителей, а также за детьми с туберкулезной интоксикацией, обучающимся в организациях, реализующих образовательную программу дошкольного образования</t>
  </si>
  <si>
    <t>3.11.</t>
  </si>
  <si>
    <t xml:space="preserve">Возмещение затрат за присмотр и уход за детьми с особыми возможностями здоровья в организациях, осуществляющих образовательную программу дошкольного образования </t>
  </si>
  <si>
    <t>3.12.</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</si>
  <si>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лицам–производителям товаров, работ, услуг в целях финансового обеспечения (возмещения) затрат по предоставлению бесплатного, льготного питания обучающимся в муниципальных образовательных учреждениях городского округа Тольятти, реализующих общеобразовательные программы начального общего и  (или) основного общего и (или) среднего общего образования</t>
  </si>
  <si>
    <t>Департамент образования</t>
  </si>
  <si>
    <t>3.13.</t>
  </si>
  <si>
    <t>Предоставление субсидий социально ориентированным некоммерческим организациям, не являющимися государственными (муниципальными) учреждениями, на осуществление ими уставной деятельности в сфере  дошкольного образования на территории городского округа Тольятти</t>
  </si>
  <si>
    <t>3.14.</t>
  </si>
  <si>
    <t>Предоставление субсидии юридическим лицам (за исключением субсидии муниципальным учреждениям), индивидуальным предпринимателям, а также физическим лицам – производителям товаров, работ, услуг в целях финансового обеспечения (возмещения) затрат в связи с оказанием услуг по организации отдыха детей в каникулярное время на территории городского округа Тольятти</t>
  </si>
  <si>
    <t>3.15.</t>
  </si>
  <si>
    <t xml:space="preserve">Предоставление субсидий социально ориентированным некоммерческим организациям, не являющимся государственными (муниципальными) учреждениями, на осуществление ими деятельности по оказанию помощи родителям (законным представителям) воспитанников в воспитании детей, охране и укреплении их физического и психического здоровья, развитии индивидуальных способностей и необходимой коррекции нарушений их развития </t>
  </si>
  <si>
    <t>ИТОГО по 3 задаче</t>
  </si>
  <si>
    <t>3.3.15</t>
  </si>
  <si>
    <t>Задача 4: Создание условий для повышения профессионального уровня  педагогических  работников системы образования, престижности и привлекательности педагогического труда</t>
  </si>
  <si>
    <t>Цикл мероприятий по совершенствованию учительского корпуса</t>
  </si>
  <si>
    <t xml:space="preserve">Городской конкурс "Детский сад года" </t>
  </si>
  <si>
    <t>4.1.2.</t>
  </si>
  <si>
    <t>Городской праздник "День учителя"</t>
  </si>
  <si>
    <t>4.1.3.</t>
  </si>
  <si>
    <t>Городской конкурс "Воспитатель года"</t>
  </si>
  <si>
    <t>4.1.4.</t>
  </si>
  <si>
    <t>Городской конкурс "Лучший педагогический работник системы дополнительного образования"</t>
  </si>
  <si>
    <t>4.1.5.</t>
  </si>
  <si>
    <t>Конкурс классных руководителей</t>
  </si>
  <si>
    <t>4.1.6.</t>
  </si>
  <si>
    <t>Конкурс "Золотые руки"</t>
  </si>
  <si>
    <t>4.1.7.</t>
  </si>
  <si>
    <t>4.1.8.</t>
  </si>
  <si>
    <t>Городская Спартакиада коллективов образовательных учреждений</t>
  </si>
  <si>
    <t>4.1.9.</t>
  </si>
  <si>
    <t>Августовская педагогическая конференция</t>
  </si>
  <si>
    <t>4.1.11</t>
  </si>
  <si>
    <t>Цикл мероприятий по повышению уровня привлекательности и  престижности педагогического труда</t>
  </si>
  <si>
    <t>Выплата ежемесячного вознаграждения за выполнение функций классного руководителя педагогическим работникам муниципальных бюджетных учреждений, реализующих общеобразовательные программы начального общего, основного общего и среднего (полного) общего образования</t>
  </si>
  <si>
    <t>4.2.2.</t>
  </si>
  <si>
    <t>Осуществление ежемесячной денежной выплаты в размере 5000 (пяти тысяч) рублей  молодым, в возрасте не старше 30 лет, педагогическим работникам, принятым на работу по трудовому договору по педагогической специальности, отнесенной к профессиональной квалификационной группе должностей педагогических работников, утвержденной Приказом Министерства здравоохранения и социального развития Российской Федерации от 05.05.2008 N 216н "Об утверждении профессиональных квалификационных групп должностей работников образования" (далее - педагогическая специальность) в муниципальное бюджетное общеобразовательное учреждение и муниципальное бюджетное дошкольное образовательное учреждение, муниципальное автономное дошкольное образовательное учреждение, являющееся основным местом их работы, в течение года после окончания ими высшего или среднего специального учебного заведения по направлению подготовки "Образование и педагогика" или в области, соответствующей преподаваемому предмету</t>
  </si>
  <si>
    <t>4.2.3.</t>
  </si>
  <si>
    <t>Ежемесячные выплаты матерям (или другим родственникам, фактически осуществляющим уход за ребенком), находящимся в отпусках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бюджетными образовательными учреждениями и муниципальными автономными образовательными учреждениями, находящимися в ведомственном подчинении Департамента образования мэрии городского округа Тольятти</t>
  </si>
  <si>
    <t>4.2.4.</t>
  </si>
  <si>
    <t>Выплата компенсации расходов по оплате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педагогическим работникам муниципальных бюджетных и муниципальных автономных образовательных учреждений, находящимся в ведомственном подчинении департамента образования мэрии городского округа Тольятти</t>
  </si>
  <si>
    <t>4.2.5.</t>
  </si>
  <si>
    <t>4.2.6.</t>
  </si>
  <si>
    <t>Обеспечение деятельности муниципальных казенных образовательных учреждений дополнительного профессионального образования городского округа Тольятти</t>
  </si>
  <si>
    <t>МКОУ ДПО РЦ (Департамент образования)</t>
  </si>
  <si>
    <t>Итого по задаче 4</t>
  </si>
  <si>
    <t>3.2.15</t>
  </si>
  <si>
    <t>3.4.5</t>
  </si>
  <si>
    <t>3.16</t>
  </si>
  <si>
    <t>3.17</t>
  </si>
  <si>
    <t>4.1.12</t>
  </si>
  <si>
    <t>4.2.8</t>
  </si>
  <si>
    <t xml:space="preserve">ИТОГО по муниципальной программе </t>
  </si>
  <si>
    <t>гор</t>
  </si>
  <si>
    <t>обл</t>
  </si>
  <si>
    <t>фед</t>
  </si>
  <si>
    <t>внеб</t>
  </si>
  <si>
    <t>3.4.6</t>
  </si>
  <si>
    <t>Городской слет участников конкурсов профессион</t>
  </si>
  <si>
    <t>Проведение конкурсов профессионального мастерства "Лучший учитель по предмету городского округа Тольятти" (математика и информатика, химия и биология, русский язык и литература, начальные классы, история и общестовознание, иностранные языки)</t>
  </si>
  <si>
    <t>Осуществление ежемесячных денежных выплат (в размере  3 700 (Три тысяч семьсот) рублей на ставку заработной платы) педагогическим работникам муниципальных образовательных организаций, реализующих общеобразовательные программы дошкольного образования в муниципальных общеобразовательных и дошкольных образовательных организациях</t>
  </si>
  <si>
    <t>Проектирование и строительство общеобразовательной школы с общим спортивным ядром  в 20 квартале</t>
  </si>
  <si>
    <t xml:space="preserve">Проектирование и строительство начальной школы  и учреждения дополнительного образования в 20 квартале </t>
  </si>
  <si>
    <t>Реконструкция и  технологическое присоединение к системам энергообеспечения объектов  муниципальной собственности здания МБУ "Школа № 15" по адресу: ул. Ингельберга, 52</t>
  </si>
  <si>
    <t xml:space="preserve">Проектирование и строительство пристроя к МБУ "Школа №58" </t>
  </si>
  <si>
    <t xml:space="preserve">Проектирование и строительство пристроя к МБУ "Школа №4" </t>
  </si>
  <si>
    <t xml:space="preserve">2017-2020 </t>
  </si>
  <si>
    <t xml:space="preserve">2019-2020 </t>
  </si>
  <si>
    <t xml:space="preserve">2017 - 2020 </t>
  </si>
  <si>
    <t xml:space="preserve">2017-2018 </t>
  </si>
  <si>
    <t xml:space="preserve">2017 -2018 </t>
  </si>
  <si>
    <t xml:space="preserve">2019 -2020 </t>
  </si>
  <si>
    <t xml:space="preserve">2019 - 2023 </t>
  </si>
  <si>
    <t xml:space="preserve">2018 - 2022 </t>
  </si>
  <si>
    <t xml:space="preserve">2020 -2021 </t>
  </si>
  <si>
    <t xml:space="preserve">2018-2019 </t>
  </si>
  <si>
    <t xml:space="preserve">2017 -2020 </t>
  </si>
  <si>
    <t xml:space="preserve">2017-2019 </t>
  </si>
  <si>
    <t>Проектирование и строительство детского сада в микрорайоне «Жигулевское море», Комсомольского района</t>
  </si>
  <si>
    <t>Строительство учреждения дополнительного образования в 16 квартале</t>
  </si>
  <si>
    <t>Задача 2: Создание материально-технических условий для реализации деятельности образовательных организаций</t>
  </si>
  <si>
    <t>Строительство детских автогородков на территории образовательных организаций</t>
  </si>
  <si>
    <t>Капитальный ремонт зданий муниципальных образовательных организаций</t>
  </si>
  <si>
    <t>Устройство спортивных площадок на территории общеобразовательных организаций и образовательных организаций дополнительного образования</t>
  </si>
  <si>
    <t>Устройство спортивных площадок с установкой оборудования на территории дошкольных образовательных организаций и структурных подразделений общеобразовательных организаций</t>
  </si>
  <si>
    <t>Санитарно-эпидемиологическая подготовка муниципальных образовательных организаций (обработка территорий от грызунов и клещей)</t>
  </si>
  <si>
    <t>Итого по задаче 2</t>
  </si>
  <si>
    <t xml:space="preserve">Городской  музыкальный конкурс
«Папа, мама, я  – поющая семья»
</t>
  </si>
  <si>
    <t>Акция "Учись быть пешеходом"</t>
  </si>
  <si>
    <t>Предоставление НОУ школе "Радиант" недвижимого имущества, находящегося в собственности городского округа Тольятти по адресу: 445032, г. Тольятти, ул. Дзержинского, 67 (2200,5 кв. м)</t>
  </si>
  <si>
    <t>Предоставление НОУ "ООЦ "Школа" недвижимого имущества, находящегося в собственности городского округа Тольятти по адресу: 445028, г. Тольятти, бульвар Королева, 22 (2407,5 кв. м)</t>
  </si>
  <si>
    <t>Предоставление АНОО "СТУПЕНИ" недвижимого имущества, находящегося в собственности городского округа Тольятти по адресу: 445040, г. Тольятти, бульвар Туполева, 6 (272,8 кв. м)</t>
  </si>
  <si>
    <t>Департамент по управлению мунмцмпальным имуществом</t>
  </si>
  <si>
    <t>3.18</t>
  </si>
  <si>
    <t>3.19</t>
  </si>
  <si>
    <t>Предоставление имущества, находящегося в муниципальной собственности городского округа Тольятти:</t>
  </si>
  <si>
    <t>Департамент по управлению муниципальным имуществом</t>
  </si>
  <si>
    <t>1. Тольяттинской городской общественной организации ветеранов (пенсионеров) войны, труда, вооруженных сил и правоохранительных органов (ул. Жилина, 1 - 71,1 м2);</t>
  </si>
  <si>
    <t>2. Общественной организации ветеранов (пенсионеров) войны, труда, вооруженных сил и правоохранительных органов Автозаводского района г. Тольятти (ул. Юбилейная, 49 - 100,4 м2);</t>
  </si>
  <si>
    <t>3. Общественной организации ветеранов (пенсионеров) войны, труда, вооруженных сил и правоохранительных органов Центрального района г. Тольятти (б-р Ленина, 9 - 43,7 м2);</t>
  </si>
  <si>
    <t>4. Автономной некоммерческой организации инвалидов и ветеранов войны и труда Центрального района г. Тольятти Клуб "Ветеран" (ул. Победы, 45 - 318,8 м2);</t>
  </si>
  <si>
    <t>5. Тольяттинскому городскому отделению Самарской областной общественной организации инвалидов и ветеранов Российского Союза ветеранов Афганистана (ул. Юбилейная, 49 - 58,5 м2);</t>
  </si>
  <si>
    <t>6. Тольяттинской городской общественной организации инвалидов-чернобыльцев "Союз-Чернобыль" (ул. Жилина, 24 - 45,2 м2);</t>
  </si>
  <si>
    <t>7. Тольяттинской городской общественной организации "Российский Союз офицеров запаса "Честь имею!" (ул. Фрунзе, 31 - 43,1 м2);</t>
  </si>
  <si>
    <t>8. Тольяттинской городской общественной организации "Жертвы политических репрессий" (ул. Карбышева, 17 - 26,7 м2);</t>
  </si>
  <si>
    <t>9. Тольяттинскому отделению Самарской региональной организации Общероссийской общественной организации инвалидов войны в Афганистане и военной травмы - "Инвалиды войны" (ул. Жукова, 14 - 61,0 м2);</t>
  </si>
  <si>
    <t>10. Общественной организации ветеранов войны, труда, вооруженных сил и правоохранительных органов Комсомольского района г. Тольятти (ул. Л. Чайкиной, 28 - 44,5 м2);</t>
  </si>
  <si>
    <t>11. Негосударственному образовательному учреждению дополнительного образования "Детский центр по подготовке управленческого резерва ОАО "АВТОВАЗ") (бульвар Туполева, 6 - 294,1 м2);</t>
  </si>
  <si>
    <t>12. Самарской региональной общественной организации социально-правовой помощи инвалидам и ветеранам боевых действий "Восход" (ул. Свердлова, 28 - 26,7 кв. м);</t>
  </si>
  <si>
    <t>13. Фонду ветеранов войны и труда ВАЗа "ВЕТЕРАН" (ул. 40 лет Победы, 98 - 58,9 м2);</t>
  </si>
  <si>
    <t>14. Тольяттинскому местному отделению Всероссийской общественной организации ветеранов "Боевое братство" (ул. Жукова, 12 - 43,9 м2);</t>
  </si>
  <si>
    <t>15. Некоммерческому партнерству Военно-патриотическому клубу "Экспедиция подводных расследований общества "Нептун-про"</t>
  </si>
  <si>
    <t>16. Общероссийской общественной патриотической организации "Военно-спортивный союз М.Т. Калашникова" (ул. Магистральная, 7)</t>
  </si>
  <si>
    <t>Итого с п.3.1.1 по п.3.1.19</t>
  </si>
  <si>
    <t>Итого с п.3.2.1 по п.3.2.15</t>
  </si>
  <si>
    <t>Итого с п.3.3.1 по п.3.3.15</t>
  </si>
  <si>
    <t>Итого с п.3.4.1 по п.3.4.6</t>
  </si>
  <si>
    <t>итого с п.3.5 по п.3.19</t>
  </si>
  <si>
    <t>3.3.16</t>
  </si>
  <si>
    <t>3.20</t>
  </si>
  <si>
    <t>3.21</t>
  </si>
  <si>
    <t>4.</t>
  </si>
  <si>
    <t>4.1.1</t>
  </si>
  <si>
    <t>4.1.10.</t>
  </si>
  <si>
    <t>Итого  с п.4.1.1.  по п.4.1.11</t>
  </si>
  <si>
    <t>4.2.</t>
  </si>
  <si>
    <t>4.1.</t>
  </si>
  <si>
    <t>4.2.1</t>
  </si>
  <si>
    <t>4.2.7.</t>
  </si>
  <si>
    <t>4.2.9.</t>
  </si>
  <si>
    <t>Итого  с п.4.2.1.  по п.4.2.6</t>
  </si>
  <si>
    <t>Городской Фестиваль творчества коллективов образовательных организаций</t>
  </si>
  <si>
    <t xml:space="preserve">к муниципальной программе «Развитие системы образования городского округа Тольятти на 2017-2020 гг.»
</t>
  </si>
  <si>
    <t xml:space="preserve">Перечень мероприятий муниципальной программы                      </t>
  </si>
  <si>
    <t>Наименование целей, задач и мероприятий муниципальной программы</t>
  </si>
  <si>
    <t>Сроки реализации</t>
  </si>
  <si>
    <t>Финансовое обеспечение реализации муниципальной программы, тыс. руб.</t>
  </si>
  <si>
    <t>Внебюджетные средства</t>
  </si>
  <si>
    <t xml:space="preserve">Предоставление АНО ДО "Планета детства "Лада" недвижимого имущества, находящегося в муниципальной собственности городского округа Тольятти по адресу:                     Революционная, 36 (3379,5 кв. м)
Свердлова, 76 (2238,1 кв. м)
Кулибина, 7 (2263,9 кв. м)
Юбилейная, 47 (2262,7 кв. м)
Московский, 25 (3387,1 кв. м)
Московский, 5 (2251,2 кв. м)
Фрунзе, 19 (2413,3 кв. м)
Революционная, 68 (3754,5 кв. м)
Ст. Разина, 36 (2458,3 кв. м)
Московский, 53 (2516,8 кв. м)
Свердлова, 27 (2474,2 кв. м)
Орджоникидзе, 1 (3746,3 кв. м)
Дзержинского, 47 (3734,3 кв. м)
Курчатова, 18 (2499,5 кв. м)
Юбилейная, 15 (2642,1 кв. м)
Юбилейная, 3 (2483 кв. м)
Туполева, 3 (3904,2 кв. м)
Жукова, 31 (2630,1 кв. м)
Свердлова, 36 (3915,9 кв. м)
Ст. Разина, 53 (2113,3 кв. м)
Ленинский пр., 7 (2595,8 кв. м)
Жукова, 25 (2652,9 кв. м)
Ворошилова, 14 (3966,9 кв. м)
Жукова, 7 (4005,8 кв. м)
Жукова, 1 (2673,6 кв. м)
Жукова, 11 (2672,2 кв. м)
Ст. Разина, 61 (4004,5 кв. м)
Жукова, 5 (3699,2 кв. м)
Жукова, 15 (7884,2 кв. м)
Жукова, 17 (7935,2 кв. м)
Жукова, 50 (2815,9 кв. м)
Гая, 4 (4066,5 кв. м)
Гая, 20 (3967,9 кв. м)
Автостроителей, 76 (3930 кв. м)
Ворошилова, 61 (3262,2 кв. м)
Ворошилова, 65А (2687,5 кв. м)
Автостроителей, 45 (3893,3 кв. м)
Автостроителей, 51 (3890,8 кв. м)
Ворошилова, 51 (4274,4 кв. м)
Приморский, 7 (3888,2 кв. м)
Свердлова, 5А (4242,3 кв. м)
Дзержинского, 11А (2601,2 кв. м)
Космонавтов, 20 (3939,1 кв. м)
Свердлова, 1А (2649,1 кв. м)
Космонавтов, 10 (5622,8 кв. м)
Дзержинского, 40 (5134,2 кв. м)
Автостроителей, 29 (4233 кв. м)
Автостроителей, 30 (2849,3 кв. м)
Цветной, 24 (3478,7 кв. м)
Жукова, 21 (3946,4 кв. м)
Ленинский, 22 (2573,7 кв. м)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</si>
</sst>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22" x14ac:knownFonts="1">
    <font>
      <sz val="10"/>
      <name val="Arial"/>
      <family val="2"/>
    </font>
    <font>
      <sz val="10"/>
      <name val="Arial Cyr"/>
      <family val="2"/>
      <charset val="204"/>
    </font>
    <font>
      <sz val="10"/>
      <name val="Arial"/>
      <family val="2"/>
    </font>
    <font>
      <sz val="12"/>
      <name val="Times New Roman"/>
      <family val="1"/>
      <charset val="204"/>
    </font>
    <font>
      <sz val="10"/>
      <name val="Arial"/>
      <family val="2"/>
      <charset val="204"/>
    </font>
    <font>
      <b/>
      <sz val="12"/>
      <name val="Arial Cyr"/>
      <family val="2"/>
      <charset val="204"/>
    </font>
    <font>
      <sz val="14"/>
      <name val="Arial Cyr"/>
      <family val="2"/>
      <charset val="204"/>
    </font>
    <font>
      <sz val="14"/>
      <name val="Times New Roman"/>
      <family val="1"/>
      <charset val="204"/>
    </font>
    <font>
      <b/>
      <sz val="14"/>
      <name val="Arial Cyr"/>
      <family val="2"/>
      <charset val="204"/>
    </font>
    <font>
      <b/>
      <sz val="14"/>
      <name val="Times New Roman"/>
      <family val="1"/>
      <charset val="204"/>
    </font>
    <font>
      <sz val="10"/>
      <name val="Arial Cyr"/>
      <charset val="204"/>
    </font>
    <font>
      <b/>
      <sz val="12"/>
      <name val="Times New Roman"/>
      <family val="1"/>
      <charset val="204"/>
    </font>
    <font>
      <b/>
      <sz val="16"/>
      <name val="Times New Roman"/>
      <family val="1"/>
      <charset val="204"/>
    </font>
    <font>
      <b/>
      <sz val="14"/>
      <name val="Arial Cyr"/>
      <charset val="204"/>
    </font>
    <font>
      <sz val="16"/>
      <name val="Times New Roman"/>
      <family val="1"/>
      <charset val="204"/>
    </font>
    <font>
      <b/>
      <sz val="16"/>
      <name val="Arial Cyr"/>
      <family val="2"/>
      <charset val="204"/>
    </font>
    <font>
      <sz val="16"/>
      <name val="Arial Cyr"/>
      <family val="2"/>
      <charset val="204"/>
    </font>
    <font>
      <b/>
      <sz val="12"/>
      <color indexed="8"/>
      <name val="Times New Roman"/>
      <family val="1"/>
      <charset val="204"/>
    </font>
    <font>
      <sz val="12"/>
      <color indexed="8"/>
      <name val="Times New Roman"/>
      <family val="1"/>
      <charset val="204"/>
    </font>
    <font>
      <sz val="20"/>
      <name val="Times New Roman"/>
      <family val="1"/>
      <charset val="204"/>
    </font>
    <font>
      <b/>
      <sz val="20"/>
      <name val="Times New Roman"/>
      <family val="1"/>
      <charset val="204"/>
    </font>
    <font>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s>
  <cellStyleXfs count="6">
    <xf numFmtId="0" fontId="0" fillId="0" borderId="0"/>
    <xf numFmtId="0" fontId="1" fillId="0" borderId="0"/>
    <xf numFmtId="0" fontId="2" fillId="0" borderId="0"/>
    <xf numFmtId="0" fontId="10" fillId="0" borderId="0"/>
    <xf numFmtId="0" fontId="4" fillId="0" borderId="0"/>
    <xf numFmtId="0" fontId="2" fillId="0" borderId="0"/>
  </cellStyleXfs>
  <cellXfs count="182">
    <xf numFmtId="0" fontId="0" fillId="0" borderId="0" xfId="0"/>
    <xf numFmtId="0" fontId="1" fillId="0" borderId="0" xfId="1" applyFont="1" applyFill="1" applyAlignment="1">
      <alignment vertical="center"/>
    </xf>
    <xf numFmtId="0" fontId="2" fillId="0" borderId="0" xfId="0" applyFont="1" applyFill="1"/>
    <xf numFmtId="0" fontId="3" fillId="0" borderId="2" xfId="1" applyFont="1" applyFill="1" applyBorder="1" applyAlignment="1">
      <alignment horizontal="center" vertical="center" wrapText="1"/>
    </xf>
    <xf numFmtId="0" fontId="9" fillId="0" borderId="0" xfId="1" applyFont="1" applyFill="1" applyAlignment="1">
      <alignment vertical="center"/>
    </xf>
    <xf numFmtId="0" fontId="7" fillId="0" borderId="0" xfId="1" applyFont="1" applyFill="1" applyAlignment="1">
      <alignment vertical="center"/>
    </xf>
    <xf numFmtId="0" fontId="7" fillId="0" borderId="0" xfId="0" applyFont="1"/>
    <xf numFmtId="0" fontId="7" fillId="2" borderId="0" xfId="0" applyFont="1" applyFill="1"/>
    <xf numFmtId="0" fontId="7" fillId="2" borderId="0" xfId="1" applyFont="1" applyFill="1" applyAlignment="1">
      <alignment vertical="center"/>
    </xf>
    <xf numFmtId="0" fontId="1" fillId="3" borderId="0" xfId="1" applyFont="1" applyFill="1" applyAlignment="1">
      <alignment vertical="center"/>
    </xf>
    <xf numFmtId="0" fontId="1" fillId="0" borderId="0" xfId="1" applyFont="1" applyFill="1" applyBorder="1" applyAlignment="1">
      <alignment vertical="center"/>
    </xf>
    <xf numFmtId="166" fontId="5" fillId="0" borderId="0" xfId="1" applyNumberFormat="1" applyFont="1" applyFill="1" applyBorder="1" applyAlignment="1">
      <alignment horizontal="right" vertical="center"/>
    </xf>
    <xf numFmtId="166" fontId="1" fillId="0" borderId="0" xfId="1" applyNumberFormat="1" applyFont="1" applyFill="1" applyAlignment="1">
      <alignment vertical="center"/>
    </xf>
    <xf numFmtId="165" fontId="1" fillId="0" borderId="0" xfId="1" applyNumberFormat="1" applyFont="1" applyFill="1" applyAlignment="1">
      <alignment vertical="center"/>
    </xf>
    <xf numFmtId="167" fontId="11" fillId="0" borderId="2" xfId="1" applyNumberFormat="1" applyFont="1" applyFill="1" applyBorder="1" applyAlignment="1">
      <alignment horizontal="center" vertical="center" wrapText="1"/>
    </xf>
    <xf numFmtId="167" fontId="3" fillId="0" borderId="2" xfId="1" applyNumberFormat="1" applyFont="1" applyFill="1" applyBorder="1" applyAlignment="1">
      <alignment horizontal="center" vertical="center" wrapText="1"/>
    </xf>
    <xf numFmtId="4" fontId="11" fillId="0" borderId="2" xfId="1" applyNumberFormat="1" applyFont="1" applyFill="1" applyBorder="1" applyAlignment="1">
      <alignment horizontal="center" vertical="center" wrapText="1"/>
    </xf>
    <xf numFmtId="166" fontId="8" fillId="0" borderId="0" xfId="1" applyNumberFormat="1" applyFont="1" applyFill="1" applyBorder="1" applyAlignment="1">
      <alignment horizontal="right" vertical="center"/>
    </xf>
    <xf numFmtId="165" fontId="13" fillId="0" borderId="0" xfId="1" applyNumberFormat="1" applyFont="1" applyFill="1" applyAlignment="1">
      <alignment vertical="center"/>
    </xf>
    <xf numFmtId="165" fontId="6" fillId="0" borderId="0" xfId="1" applyNumberFormat="1" applyFont="1" applyFill="1" applyAlignment="1">
      <alignment vertical="center"/>
    </xf>
    <xf numFmtId="0" fontId="13" fillId="0" borderId="0" xfId="1" applyFont="1" applyFill="1" applyAlignment="1">
      <alignment vertical="center"/>
    </xf>
    <xf numFmtId="166" fontId="15" fillId="0" borderId="0" xfId="1" applyNumberFormat="1" applyFont="1" applyFill="1" applyBorder="1" applyAlignment="1">
      <alignment horizontal="right" vertical="center"/>
    </xf>
    <xf numFmtId="165" fontId="16" fillId="0" borderId="0" xfId="1" applyNumberFormat="1" applyFont="1" applyFill="1" applyAlignment="1">
      <alignment vertical="center"/>
    </xf>
    <xf numFmtId="0" fontId="6" fillId="0" borderId="0" xfId="1" applyFont="1" applyFill="1" applyAlignment="1">
      <alignment vertical="center"/>
    </xf>
    <xf numFmtId="166" fontId="16" fillId="0" borderId="0" xfId="1" applyNumberFormat="1" applyFont="1" applyFill="1" applyAlignment="1">
      <alignment vertical="center"/>
    </xf>
    <xf numFmtId="0" fontId="16" fillId="0" borderId="0" xfId="1" applyFont="1" applyFill="1" applyAlignment="1">
      <alignment vertical="center"/>
    </xf>
    <xf numFmtId="0" fontId="3" fillId="0" borderId="2" xfId="1" applyFont="1" applyFill="1" applyBorder="1" applyAlignment="1">
      <alignment horizontal="left" vertical="center" wrapText="1"/>
    </xf>
    <xf numFmtId="166" fontId="6" fillId="0" borderId="0" xfId="1" applyNumberFormat="1" applyFont="1" applyFill="1" applyAlignment="1">
      <alignment vertical="center"/>
    </xf>
    <xf numFmtId="4" fontId="3" fillId="0" borderId="2" xfId="1" applyNumberFormat="1" applyFont="1" applyFill="1" applyBorder="1" applyAlignment="1">
      <alignment horizontal="center" vertical="center" wrapText="1"/>
    </xf>
    <xf numFmtId="165" fontId="3" fillId="0" borderId="5" xfId="1" applyNumberFormat="1" applyFont="1" applyFill="1" applyBorder="1" applyAlignment="1">
      <alignment horizontal="center" vertical="center" wrapText="1"/>
    </xf>
    <xf numFmtId="166" fontId="3" fillId="0" borderId="2" xfId="1" applyNumberFormat="1" applyFont="1" applyFill="1" applyBorder="1" applyAlignment="1">
      <alignment horizontal="right" vertical="center" wrapText="1"/>
    </xf>
    <xf numFmtId="0" fontId="3" fillId="0" borderId="0" xfId="0" applyFont="1" applyFill="1" applyAlignment="1">
      <alignment vertical="center"/>
    </xf>
    <xf numFmtId="0" fontId="3" fillId="0" borderId="2" xfId="0" applyFont="1" applyFill="1" applyBorder="1" applyAlignment="1">
      <alignment horizontal="left" vertical="center" wrapText="1"/>
    </xf>
    <xf numFmtId="3" fontId="3" fillId="0" borderId="2" xfId="1" applyNumberFormat="1" applyFont="1" applyFill="1" applyBorder="1" applyAlignment="1">
      <alignment horizontal="right" vertical="center" wrapText="1"/>
    </xf>
    <xf numFmtId="0" fontId="3" fillId="0" borderId="2" xfId="1" applyFont="1" applyFill="1" applyBorder="1" applyAlignment="1">
      <alignment vertical="center" wrapText="1"/>
    </xf>
    <xf numFmtId="0" fontId="3" fillId="0" borderId="2" xfId="0" applyFont="1" applyFill="1" applyBorder="1" applyAlignment="1">
      <alignment horizontal="left" vertical="top" wrapText="1"/>
    </xf>
    <xf numFmtId="0" fontId="3" fillId="0" borderId="2" xfId="0" applyFont="1" applyFill="1" applyBorder="1" applyAlignment="1">
      <alignment vertical="center"/>
    </xf>
    <xf numFmtId="0" fontId="3" fillId="0" borderId="2" xfId="1" applyFont="1" applyFill="1" applyBorder="1" applyAlignment="1">
      <alignment horizontal="center" vertical="center"/>
    </xf>
    <xf numFmtId="0" fontId="14" fillId="0" borderId="0" xfId="1" applyFont="1" applyFill="1" applyAlignment="1">
      <alignment vertical="center"/>
    </xf>
    <xf numFmtId="167" fontId="3" fillId="0" borderId="5" xfId="1" applyNumberFormat="1" applyFont="1" applyFill="1" applyBorder="1" applyAlignment="1">
      <alignment horizontal="center" vertical="center" wrapText="1"/>
    </xf>
    <xf numFmtId="167" fontId="3" fillId="0" borderId="2" xfId="1" applyNumberFormat="1" applyFont="1" applyFill="1" applyBorder="1" applyAlignment="1">
      <alignment horizontal="center"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3" fillId="0" borderId="0" xfId="1" applyFont="1" applyFill="1" applyAlignment="1">
      <alignment horizontal="center" vertical="center"/>
    </xf>
    <xf numFmtId="0" fontId="3" fillId="0" borderId="0" xfId="1" applyFont="1" applyFill="1" applyAlignment="1">
      <alignment vertical="center"/>
    </xf>
    <xf numFmtId="0" fontId="11" fillId="0" borderId="0" xfId="1" applyFont="1" applyFill="1" applyAlignment="1">
      <alignment horizontal="center" vertical="center"/>
    </xf>
    <xf numFmtId="4" fontId="11" fillId="0" borderId="0" xfId="1" applyNumberFormat="1" applyFont="1" applyFill="1" applyAlignment="1">
      <alignment horizontal="center" vertical="center"/>
    </xf>
    <xf numFmtId="0" fontId="3" fillId="0" borderId="0" xfId="0" applyFont="1" applyFill="1" applyAlignment="1">
      <alignment horizontal="center" vertical="center"/>
    </xf>
    <xf numFmtId="0" fontId="11" fillId="0" borderId="0" xfId="0" applyFont="1" applyFill="1"/>
    <xf numFmtId="0" fontId="11" fillId="0" borderId="0" xfId="2" applyFont="1" applyFill="1" applyAlignment="1">
      <alignment vertical="center"/>
    </xf>
    <xf numFmtId="0" fontId="3" fillId="0" borderId="0" xfId="2" applyFont="1" applyFill="1" applyAlignment="1">
      <alignment vertical="center"/>
    </xf>
    <xf numFmtId="0" fontId="11" fillId="0" borderId="1"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1" applyFont="1" applyFill="1" applyBorder="1" applyAlignment="1">
      <alignment horizontal="center" vertical="center"/>
    </xf>
    <xf numFmtId="49" fontId="3" fillId="0" borderId="2" xfId="1" applyNumberFormat="1" applyFont="1" applyFill="1" applyBorder="1" applyAlignment="1">
      <alignment horizontal="center" vertical="center"/>
    </xf>
    <xf numFmtId="0" fontId="3" fillId="0" borderId="3" xfId="0" applyFont="1" applyFill="1" applyBorder="1" applyAlignment="1">
      <alignment horizontal="left" vertical="center" wrapText="1"/>
    </xf>
    <xf numFmtId="166" fontId="11" fillId="0" borderId="2" xfId="1" applyNumberFormat="1" applyFont="1" applyFill="1" applyBorder="1" applyAlignment="1">
      <alignment horizontal="center" vertical="center" wrapText="1"/>
    </xf>
    <xf numFmtId="166" fontId="3" fillId="0" borderId="2" xfId="1" applyNumberFormat="1" applyFont="1" applyFill="1" applyBorder="1" applyAlignment="1">
      <alignment horizontal="center" vertical="center" wrapText="1"/>
    </xf>
    <xf numFmtId="166" fontId="11" fillId="0" borderId="2" xfId="1" applyNumberFormat="1" applyFont="1" applyFill="1" applyBorder="1" applyAlignment="1">
      <alignment horizontal="right" vertical="center" wrapText="1"/>
    </xf>
    <xf numFmtId="49" fontId="11" fillId="0" borderId="2" xfId="1" applyNumberFormat="1" applyFont="1" applyFill="1" applyBorder="1" applyAlignment="1">
      <alignment horizontal="center" vertical="center"/>
    </xf>
    <xf numFmtId="0" fontId="11" fillId="0" borderId="2" xfId="1" applyFont="1" applyFill="1" applyBorder="1" applyAlignment="1">
      <alignment vertical="center"/>
    </xf>
    <xf numFmtId="0" fontId="11" fillId="2" borderId="9" xfId="1" applyFont="1" applyFill="1" applyBorder="1" applyAlignment="1">
      <alignment horizontal="center" vertical="center"/>
    </xf>
    <xf numFmtId="0" fontId="11" fillId="2" borderId="0" xfId="1" applyFont="1" applyFill="1" applyBorder="1" applyAlignment="1">
      <alignment horizontal="left" vertical="center"/>
    </xf>
    <xf numFmtId="0" fontId="18" fillId="2" borderId="2" xfId="0" applyFont="1" applyFill="1" applyBorder="1" applyAlignment="1">
      <alignment vertical="top" wrapText="1"/>
    </xf>
    <xf numFmtId="0" fontId="18" fillId="2" borderId="2" xfId="0" applyFont="1" applyFill="1" applyBorder="1" applyAlignment="1">
      <alignment horizontal="center" vertical="center" wrapText="1"/>
    </xf>
    <xf numFmtId="167" fontId="3" fillId="2" borderId="2" xfId="0" applyNumberFormat="1" applyFont="1" applyFill="1" applyBorder="1" applyAlignment="1">
      <alignment horizontal="center" vertical="center"/>
    </xf>
    <xf numFmtId="167" fontId="11" fillId="0" borderId="2" xfId="1" applyNumberFormat="1" applyFont="1" applyFill="1" applyBorder="1" applyAlignment="1">
      <alignment horizontal="right" vertical="center" wrapText="1"/>
    </xf>
    <xf numFmtId="167" fontId="18" fillId="2" borderId="2"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top" wrapText="1"/>
    </xf>
    <xf numFmtId="0" fontId="3" fillId="2" borderId="3" xfId="0" applyFont="1" applyFill="1" applyBorder="1" applyAlignment="1">
      <alignment horizontal="center" vertical="center" wrapText="1"/>
    </xf>
    <xf numFmtId="167" fontId="3" fillId="2" borderId="3" xfId="0" applyNumberFormat="1" applyFont="1" applyFill="1" applyBorder="1" applyAlignment="1">
      <alignment horizontal="center" vertical="center"/>
    </xf>
    <xf numFmtId="49" fontId="18" fillId="2" borderId="9" xfId="0" applyNumberFormat="1" applyFont="1" applyFill="1" applyBorder="1" applyAlignment="1">
      <alignment horizontal="center" vertical="top"/>
    </xf>
    <xf numFmtId="0" fontId="3" fillId="2" borderId="2" xfId="1" applyFont="1" applyFill="1" applyBorder="1" applyAlignment="1">
      <alignment horizontal="left" vertical="top" wrapText="1"/>
    </xf>
    <xf numFmtId="0" fontId="3" fillId="2" borderId="2" xfId="1" applyFont="1" applyFill="1" applyBorder="1" applyAlignment="1">
      <alignment horizontal="center" vertical="center" wrapText="1"/>
    </xf>
    <xf numFmtId="167" fontId="3" fillId="2" borderId="2" xfId="1" applyNumberFormat="1" applyFont="1" applyFill="1" applyBorder="1" applyAlignment="1">
      <alignment horizontal="center" vertical="center"/>
    </xf>
    <xf numFmtId="49" fontId="17" fillId="0" borderId="2" xfId="0" applyNumberFormat="1" applyFont="1" applyFill="1" applyBorder="1" applyAlignment="1">
      <alignment horizontal="center" vertical="top"/>
    </xf>
    <xf numFmtId="49" fontId="3" fillId="0" borderId="3" xfId="1" applyNumberFormat="1" applyFont="1" applyFill="1" applyBorder="1" applyAlignment="1">
      <alignment horizontal="center" vertical="center"/>
    </xf>
    <xf numFmtId="3" fontId="3" fillId="0" borderId="3" xfId="1" applyNumberFormat="1" applyFont="1" applyFill="1" applyBorder="1" applyAlignment="1">
      <alignment horizontal="center" vertical="center" wrapText="1"/>
    </xf>
    <xf numFmtId="166" fontId="3" fillId="0" borderId="3" xfId="1" applyNumberFormat="1" applyFont="1" applyFill="1" applyBorder="1" applyAlignment="1">
      <alignment horizontal="right" vertical="center" wrapText="1"/>
    </xf>
    <xf numFmtId="49" fontId="11" fillId="0" borderId="2" xfId="1" applyNumberFormat="1" applyFont="1" applyFill="1" applyBorder="1" applyAlignment="1">
      <alignment horizontal="center" vertical="center" wrapText="1"/>
    </xf>
    <xf numFmtId="0" fontId="11" fillId="0" borderId="2" xfId="1" applyFont="1" applyFill="1" applyBorder="1" applyAlignment="1">
      <alignment horizontal="left" vertical="center" wrapText="1"/>
    </xf>
    <xf numFmtId="0" fontId="3" fillId="0" borderId="2" xfId="0" applyFont="1" applyFill="1" applyBorder="1" applyAlignment="1">
      <alignment vertical="center" wrapText="1"/>
    </xf>
    <xf numFmtId="165" fontId="3" fillId="0" borderId="2" xfId="1" applyNumberFormat="1" applyFont="1" applyFill="1" applyBorder="1" applyAlignment="1">
      <alignment horizontal="center" vertical="center" wrapText="1"/>
    </xf>
    <xf numFmtId="3" fontId="3" fillId="0" borderId="2" xfId="1" applyNumberFormat="1" applyFont="1" applyFill="1" applyBorder="1" applyAlignment="1">
      <alignment horizontal="center" vertical="center" wrapText="1"/>
    </xf>
    <xf numFmtId="49" fontId="3" fillId="0" borderId="2" xfId="1" applyNumberFormat="1" applyFont="1" applyFill="1" applyBorder="1" applyAlignment="1">
      <alignment horizontal="center" vertical="center" wrapText="1"/>
    </xf>
    <xf numFmtId="0" fontId="3" fillId="0" borderId="5" xfId="1" applyFont="1" applyFill="1" applyBorder="1" applyAlignment="1">
      <alignment horizontal="center" vertical="center" wrapText="1"/>
    </xf>
    <xf numFmtId="167" fontId="3" fillId="0" borderId="2" xfId="0" applyNumberFormat="1" applyFont="1" applyBorder="1" applyAlignment="1">
      <alignment horizontal="center" vertical="center" wrapText="1"/>
    </xf>
    <xf numFmtId="0" fontId="3" fillId="0" borderId="0" xfId="0" applyFont="1" applyFill="1" applyAlignment="1">
      <alignment vertical="top" wrapText="1"/>
    </xf>
    <xf numFmtId="0" fontId="3" fillId="0" borderId="2" xfId="0" applyFont="1" applyFill="1" applyBorder="1" applyAlignment="1">
      <alignment vertical="top" wrapText="1"/>
    </xf>
    <xf numFmtId="0" fontId="3" fillId="2" borderId="2" xfId="1" applyFont="1" applyFill="1" applyBorder="1" applyAlignment="1">
      <alignment horizontal="left" vertical="center" wrapText="1"/>
    </xf>
    <xf numFmtId="167" fontId="11" fillId="0" borderId="2" xfId="0" applyNumberFormat="1" applyFont="1" applyFill="1" applyBorder="1" applyAlignment="1">
      <alignment horizontal="center" vertical="center" wrapText="1"/>
    </xf>
    <xf numFmtId="167" fontId="3" fillId="0" borderId="2" xfId="0" applyNumberFormat="1" applyFont="1" applyFill="1" applyBorder="1" applyAlignment="1">
      <alignment horizontal="center" vertical="center" wrapText="1"/>
    </xf>
    <xf numFmtId="2" fontId="11" fillId="0" borderId="2" xfId="1" applyNumberFormat="1" applyFont="1" applyFill="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5" xfId="1" applyNumberFormat="1" applyFont="1" applyFill="1" applyBorder="1" applyAlignment="1">
      <alignment horizontal="center" vertical="center" wrapText="1"/>
    </xf>
    <xf numFmtId="2" fontId="11" fillId="0" borderId="2" xfId="1" applyNumberFormat="1" applyFont="1" applyFill="1" applyBorder="1" applyAlignment="1">
      <alignment horizontal="right" vertical="center" wrapText="1"/>
    </xf>
    <xf numFmtId="2" fontId="11" fillId="0" borderId="2" xfId="0" applyNumberFormat="1" applyFont="1" applyFill="1" applyBorder="1" applyAlignment="1">
      <alignment horizontal="center" vertical="center" wrapText="1"/>
    </xf>
    <xf numFmtId="167" fontId="3" fillId="2" borderId="2" xfId="1" applyNumberFormat="1" applyFont="1" applyFill="1" applyBorder="1" applyAlignment="1">
      <alignment horizontal="center" vertical="center" wrapText="1"/>
    </xf>
    <xf numFmtId="0" fontId="11" fillId="0" borderId="5" xfId="1" applyFont="1" applyFill="1" applyBorder="1" applyAlignment="1">
      <alignment vertical="center" wrapText="1"/>
    </xf>
    <xf numFmtId="164" fontId="11" fillId="0" borderId="2" xfId="0" applyNumberFormat="1" applyFont="1" applyBorder="1" applyAlignment="1">
      <alignment vertical="center" wrapText="1"/>
    </xf>
    <xf numFmtId="165" fontId="11" fillId="0" borderId="2" xfId="1" applyNumberFormat="1" applyFont="1" applyFill="1" applyBorder="1" applyAlignment="1">
      <alignment horizontal="center" vertical="center" wrapText="1"/>
    </xf>
    <xf numFmtId="164" fontId="11" fillId="0" borderId="2" xfId="1" applyNumberFormat="1" applyFont="1" applyFill="1" applyBorder="1" applyAlignment="1">
      <alignment vertical="center" wrapText="1"/>
    </xf>
    <xf numFmtId="167" fontId="11" fillId="0" borderId="2" xfId="1" applyNumberFormat="1" applyFont="1" applyFill="1" applyBorder="1" applyAlignment="1">
      <alignment horizontal="center" vertical="center"/>
    </xf>
    <xf numFmtId="0" fontId="11" fillId="0" borderId="2" xfId="0" applyFont="1" applyBorder="1" applyAlignment="1">
      <alignment vertical="center"/>
    </xf>
    <xf numFmtId="0" fontId="19" fillId="0" borderId="0" xfId="1" applyFont="1" applyFill="1" applyAlignment="1">
      <alignment horizontal="center" vertical="center"/>
    </xf>
    <xf numFmtId="4" fontId="20" fillId="0" borderId="0" xfId="1" applyNumberFormat="1" applyFont="1" applyFill="1" applyAlignment="1">
      <alignment horizontal="center" vertical="center"/>
    </xf>
    <xf numFmtId="166" fontId="20" fillId="0" borderId="0" xfId="1" applyNumberFormat="1" applyFont="1" applyFill="1" applyAlignment="1">
      <alignment horizontal="center" vertical="center"/>
    </xf>
    <xf numFmtId="0" fontId="11" fillId="0" borderId="2" xfId="1" applyFont="1" applyFill="1" applyBorder="1" applyAlignment="1">
      <alignment horizontal="left" vertical="center" wrapText="1"/>
    </xf>
    <xf numFmtId="0" fontId="3" fillId="0" borderId="2" xfId="1" applyFont="1" applyFill="1" applyBorder="1" applyAlignment="1">
      <alignment horizontal="center" vertical="center"/>
    </xf>
    <xf numFmtId="0" fontId="3" fillId="0" borderId="2"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2" xfId="1" applyFont="1" applyFill="1" applyBorder="1" applyAlignment="1">
      <alignment horizontal="center" vertical="center" wrapText="1"/>
    </xf>
    <xf numFmtId="49" fontId="3" fillId="0" borderId="5" xfId="1" applyNumberFormat="1" applyFont="1" applyFill="1" applyBorder="1" applyAlignment="1">
      <alignment horizontal="center" vertical="center" wrapText="1"/>
    </xf>
    <xf numFmtId="0" fontId="3" fillId="0" borderId="3" xfId="1" applyFont="1" applyFill="1" applyBorder="1" applyAlignment="1">
      <alignment horizontal="left" vertical="center" wrapText="1"/>
    </xf>
    <xf numFmtId="0" fontId="3" fillId="0" borderId="0" xfId="0" applyFont="1" applyFill="1" applyAlignment="1">
      <alignment horizontal="center"/>
    </xf>
    <xf numFmtId="0" fontId="3" fillId="0" borderId="2" xfId="1" applyFont="1" applyFill="1" applyBorder="1" applyAlignment="1">
      <alignment horizontal="center" vertical="center"/>
    </xf>
    <xf numFmtId="0" fontId="3" fillId="0" borderId="2"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1" applyFont="1" applyFill="1" applyBorder="1" applyAlignment="1">
      <alignment horizontal="left" vertical="center" wrapText="1"/>
    </xf>
    <xf numFmtId="1" fontId="3" fillId="0" borderId="2" xfId="1" applyNumberFormat="1" applyFont="1" applyFill="1" applyBorder="1" applyAlignment="1">
      <alignment horizontal="center" vertical="center" wrapText="1"/>
    </xf>
    <xf numFmtId="1" fontId="3" fillId="0" borderId="5" xfId="1" applyNumberFormat="1" applyFont="1" applyFill="1" applyBorder="1" applyAlignment="1">
      <alignment horizontal="center" vertical="center" wrapText="1"/>
    </xf>
    <xf numFmtId="1" fontId="11" fillId="0" borderId="2" xfId="1" applyNumberFormat="1" applyFont="1" applyFill="1" applyBorder="1" applyAlignment="1">
      <alignment horizontal="center" vertical="center" wrapText="1"/>
    </xf>
    <xf numFmtId="1" fontId="11" fillId="0" borderId="2" xfId="1" applyNumberFormat="1" applyFont="1" applyFill="1" applyBorder="1" applyAlignment="1">
      <alignment horizontal="center" vertical="center"/>
    </xf>
    <xf numFmtId="1" fontId="3" fillId="0" borderId="3" xfId="1" applyNumberFormat="1" applyFont="1" applyFill="1" applyBorder="1" applyAlignment="1">
      <alignment horizontal="center" vertical="center" wrapText="1"/>
    </xf>
    <xf numFmtId="1" fontId="11" fillId="0" borderId="2" xfId="0" applyNumberFormat="1" applyFont="1" applyFill="1" applyBorder="1" applyAlignment="1">
      <alignment horizontal="center" vertical="center" wrapText="1"/>
    </xf>
    <xf numFmtId="3" fontId="11" fillId="0" borderId="2" xfId="1" applyNumberFormat="1" applyFont="1" applyFill="1" applyBorder="1" applyAlignment="1">
      <alignment horizontal="center" vertical="center" wrapText="1"/>
    </xf>
    <xf numFmtId="0" fontId="3" fillId="0" borderId="2" xfId="0" applyFont="1" applyBorder="1" applyAlignment="1">
      <alignment vertical="center" wrapText="1"/>
    </xf>
    <xf numFmtId="0" fontId="11" fillId="0" borderId="13" xfId="1" applyFont="1" applyFill="1" applyBorder="1" applyAlignment="1">
      <alignment horizontal="left" vertical="center" wrapText="1"/>
    </xf>
    <xf numFmtId="0" fontId="3" fillId="0" borderId="10" xfId="0" applyFont="1" applyFill="1" applyBorder="1" applyAlignment="1">
      <alignment vertical="center" wrapText="1"/>
    </xf>
    <xf numFmtId="0" fontId="3" fillId="0" borderId="11" xfId="0" applyFont="1" applyFill="1" applyBorder="1" applyAlignment="1">
      <alignment vertical="center" wrapText="1"/>
    </xf>
    <xf numFmtId="49" fontId="3" fillId="0" borderId="11" xfId="1" applyNumberFormat="1" applyFont="1" applyFill="1" applyBorder="1" applyAlignment="1">
      <alignment horizontal="center" vertical="center"/>
    </xf>
    <xf numFmtId="49" fontId="3" fillId="0" borderId="12" xfId="1" applyNumberFormat="1" applyFont="1" applyFill="1" applyBorder="1" applyAlignment="1">
      <alignment horizontal="center" vertical="center"/>
    </xf>
    <xf numFmtId="0" fontId="3" fillId="0" borderId="3" xfId="0" applyFont="1" applyFill="1" applyBorder="1" applyAlignment="1">
      <alignment vertical="top" wrapText="1"/>
    </xf>
    <xf numFmtId="0" fontId="3" fillId="0" borderId="5" xfId="0" applyFont="1" applyFill="1" applyBorder="1" applyAlignment="1">
      <alignment vertical="top"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3"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2" borderId="3" xfId="0" applyFont="1" applyFill="1" applyBorder="1" applyAlignment="1">
      <alignment vertical="top" wrapText="1"/>
    </xf>
    <xf numFmtId="0" fontId="3" fillId="2" borderId="5" xfId="0" applyFont="1" applyFill="1" applyBorder="1" applyAlignment="1">
      <alignment vertical="top" wrapText="1"/>
    </xf>
    <xf numFmtId="0" fontId="11" fillId="0" borderId="6"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8" xfId="1" applyFont="1" applyFill="1" applyBorder="1" applyAlignment="1">
      <alignment horizontal="left" vertical="center" wrapText="1"/>
    </xf>
    <xf numFmtId="0" fontId="3" fillId="0" borderId="0" xfId="0" applyFont="1" applyFill="1" applyAlignment="1">
      <alignment horizontal="center" vertical="center" wrapText="1"/>
    </xf>
    <xf numFmtId="0" fontId="11" fillId="0" borderId="2" xfId="1" applyFont="1" applyFill="1" applyBorder="1" applyAlignment="1">
      <alignment horizontal="left" vertical="center" wrapText="1"/>
    </xf>
    <xf numFmtId="0" fontId="11" fillId="2" borderId="6" xfId="1" applyFont="1" applyFill="1" applyBorder="1" applyAlignment="1">
      <alignment horizontal="left" vertical="center"/>
    </xf>
    <xf numFmtId="0" fontId="11" fillId="2" borderId="7" xfId="1" applyFont="1" applyFill="1" applyBorder="1" applyAlignment="1">
      <alignment horizontal="left" vertical="center"/>
    </xf>
    <xf numFmtId="0" fontId="18" fillId="2" borderId="3" xfId="0" applyFont="1" applyFill="1" applyBorder="1" applyAlignment="1">
      <alignment horizontal="left" vertical="top" wrapText="1"/>
    </xf>
    <xf numFmtId="0" fontId="18" fillId="2" borderId="5" xfId="0" applyFont="1" applyFill="1" applyBorder="1" applyAlignment="1">
      <alignment horizontal="left" vertical="top" wrapText="1"/>
    </xf>
    <xf numFmtId="167" fontId="11" fillId="0" borderId="3" xfId="1" applyNumberFormat="1" applyFont="1" applyFill="1" applyBorder="1" applyAlignment="1">
      <alignment horizontal="center" vertical="center" wrapText="1"/>
    </xf>
    <xf numFmtId="167" fontId="11" fillId="0" borderId="4" xfId="1" applyNumberFormat="1" applyFont="1" applyFill="1" applyBorder="1" applyAlignment="1">
      <alignment horizontal="center" vertical="center" wrapText="1"/>
    </xf>
    <xf numFmtId="167" fontId="11" fillId="0" borderId="5"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5"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5" xfId="1" applyNumberFormat="1" applyFont="1" applyFill="1" applyBorder="1" applyAlignment="1">
      <alignment horizontal="center" vertical="center" wrapText="1"/>
    </xf>
    <xf numFmtId="0" fontId="21" fillId="0" borderId="16"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 xfId="0" applyFont="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3" xfId="1" applyFont="1" applyFill="1" applyBorder="1" applyAlignment="1">
      <alignment horizontal="left" vertical="center" wrapText="1"/>
    </xf>
    <xf numFmtId="0" fontId="3" fillId="0" borderId="4" xfId="1" applyFont="1" applyFill="1" applyBorder="1" applyAlignment="1">
      <alignment horizontal="left" vertical="center" wrapText="1"/>
    </xf>
    <xf numFmtId="0" fontId="3" fillId="0" borderId="5" xfId="1" applyFont="1" applyFill="1" applyBorder="1" applyAlignment="1">
      <alignment horizontal="left" vertical="center" wrapText="1"/>
    </xf>
    <xf numFmtId="49" fontId="3" fillId="0" borderId="3"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49" fontId="3" fillId="0" borderId="5" xfId="1" applyNumberFormat="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1" fontId="3" fillId="0" borderId="4" xfId="1" applyNumberFormat="1" applyFont="1" applyFill="1" applyBorder="1" applyAlignment="1">
      <alignment horizontal="center" vertical="center" wrapText="1"/>
    </xf>
    <xf numFmtId="1" fontId="3" fillId="0" borderId="5" xfId="1" applyNumberFormat="1" applyFont="1" applyFill="1" applyBorder="1" applyAlignment="1">
      <alignment horizontal="center" vertical="center" wrapText="1"/>
    </xf>
    <xf numFmtId="0" fontId="3" fillId="0" borderId="0" xfId="0" applyFont="1" applyFill="1" applyAlignment="1">
      <alignment horizontal="center"/>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xf>
    <xf numFmtId="0" fontId="3" fillId="0" borderId="2" xfId="1" applyFont="1" applyFill="1" applyBorder="1" applyAlignment="1">
      <alignment horizontal="center" vertical="center" wrapText="1"/>
    </xf>
    <xf numFmtId="0" fontId="3" fillId="0" borderId="2" xfId="2" applyFont="1" applyFill="1" applyBorder="1" applyAlignment="1">
      <alignment horizontal="center" vertical="center" wrapText="1"/>
    </xf>
    <xf numFmtId="0" fontId="11" fillId="0" borderId="2" xfId="1" applyFont="1" applyFill="1" applyBorder="1" applyAlignment="1">
      <alignment horizontal="center" vertical="center" wrapText="1"/>
    </xf>
    <xf numFmtId="4" fontId="11" fillId="0" borderId="3" xfId="1" applyNumberFormat="1" applyFont="1" applyFill="1" applyBorder="1" applyAlignment="1">
      <alignment horizontal="center" vertical="center" wrapText="1"/>
    </xf>
    <xf numFmtId="4" fontId="11" fillId="0" borderId="5" xfId="1" applyNumberFormat="1" applyFont="1" applyFill="1" applyBorder="1" applyAlignment="1">
      <alignment horizontal="center" vertical="center" wrapText="1"/>
    </xf>
  </cellXfs>
  <cellStyles count="6">
    <cellStyle name="Обычный" xfId="0" builtinId="0"/>
    <cellStyle name="Обычный 2" xfId="2"/>
    <cellStyle name="Обычный 2 2" xfId="3"/>
    <cellStyle name="Обычный 3" xfId="1"/>
    <cellStyle name="Обычный 4" xfId="4"/>
    <cellStyle name="Обычный 5"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F219"/>
  <sheetViews>
    <sheetView tabSelected="1" view="pageBreakPreview" topLeftCell="A175" zoomScale="60" zoomScaleNormal="20" workbookViewId="0">
      <selection activeCell="B178" sqref="B178"/>
    </sheetView>
  </sheetViews>
  <sheetFormatPr defaultColWidth="9.1796875" defaultRowHeight="15.5" x14ac:dyDescent="0.25"/>
  <cols>
    <col min="1" max="1" width="8.81640625" style="43" customWidth="1"/>
    <col min="2" max="2" width="66.81640625" style="44" customWidth="1"/>
    <col min="3" max="3" width="22.54296875" style="43" customWidth="1"/>
    <col min="4" max="4" width="15" style="43" customWidth="1"/>
    <col min="5" max="5" width="22.1796875" style="45" customWidth="1"/>
    <col min="6" max="6" width="21.7265625" style="43" customWidth="1"/>
    <col min="7" max="7" width="22.26953125" style="43" customWidth="1"/>
    <col min="8" max="8" width="17.54296875" style="43" customWidth="1"/>
    <col min="9" max="9" width="16.453125" style="43" customWidth="1"/>
    <col min="10" max="10" width="23.453125" style="45" customWidth="1"/>
    <col min="11" max="11" width="22" style="43" customWidth="1"/>
    <col min="12" max="12" width="22.81640625" style="43" customWidth="1"/>
    <col min="13" max="13" width="16.54296875" style="43" customWidth="1"/>
    <col min="14" max="14" width="16.81640625" style="43" customWidth="1"/>
    <col min="15" max="15" width="21.54296875" style="45" customWidth="1"/>
    <col min="16" max="16" width="21.453125" style="43" customWidth="1"/>
    <col min="17" max="17" width="21.1796875" style="43" customWidth="1"/>
    <col min="18" max="18" width="10.1796875" style="43" customWidth="1"/>
    <col min="19" max="19" width="15.453125" style="43" customWidth="1"/>
    <col min="20" max="20" width="21.54296875" style="45" customWidth="1"/>
    <col min="21" max="21" width="22.54296875" style="43" customWidth="1"/>
    <col min="22" max="22" width="21.453125" style="43" customWidth="1"/>
    <col min="23" max="23" width="10.1796875" style="43" customWidth="1"/>
    <col min="24" max="24" width="15.7265625" style="43" customWidth="1"/>
    <col min="25" max="25" width="23" style="46" customWidth="1"/>
    <col min="26" max="16384" width="9.1796875" style="1"/>
  </cols>
  <sheetData>
    <row r="1" spans="1:25" ht="18.75" customHeight="1" x14ac:dyDescent="0.25">
      <c r="P1" s="144"/>
      <c r="Q1" s="144"/>
      <c r="R1" s="144"/>
      <c r="S1" s="144"/>
      <c r="U1" s="144" t="s">
        <v>0</v>
      </c>
      <c r="V1" s="144"/>
      <c r="W1" s="144"/>
      <c r="X1" s="144"/>
    </row>
    <row r="2" spans="1:25" ht="62.25" customHeight="1" x14ac:dyDescent="0.25">
      <c r="P2" s="144"/>
      <c r="Q2" s="144"/>
      <c r="R2" s="144"/>
      <c r="S2" s="144"/>
      <c r="U2" s="144" t="s">
        <v>373</v>
      </c>
      <c r="V2" s="144"/>
      <c r="W2" s="144"/>
      <c r="X2" s="144"/>
    </row>
    <row r="3" spans="1:25" ht="15.75" customHeight="1" x14ac:dyDescent="0.25">
      <c r="P3" s="144"/>
      <c r="Q3" s="144"/>
      <c r="R3" s="144"/>
      <c r="S3" s="144"/>
      <c r="U3" s="144"/>
      <c r="V3" s="144"/>
      <c r="W3" s="144"/>
      <c r="X3" s="144"/>
    </row>
    <row r="4" spans="1:25" ht="15.75" customHeight="1" x14ac:dyDescent="0.25">
      <c r="P4" s="144"/>
      <c r="Q4" s="144"/>
      <c r="R4" s="144"/>
      <c r="S4" s="144"/>
      <c r="U4" s="144"/>
      <c r="V4" s="144"/>
      <c r="W4" s="144"/>
      <c r="X4" s="144"/>
    </row>
    <row r="5" spans="1:25" x14ac:dyDescent="0.25">
      <c r="P5" s="47"/>
      <c r="Q5" s="47"/>
      <c r="R5" s="47"/>
      <c r="S5" s="47"/>
      <c r="U5" s="47"/>
      <c r="V5" s="47"/>
      <c r="W5" s="47"/>
      <c r="X5" s="47"/>
    </row>
    <row r="6" spans="1:25" s="2" customFormat="1" ht="15.75" customHeight="1" x14ac:dyDescent="0.35">
      <c r="A6" s="174" t="s">
        <v>374</v>
      </c>
      <c r="B6" s="174"/>
      <c r="C6" s="174"/>
      <c r="D6" s="174"/>
      <c r="E6" s="174"/>
      <c r="F6" s="174"/>
      <c r="G6" s="174"/>
      <c r="H6" s="174"/>
      <c r="I6" s="174"/>
      <c r="J6" s="174"/>
      <c r="K6" s="174"/>
      <c r="L6" s="174"/>
      <c r="M6" s="174"/>
      <c r="N6" s="174"/>
      <c r="O6" s="174"/>
      <c r="P6" s="174"/>
      <c r="Q6" s="174"/>
      <c r="R6" s="174"/>
      <c r="S6" s="174"/>
      <c r="T6" s="174"/>
      <c r="U6" s="174"/>
      <c r="V6" s="174"/>
      <c r="W6" s="174"/>
      <c r="X6" s="174"/>
      <c r="Y6" s="174"/>
    </row>
    <row r="7" spans="1:25" s="2" customFormat="1" ht="34.5" hidden="1" customHeight="1" x14ac:dyDescent="0.35">
      <c r="A7" s="115"/>
      <c r="B7" s="48"/>
      <c r="C7" s="47"/>
      <c r="D7" s="115"/>
      <c r="E7" s="49"/>
      <c r="F7" s="50"/>
      <c r="G7" s="31"/>
      <c r="H7" s="31"/>
      <c r="I7" s="31"/>
      <c r="J7" s="49"/>
      <c r="K7" s="50"/>
      <c r="L7" s="31"/>
      <c r="M7" s="31"/>
      <c r="N7" s="31"/>
      <c r="O7" s="144" t="s">
        <v>1</v>
      </c>
      <c r="P7" s="144"/>
      <c r="Q7" s="144"/>
      <c r="R7" s="144"/>
      <c r="S7" s="144"/>
      <c r="T7" s="144"/>
      <c r="U7" s="144"/>
      <c r="V7" s="144"/>
      <c r="W7" s="144"/>
      <c r="X7" s="144"/>
      <c r="Y7" s="144"/>
    </row>
    <row r="8" spans="1:25" ht="60.75" hidden="1" customHeight="1" x14ac:dyDescent="0.25">
      <c r="A8" s="175" t="s">
        <v>2</v>
      </c>
      <c r="B8" s="175"/>
      <c r="C8" s="175"/>
      <c r="D8" s="175"/>
      <c r="E8" s="175"/>
      <c r="F8" s="175"/>
      <c r="G8" s="175"/>
      <c r="H8" s="175"/>
      <c r="I8" s="175"/>
      <c r="J8" s="175"/>
      <c r="K8" s="175"/>
      <c r="L8" s="175"/>
      <c r="M8" s="175"/>
      <c r="N8" s="175"/>
      <c r="O8" s="175"/>
      <c r="P8" s="175"/>
      <c r="Q8" s="175"/>
      <c r="R8" s="175"/>
      <c r="S8" s="175"/>
      <c r="T8" s="175"/>
      <c r="U8" s="175"/>
      <c r="V8" s="175"/>
      <c r="W8" s="175"/>
      <c r="X8" s="175"/>
      <c r="Y8" s="175"/>
    </row>
    <row r="9" spans="1:25" ht="10.5" customHeight="1" x14ac:dyDescent="0.25">
      <c r="C9" s="51"/>
      <c r="D9" s="51"/>
      <c r="E9" s="42"/>
      <c r="F9" s="42"/>
      <c r="G9" s="42"/>
      <c r="H9" s="42"/>
      <c r="I9" s="42"/>
      <c r="J9" s="42"/>
      <c r="K9" s="42"/>
      <c r="L9" s="42"/>
      <c r="M9" s="42"/>
      <c r="N9" s="42"/>
      <c r="O9" s="42"/>
      <c r="P9" s="42"/>
      <c r="Q9" s="42"/>
      <c r="R9" s="42"/>
      <c r="S9" s="42"/>
      <c r="T9" s="42"/>
      <c r="U9" s="42"/>
      <c r="V9" s="42"/>
      <c r="W9" s="42"/>
      <c r="X9" s="42"/>
      <c r="Y9" s="42"/>
    </row>
    <row r="10" spans="1:25" ht="19.5" customHeight="1" x14ac:dyDescent="0.25">
      <c r="A10" s="176" t="s">
        <v>3</v>
      </c>
      <c r="B10" s="177" t="s">
        <v>375</v>
      </c>
      <c r="C10" s="178" t="s">
        <v>4</v>
      </c>
      <c r="D10" s="162" t="s">
        <v>376</v>
      </c>
      <c r="E10" s="179" t="s">
        <v>377</v>
      </c>
      <c r="F10" s="179"/>
      <c r="G10" s="179"/>
      <c r="H10" s="179"/>
      <c r="I10" s="179"/>
      <c r="J10" s="179"/>
      <c r="K10" s="179"/>
      <c r="L10" s="179"/>
      <c r="M10" s="179"/>
      <c r="N10" s="179"/>
      <c r="O10" s="179"/>
      <c r="P10" s="179"/>
      <c r="Q10" s="179"/>
      <c r="R10" s="179"/>
      <c r="S10" s="179"/>
      <c r="T10" s="179"/>
      <c r="U10" s="179"/>
      <c r="V10" s="179"/>
      <c r="W10" s="179"/>
      <c r="X10" s="179"/>
      <c r="Y10" s="179"/>
    </row>
    <row r="11" spans="1:25" ht="17.25" customHeight="1" x14ac:dyDescent="0.25">
      <c r="A11" s="176"/>
      <c r="B11" s="177"/>
      <c r="C11" s="178"/>
      <c r="D11" s="163"/>
      <c r="E11" s="177" t="s">
        <v>5</v>
      </c>
      <c r="F11" s="177"/>
      <c r="G11" s="177"/>
      <c r="H11" s="177"/>
      <c r="I11" s="177"/>
      <c r="J11" s="177" t="s">
        <v>6</v>
      </c>
      <c r="K11" s="177"/>
      <c r="L11" s="177"/>
      <c r="M11" s="177"/>
      <c r="N11" s="177"/>
      <c r="O11" s="177" t="s">
        <v>7</v>
      </c>
      <c r="P11" s="177"/>
      <c r="Q11" s="177"/>
      <c r="R11" s="177"/>
      <c r="S11" s="177"/>
      <c r="T11" s="177" t="s">
        <v>8</v>
      </c>
      <c r="U11" s="177"/>
      <c r="V11" s="177"/>
      <c r="W11" s="177"/>
      <c r="X11" s="177"/>
      <c r="Y11" s="180" t="s">
        <v>9</v>
      </c>
    </row>
    <row r="12" spans="1:25" ht="58.5" customHeight="1" x14ac:dyDescent="0.25">
      <c r="A12" s="176"/>
      <c r="B12" s="177"/>
      <c r="C12" s="178"/>
      <c r="D12" s="164"/>
      <c r="E12" s="118" t="s">
        <v>10</v>
      </c>
      <c r="F12" s="117" t="s">
        <v>11</v>
      </c>
      <c r="G12" s="117" t="s">
        <v>12</v>
      </c>
      <c r="H12" s="117" t="s">
        <v>13</v>
      </c>
      <c r="I12" s="117" t="s">
        <v>378</v>
      </c>
      <c r="J12" s="118" t="s">
        <v>10</v>
      </c>
      <c r="K12" s="117" t="s">
        <v>11</v>
      </c>
      <c r="L12" s="117" t="s">
        <v>12</v>
      </c>
      <c r="M12" s="117" t="s">
        <v>13</v>
      </c>
      <c r="N12" s="117" t="s">
        <v>378</v>
      </c>
      <c r="O12" s="118" t="s">
        <v>10</v>
      </c>
      <c r="P12" s="117" t="s">
        <v>11</v>
      </c>
      <c r="Q12" s="117" t="s">
        <v>12</v>
      </c>
      <c r="R12" s="117" t="s">
        <v>13</v>
      </c>
      <c r="S12" s="117" t="s">
        <v>378</v>
      </c>
      <c r="T12" s="118" t="s">
        <v>10</v>
      </c>
      <c r="U12" s="117" t="s">
        <v>11</v>
      </c>
      <c r="V12" s="117" t="s">
        <v>12</v>
      </c>
      <c r="W12" s="117" t="s">
        <v>13</v>
      </c>
      <c r="X12" s="117" t="s">
        <v>378</v>
      </c>
      <c r="Y12" s="181"/>
    </row>
    <row r="13" spans="1:25" ht="27" customHeight="1" x14ac:dyDescent="0.25">
      <c r="A13" s="116">
        <v>1</v>
      </c>
      <c r="B13" s="117">
        <v>2</v>
      </c>
      <c r="C13" s="116">
        <v>3</v>
      </c>
      <c r="D13" s="116">
        <v>4</v>
      </c>
      <c r="E13" s="118">
        <v>5</v>
      </c>
      <c r="F13" s="116">
        <v>6</v>
      </c>
      <c r="G13" s="116">
        <v>7</v>
      </c>
      <c r="H13" s="117">
        <v>8</v>
      </c>
      <c r="I13" s="116">
        <v>9</v>
      </c>
      <c r="J13" s="53">
        <v>10</v>
      </c>
      <c r="K13" s="117">
        <v>11</v>
      </c>
      <c r="L13" s="116">
        <v>12</v>
      </c>
      <c r="M13" s="116">
        <v>13</v>
      </c>
      <c r="N13" s="117">
        <v>14</v>
      </c>
      <c r="O13" s="53">
        <v>15</v>
      </c>
      <c r="P13" s="116">
        <v>16</v>
      </c>
      <c r="Q13" s="117">
        <v>17</v>
      </c>
      <c r="R13" s="116">
        <v>18</v>
      </c>
      <c r="S13" s="116">
        <v>19</v>
      </c>
      <c r="T13" s="53">
        <v>20</v>
      </c>
      <c r="U13" s="116">
        <v>21</v>
      </c>
      <c r="V13" s="117">
        <v>22</v>
      </c>
      <c r="W13" s="116">
        <v>23</v>
      </c>
      <c r="X13" s="116">
        <v>24</v>
      </c>
      <c r="Y13" s="118">
        <v>25</v>
      </c>
    </row>
    <row r="14" spans="1:25" ht="33" customHeight="1" x14ac:dyDescent="0.25">
      <c r="A14" s="145" t="s">
        <v>14</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row>
    <row r="15" spans="1:25" ht="39.75" customHeight="1" x14ac:dyDescent="0.25">
      <c r="A15" s="37">
        <v>1</v>
      </c>
      <c r="B15" s="141" t="s">
        <v>15</v>
      </c>
      <c r="C15" s="142"/>
      <c r="D15" s="142"/>
      <c r="E15" s="142"/>
      <c r="F15" s="142"/>
      <c r="G15" s="142"/>
      <c r="H15" s="142"/>
      <c r="I15" s="142"/>
      <c r="J15" s="142"/>
      <c r="K15" s="142"/>
      <c r="L15" s="142"/>
      <c r="M15" s="142"/>
      <c r="N15" s="142"/>
      <c r="O15" s="142"/>
      <c r="P15" s="142"/>
      <c r="Q15" s="142"/>
      <c r="R15" s="142"/>
      <c r="S15" s="142"/>
      <c r="T15" s="142"/>
      <c r="U15" s="142"/>
      <c r="V15" s="142"/>
      <c r="W15" s="142"/>
      <c r="X15" s="142"/>
      <c r="Y15" s="143"/>
    </row>
    <row r="16" spans="1:25" ht="156.75" customHeight="1" x14ac:dyDescent="0.25">
      <c r="A16" s="54" t="s">
        <v>62</v>
      </c>
      <c r="B16" s="55" t="s">
        <v>16</v>
      </c>
      <c r="C16" s="3" t="s">
        <v>17</v>
      </c>
      <c r="D16" s="3" t="s">
        <v>309</v>
      </c>
      <c r="E16" s="56">
        <f>SUM(F16:I16)</f>
        <v>1775434</v>
      </c>
      <c r="F16" s="57">
        <v>606206</v>
      </c>
      <c r="G16" s="57">
        <v>1169228</v>
      </c>
      <c r="H16" s="57">
        <v>0</v>
      </c>
      <c r="I16" s="57">
        <v>0</v>
      </c>
      <c r="J16" s="56">
        <f>SUM(K16:N16)</f>
        <v>1920842</v>
      </c>
      <c r="K16" s="57">
        <v>650726</v>
      </c>
      <c r="L16" s="57">
        <v>1270116</v>
      </c>
      <c r="M16" s="57">
        <v>0</v>
      </c>
      <c r="N16" s="57">
        <v>0</v>
      </c>
      <c r="O16" s="56">
        <f>SUM(P16:S16)</f>
        <v>2080295</v>
      </c>
      <c r="P16" s="57">
        <v>694142</v>
      </c>
      <c r="Q16" s="57">
        <v>1386153</v>
      </c>
      <c r="R16" s="84">
        <v>0</v>
      </c>
      <c r="S16" s="57">
        <v>0</v>
      </c>
      <c r="T16" s="56">
        <f>SUM(U16:X16)</f>
        <v>2198168</v>
      </c>
      <c r="U16" s="57">
        <v>735777</v>
      </c>
      <c r="V16" s="57">
        <v>1462391</v>
      </c>
      <c r="W16" s="57">
        <v>0</v>
      </c>
      <c r="X16" s="57">
        <v>0</v>
      </c>
      <c r="Y16" s="58">
        <f>E16+J16+O16+T16</f>
        <v>7974739</v>
      </c>
    </row>
    <row r="17" spans="1:25" ht="137.25" customHeight="1" x14ac:dyDescent="0.25">
      <c r="A17" s="54" t="s">
        <v>63</v>
      </c>
      <c r="B17" s="55" t="s">
        <v>18</v>
      </c>
      <c r="C17" s="3" t="s">
        <v>17</v>
      </c>
      <c r="D17" s="3" t="s">
        <v>309</v>
      </c>
      <c r="E17" s="56">
        <f t="shared" ref="E17:E76" si="0">SUM(F17:I17)</f>
        <v>3146389.4</v>
      </c>
      <c r="F17" s="57">
        <v>670663.4</v>
      </c>
      <c r="G17" s="57">
        <v>2475726</v>
      </c>
      <c r="H17" s="57">
        <v>0</v>
      </c>
      <c r="I17" s="57">
        <v>0</v>
      </c>
      <c r="J17" s="56">
        <f>SUM(K17:N17)</f>
        <v>3393054.7</v>
      </c>
      <c r="K17" s="57">
        <v>703306.7</v>
      </c>
      <c r="L17" s="57">
        <v>2689748</v>
      </c>
      <c r="M17" s="57">
        <v>0</v>
      </c>
      <c r="N17" s="57">
        <v>0</v>
      </c>
      <c r="O17" s="56">
        <f>SUM(P17:S17)</f>
        <v>3663168.5</v>
      </c>
      <c r="P17" s="57">
        <v>739788.5</v>
      </c>
      <c r="Q17" s="57">
        <v>2923380</v>
      </c>
      <c r="R17" s="84">
        <v>0</v>
      </c>
      <c r="S17" s="57">
        <v>0</v>
      </c>
      <c r="T17" s="56">
        <f>SUM(U17:X17)</f>
        <v>3947133</v>
      </c>
      <c r="U17" s="57">
        <v>778040</v>
      </c>
      <c r="V17" s="57">
        <v>3169093</v>
      </c>
      <c r="W17" s="57">
        <v>0</v>
      </c>
      <c r="X17" s="57">
        <v>0</v>
      </c>
      <c r="Y17" s="58">
        <f>E17+J17+O17+T17</f>
        <v>14149745.6</v>
      </c>
    </row>
    <row r="18" spans="1:25" ht="146.25" customHeight="1" x14ac:dyDescent="0.25">
      <c r="A18" s="54" t="s">
        <v>64</v>
      </c>
      <c r="B18" s="55" t="s">
        <v>19</v>
      </c>
      <c r="C18" s="3" t="s">
        <v>17</v>
      </c>
      <c r="D18" s="3" t="s">
        <v>309</v>
      </c>
      <c r="E18" s="56">
        <f t="shared" si="0"/>
        <v>378821</v>
      </c>
      <c r="F18" s="57">
        <v>378821</v>
      </c>
      <c r="G18" s="57">
        <v>0</v>
      </c>
      <c r="H18" s="57">
        <v>0</v>
      </c>
      <c r="I18" s="57">
        <v>0</v>
      </c>
      <c r="J18" s="56">
        <f>SUM(K18:N18)</f>
        <v>402606</v>
      </c>
      <c r="K18" s="57">
        <v>402606</v>
      </c>
      <c r="L18" s="57">
        <v>0</v>
      </c>
      <c r="M18" s="57">
        <v>0</v>
      </c>
      <c r="N18" s="57">
        <v>0</v>
      </c>
      <c r="O18" s="56">
        <f>SUM(P18:S18)</f>
        <v>402606</v>
      </c>
      <c r="P18" s="57">
        <v>402606</v>
      </c>
      <c r="Q18" s="57">
        <v>0</v>
      </c>
      <c r="R18" s="84">
        <v>0</v>
      </c>
      <c r="S18" s="57">
        <v>0</v>
      </c>
      <c r="T18" s="56">
        <f>SUM(U18:X18)</f>
        <v>402606</v>
      </c>
      <c r="U18" s="57">
        <v>402606</v>
      </c>
      <c r="V18" s="57">
        <v>0</v>
      </c>
      <c r="W18" s="57">
        <v>0</v>
      </c>
      <c r="X18" s="57">
        <v>0</v>
      </c>
      <c r="Y18" s="58">
        <f>E18+J18+O18+T18</f>
        <v>1586639</v>
      </c>
    </row>
    <row r="19" spans="1:25" ht="146.25" customHeight="1" x14ac:dyDescent="0.25">
      <c r="A19" s="54" t="s">
        <v>65</v>
      </c>
      <c r="B19" s="55" t="s">
        <v>20</v>
      </c>
      <c r="C19" s="3" t="s">
        <v>17</v>
      </c>
      <c r="D19" s="3" t="s">
        <v>309</v>
      </c>
      <c r="E19" s="56">
        <f t="shared" si="0"/>
        <v>46419.15</v>
      </c>
      <c r="F19" s="57">
        <f>25350.932+21068.218</f>
        <v>46419.15</v>
      </c>
      <c r="G19" s="57">
        <v>0</v>
      </c>
      <c r="H19" s="57">
        <v>0</v>
      </c>
      <c r="I19" s="57">
        <v>0</v>
      </c>
      <c r="J19" s="56">
        <f>SUM(K19:N19)</f>
        <v>48987.815999999999</v>
      </c>
      <c r="K19" s="57">
        <f>26765.034+22222.782</f>
        <v>48987.815999999999</v>
      </c>
      <c r="L19" s="57">
        <v>0</v>
      </c>
      <c r="M19" s="57">
        <v>0</v>
      </c>
      <c r="N19" s="57">
        <v>0</v>
      </c>
      <c r="O19" s="56">
        <f>SUM(P19:S19)</f>
        <v>48987.815999999999</v>
      </c>
      <c r="P19" s="57">
        <f>26765.034+22222.782</f>
        <v>48987.815999999999</v>
      </c>
      <c r="Q19" s="57">
        <v>0</v>
      </c>
      <c r="R19" s="84">
        <v>0</v>
      </c>
      <c r="S19" s="57">
        <v>0</v>
      </c>
      <c r="T19" s="56">
        <f>SUM(U19:X19)</f>
        <v>48987.815999999999</v>
      </c>
      <c r="U19" s="57">
        <f>26765.034+22222.782</f>
        <v>48987.815999999999</v>
      </c>
      <c r="V19" s="57">
        <v>0</v>
      </c>
      <c r="W19" s="57">
        <v>0</v>
      </c>
      <c r="X19" s="57">
        <v>0</v>
      </c>
      <c r="Y19" s="58">
        <f>E19+J19+O19+T19</f>
        <v>193382.598</v>
      </c>
    </row>
    <row r="20" spans="1:25" s="41" customFormat="1" ht="45" customHeight="1" x14ac:dyDescent="0.25">
      <c r="A20" s="59" t="s">
        <v>61</v>
      </c>
      <c r="B20" s="60" t="s">
        <v>21</v>
      </c>
      <c r="C20" s="60"/>
      <c r="D20" s="52"/>
      <c r="E20" s="56">
        <f t="shared" ref="E20:N20" si="1">SUM(E16:E19)</f>
        <v>5347063.55</v>
      </c>
      <c r="F20" s="56">
        <f t="shared" si="1"/>
        <v>1702109.55</v>
      </c>
      <c r="G20" s="56">
        <f t="shared" si="1"/>
        <v>3644954</v>
      </c>
      <c r="H20" s="56">
        <f t="shared" si="1"/>
        <v>0</v>
      </c>
      <c r="I20" s="56">
        <f t="shared" si="1"/>
        <v>0</v>
      </c>
      <c r="J20" s="56">
        <f t="shared" si="1"/>
        <v>5765490.5159999998</v>
      </c>
      <c r="K20" s="56">
        <f t="shared" si="1"/>
        <v>1805626.5160000001</v>
      </c>
      <c r="L20" s="56">
        <f t="shared" si="1"/>
        <v>3959864</v>
      </c>
      <c r="M20" s="56">
        <f t="shared" si="1"/>
        <v>0</v>
      </c>
      <c r="N20" s="56">
        <f t="shared" si="1"/>
        <v>0</v>
      </c>
      <c r="O20" s="56">
        <f>SUM(P20:S20)</f>
        <v>6195057.3159999996</v>
      </c>
      <c r="P20" s="56">
        <f>SUM(P16:P19)</f>
        <v>1885524.3160000001</v>
      </c>
      <c r="Q20" s="56">
        <f>SUM(Q16:Q19)</f>
        <v>4309533</v>
      </c>
      <c r="R20" s="126">
        <f>SUM(R16:R19)</f>
        <v>0</v>
      </c>
      <c r="S20" s="56">
        <f>SUM(S16:S19)</f>
        <v>0</v>
      </c>
      <c r="T20" s="56">
        <f>SUM(U20:X20)</f>
        <v>6596894.8159999996</v>
      </c>
      <c r="U20" s="56">
        <f>SUM(U16:U19)</f>
        <v>1965410.8160000001</v>
      </c>
      <c r="V20" s="56">
        <f>SUM(V16:V19)</f>
        <v>4631484</v>
      </c>
      <c r="W20" s="56">
        <f>SUM(W16:W19)</f>
        <v>0</v>
      </c>
      <c r="X20" s="56">
        <f>SUM(X16:X19)</f>
        <v>0</v>
      </c>
      <c r="Y20" s="58">
        <f>E20+J20+O20+T20</f>
        <v>23904506.197999999</v>
      </c>
    </row>
    <row r="21" spans="1:25" s="4" customFormat="1" ht="17.5" x14ac:dyDescent="0.25">
      <c r="A21" s="61">
        <v>2</v>
      </c>
      <c r="B21" s="146" t="s">
        <v>321</v>
      </c>
      <c r="C21" s="147"/>
      <c r="D21" s="147"/>
      <c r="E21" s="147"/>
      <c r="F21" s="147"/>
      <c r="G21" s="147"/>
      <c r="H21" s="147"/>
      <c r="I21" s="147"/>
      <c r="J21" s="147"/>
      <c r="K21" s="147"/>
      <c r="L21" s="147"/>
      <c r="M21" s="147"/>
      <c r="N21" s="147"/>
      <c r="O21" s="147"/>
      <c r="P21" s="147"/>
      <c r="Q21" s="147"/>
      <c r="R21" s="147"/>
      <c r="S21" s="147"/>
      <c r="T21" s="147"/>
      <c r="U21" s="147"/>
      <c r="V21" s="147"/>
      <c r="W21" s="147"/>
      <c r="X21" s="147"/>
      <c r="Y21" s="62"/>
    </row>
    <row r="22" spans="1:25" s="5" customFormat="1" ht="65.25" customHeight="1" x14ac:dyDescent="0.25">
      <c r="A22" s="54" t="s">
        <v>66</v>
      </c>
      <c r="B22" s="63" t="s">
        <v>22</v>
      </c>
      <c r="C22" s="64" t="s">
        <v>23</v>
      </c>
      <c r="D22" s="64" t="s">
        <v>310</v>
      </c>
      <c r="E22" s="14">
        <f t="shared" si="0"/>
        <v>115853</v>
      </c>
      <c r="F22" s="65">
        <v>115853</v>
      </c>
      <c r="G22" s="15">
        <v>0</v>
      </c>
      <c r="H22" s="15">
        <v>0</v>
      </c>
      <c r="I22" s="15">
        <v>0</v>
      </c>
      <c r="J22" s="14">
        <f t="shared" ref="J22:J76" si="2">SUM(K22:N22)</f>
        <v>115854</v>
      </c>
      <c r="K22" s="65">
        <v>115854</v>
      </c>
      <c r="L22" s="15">
        <v>0</v>
      </c>
      <c r="M22" s="15">
        <v>0</v>
      </c>
      <c r="N22" s="15">
        <v>0</v>
      </c>
      <c r="O22" s="14">
        <f t="shared" ref="O22:O76" si="3">SUM(P22:S22)</f>
        <v>0</v>
      </c>
      <c r="P22" s="15">
        <v>0</v>
      </c>
      <c r="Q22" s="15">
        <v>0</v>
      </c>
      <c r="R22" s="120">
        <v>0</v>
      </c>
      <c r="S22" s="15">
        <v>0</v>
      </c>
      <c r="T22" s="14">
        <f t="shared" ref="T22:T76" si="4">SUM(U22:X22)</f>
        <v>0</v>
      </c>
      <c r="U22" s="15">
        <v>0</v>
      </c>
      <c r="V22" s="15">
        <v>0</v>
      </c>
      <c r="W22" s="15">
        <v>0</v>
      </c>
      <c r="X22" s="15">
        <v>0</v>
      </c>
      <c r="Y22" s="66">
        <f t="shared" ref="Y22:Y76" si="5">E22+J22+O22+T22</f>
        <v>231707</v>
      </c>
    </row>
    <row r="23" spans="1:25" s="6" customFormat="1" ht="55.5" customHeight="1" x14ac:dyDescent="0.4">
      <c r="A23" s="54" t="s">
        <v>67</v>
      </c>
      <c r="B23" s="63" t="s">
        <v>25</v>
      </c>
      <c r="C23" s="64" t="s">
        <v>23</v>
      </c>
      <c r="D23" s="64" t="s">
        <v>26</v>
      </c>
      <c r="E23" s="14">
        <f t="shared" si="0"/>
        <v>20000</v>
      </c>
      <c r="F23" s="65">
        <v>1000</v>
      </c>
      <c r="G23" s="65">
        <v>19000</v>
      </c>
      <c r="H23" s="15">
        <v>0</v>
      </c>
      <c r="I23" s="15">
        <v>0</v>
      </c>
      <c r="J23" s="14">
        <f t="shared" si="2"/>
        <v>100000</v>
      </c>
      <c r="K23" s="65">
        <v>5000</v>
      </c>
      <c r="L23" s="65">
        <v>95000</v>
      </c>
      <c r="M23" s="15">
        <v>0</v>
      </c>
      <c r="N23" s="15">
        <v>0</v>
      </c>
      <c r="O23" s="14">
        <f t="shared" si="3"/>
        <v>99176</v>
      </c>
      <c r="P23" s="65">
        <v>4959</v>
      </c>
      <c r="Q23" s="65">
        <v>94217</v>
      </c>
      <c r="R23" s="120">
        <v>0</v>
      </c>
      <c r="S23" s="15">
        <v>0</v>
      </c>
      <c r="T23" s="14">
        <f t="shared" si="4"/>
        <v>0</v>
      </c>
      <c r="U23" s="15">
        <v>0</v>
      </c>
      <c r="V23" s="15">
        <v>0</v>
      </c>
      <c r="W23" s="15">
        <v>0</v>
      </c>
      <c r="X23" s="15">
        <v>0</v>
      </c>
      <c r="Y23" s="66">
        <f t="shared" si="5"/>
        <v>219176</v>
      </c>
    </row>
    <row r="24" spans="1:25" s="6" customFormat="1" ht="61.5" customHeight="1" x14ac:dyDescent="0.4">
      <c r="A24" s="54" t="s">
        <v>68</v>
      </c>
      <c r="B24" s="63" t="s">
        <v>27</v>
      </c>
      <c r="C24" s="64" t="s">
        <v>23</v>
      </c>
      <c r="D24" s="64" t="s">
        <v>310</v>
      </c>
      <c r="E24" s="14">
        <f t="shared" si="0"/>
        <v>700</v>
      </c>
      <c r="F24" s="67">
        <v>700</v>
      </c>
      <c r="G24" s="15">
        <v>0</v>
      </c>
      <c r="H24" s="15">
        <v>0</v>
      </c>
      <c r="I24" s="15">
        <v>0</v>
      </c>
      <c r="J24" s="14">
        <f t="shared" si="2"/>
        <v>1000</v>
      </c>
      <c r="K24" s="65">
        <v>1000</v>
      </c>
      <c r="L24" s="15">
        <v>0</v>
      </c>
      <c r="M24" s="15">
        <v>0</v>
      </c>
      <c r="N24" s="15">
        <v>0</v>
      </c>
      <c r="O24" s="14">
        <f t="shared" si="3"/>
        <v>0</v>
      </c>
      <c r="P24" s="15">
        <v>0</v>
      </c>
      <c r="Q24" s="15">
        <v>0</v>
      </c>
      <c r="R24" s="120">
        <v>0</v>
      </c>
      <c r="S24" s="15">
        <v>0</v>
      </c>
      <c r="T24" s="14">
        <f t="shared" si="4"/>
        <v>0</v>
      </c>
      <c r="U24" s="15">
        <v>0</v>
      </c>
      <c r="V24" s="15">
        <v>0</v>
      </c>
      <c r="W24" s="15">
        <v>0</v>
      </c>
      <c r="X24" s="15">
        <v>0</v>
      </c>
      <c r="Y24" s="66">
        <f t="shared" si="5"/>
        <v>1700</v>
      </c>
    </row>
    <row r="25" spans="1:25" s="6" customFormat="1" ht="66.75" customHeight="1" x14ac:dyDescent="0.4">
      <c r="A25" s="54" t="s">
        <v>69</v>
      </c>
      <c r="B25" s="63" t="s">
        <v>28</v>
      </c>
      <c r="C25" s="64" t="s">
        <v>23</v>
      </c>
      <c r="D25" s="64" t="s">
        <v>318</v>
      </c>
      <c r="E25" s="14">
        <f t="shared" si="0"/>
        <v>38000</v>
      </c>
      <c r="F25" s="65">
        <v>1900</v>
      </c>
      <c r="G25" s="65">
        <v>36100</v>
      </c>
      <c r="H25" s="15">
        <v>0</v>
      </c>
      <c r="I25" s="15">
        <v>0</v>
      </c>
      <c r="J25" s="14">
        <f t="shared" si="2"/>
        <v>120000</v>
      </c>
      <c r="K25" s="65">
        <v>6000</v>
      </c>
      <c r="L25" s="65">
        <v>114000</v>
      </c>
      <c r="M25" s="15">
        <v>0</v>
      </c>
      <c r="N25" s="15">
        <v>0</v>
      </c>
      <c r="O25" s="14">
        <f t="shared" si="3"/>
        <v>117558</v>
      </c>
      <c r="P25" s="65">
        <v>5878</v>
      </c>
      <c r="Q25" s="65">
        <v>111680</v>
      </c>
      <c r="R25" s="120">
        <v>0</v>
      </c>
      <c r="S25" s="15">
        <v>0</v>
      </c>
      <c r="T25" s="14">
        <f t="shared" si="4"/>
        <v>0</v>
      </c>
      <c r="U25" s="15">
        <v>0</v>
      </c>
      <c r="V25" s="15">
        <v>0</v>
      </c>
      <c r="W25" s="15">
        <v>0</v>
      </c>
      <c r="X25" s="15">
        <v>0</v>
      </c>
      <c r="Y25" s="66">
        <f t="shared" si="5"/>
        <v>275558</v>
      </c>
    </row>
    <row r="26" spans="1:25" s="6" customFormat="1" ht="61.5" customHeight="1" x14ac:dyDescent="0.4">
      <c r="A26" s="54" t="s">
        <v>70</v>
      </c>
      <c r="B26" s="63" t="s">
        <v>29</v>
      </c>
      <c r="C26" s="64" t="s">
        <v>23</v>
      </c>
      <c r="D26" s="64" t="s">
        <v>310</v>
      </c>
      <c r="E26" s="14">
        <f t="shared" si="0"/>
        <v>2000</v>
      </c>
      <c r="F26" s="65">
        <v>2000</v>
      </c>
      <c r="G26" s="15">
        <v>0</v>
      </c>
      <c r="H26" s="15">
        <v>0</v>
      </c>
      <c r="I26" s="15">
        <v>0</v>
      </c>
      <c r="J26" s="14">
        <f t="shared" si="2"/>
        <v>2600</v>
      </c>
      <c r="K26" s="65">
        <v>2600</v>
      </c>
      <c r="L26" s="15">
        <v>0</v>
      </c>
      <c r="M26" s="15">
        <v>0</v>
      </c>
      <c r="N26" s="15">
        <v>0</v>
      </c>
      <c r="O26" s="14">
        <f t="shared" si="3"/>
        <v>0</v>
      </c>
      <c r="P26" s="15">
        <v>0</v>
      </c>
      <c r="Q26" s="15">
        <v>0</v>
      </c>
      <c r="R26" s="120">
        <v>0</v>
      </c>
      <c r="S26" s="15">
        <v>0</v>
      </c>
      <c r="T26" s="14">
        <f t="shared" si="4"/>
        <v>0</v>
      </c>
      <c r="U26" s="15">
        <v>0</v>
      </c>
      <c r="V26" s="15">
        <v>0</v>
      </c>
      <c r="W26" s="15">
        <v>0</v>
      </c>
      <c r="X26" s="15">
        <v>0</v>
      </c>
      <c r="Y26" s="66">
        <f t="shared" si="5"/>
        <v>4600</v>
      </c>
    </row>
    <row r="27" spans="1:25" s="6" customFormat="1" ht="59.25" customHeight="1" x14ac:dyDescent="0.4">
      <c r="A27" s="54" t="s">
        <v>71</v>
      </c>
      <c r="B27" s="63" t="s">
        <v>30</v>
      </c>
      <c r="C27" s="64" t="s">
        <v>23</v>
      </c>
      <c r="D27" s="64" t="s">
        <v>318</v>
      </c>
      <c r="E27" s="14">
        <f t="shared" si="0"/>
        <v>43000</v>
      </c>
      <c r="F27" s="65">
        <v>2150</v>
      </c>
      <c r="G27" s="65">
        <v>40850</v>
      </c>
      <c r="H27" s="15">
        <v>0</v>
      </c>
      <c r="I27" s="15">
        <v>0</v>
      </c>
      <c r="J27" s="14">
        <f t="shared" si="2"/>
        <v>140000</v>
      </c>
      <c r="K27" s="65">
        <v>7000</v>
      </c>
      <c r="L27" s="65">
        <v>133000</v>
      </c>
      <c r="M27" s="15">
        <v>0</v>
      </c>
      <c r="N27" s="15">
        <v>0</v>
      </c>
      <c r="O27" s="14">
        <f t="shared" si="3"/>
        <v>137275</v>
      </c>
      <c r="P27" s="65">
        <v>6864</v>
      </c>
      <c r="Q27" s="65">
        <v>130411</v>
      </c>
      <c r="R27" s="120">
        <v>0</v>
      </c>
      <c r="S27" s="15">
        <v>0</v>
      </c>
      <c r="T27" s="14">
        <f t="shared" si="4"/>
        <v>0</v>
      </c>
      <c r="U27" s="15">
        <v>0</v>
      </c>
      <c r="V27" s="15">
        <v>0</v>
      </c>
      <c r="W27" s="15">
        <v>0</v>
      </c>
      <c r="X27" s="15">
        <v>0</v>
      </c>
      <c r="Y27" s="66">
        <f t="shared" si="5"/>
        <v>320275</v>
      </c>
    </row>
    <row r="28" spans="1:25" s="6" customFormat="1" ht="61.5" customHeight="1" x14ac:dyDescent="0.4">
      <c r="A28" s="131" t="s">
        <v>72</v>
      </c>
      <c r="B28" s="148" t="s">
        <v>319</v>
      </c>
      <c r="C28" s="64" t="s">
        <v>23</v>
      </c>
      <c r="D28" s="68">
        <v>2017</v>
      </c>
      <c r="E28" s="14">
        <f t="shared" si="0"/>
        <v>3500</v>
      </c>
      <c r="F28" s="65">
        <v>3500</v>
      </c>
      <c r="G28" s="15">
        <v>0</v>
      </c>
      <c r="H28" s="15">
        <v>0</v>
      </c>
      <c r="I28" s="15">
        <v>0</v>
      </c>
      <c r="J28" s="14">
        <f t="shared" si="2"/>
        <v>0</v>
      </c>
      <c r="K28" s="15">
        <v>0</v>
      </c>
      <c r="L28" s="15">
        <v>0</v>
      </c>
      <c r="M28" s="15">
        <v>0</v>
      </c>
      <c r="N28" s="15">
        <v>0</v>
      </c>
      <c r="O28" s="14">
        <f t="shared" si="3"/>
        <v>0</v>
      </c>
      <c r="P28" s="15">
        <v>0</v>
      </c>
      <c r="Q28" s="15">
        <v>0</v>
      </c>
      <c r="R28" s="120">
        <v>0</v>
      </c>
      <c r="S28" s="15">
        <v>0</v>
      </c>
      <c r="T28" s="14">
        <f t="shared" si="4"/>
        <v>0</v>
      </c>
      <c r="U28" s="15">
        <v>0</v>
      </c>
      <c r="V28" s="15">
        <v>0</v>
      </c>
      <c r="W28" s="15">
        <v>0</v>
      </c>
      <c r="X28" s="15">
        <v>0</v>
      </c>
      <c r="Y28" s="66">
        <f t="shared" si="5"/>
        <v>3500</v>
      </c>
    </row>
    <row r="29" spans="1:25" s="6" customFormat="1" ht="66.75" customHeight="1" x14ac:dyDescent="0.4">
      <c r="A29" s="132"/>
      <c r="B29" s="149"/>
      <c r="C29" s="64" t="s">
        <v>23</v>
      </c>
      <c r="D29" s="64" t="s">
        <v>318</v>
      </c>
      <c r="E29" s="14">
        <f t="shared" si="0"/>
        <v>30000</v>
      </c>
      <c r="F29" s="65">
        <v>1500</v>
      </c>
      <c r="G29" s="65">
        <v>28500</v>
      </c>
      <c r="H29" s="15">
        <v>0</v>
      </c>
      <c r="I29" s="15">
        <v>0</v>
      </c>
      <c r="J29" s="14">
        <f t="shared" si="2"/>
        <v>60000</v>
      </c>
      <c r="K29" s="65">
        <v>3000</v>
      </c>
      <c r="L29" s="65">
        <v>57000</v>
      </c>
      <c r="M29" s="15">
        <v>0</v>
      </c>
      <c r="N29" s="15">
        <v>0</v>
      </c>
      <c r="O29" s="14">
        <f t="shared" si="3"/>
        <v>47064</v>
      </c>
      <c r="P29" s="65">
        <v>2353</v>
      </c>
      <c r="Q29" s="65">
        <v>44711</v>
      </c>
      <c r="R29" s="120">
        <v>0</v>
      </c>
      <c r="S29" s="15">
        <v>0</v>
      </c>
      <c r="T29" s="14">
        <f t="shared" si="4"/>
        <v>0</v>
      </c>
      <c r="U29" s="15">
        <v>0</v>
      </c>
      <c r="V29" s="15">
        <v>0</v>
      </c>
      <c r="W29" s="15">
        <v>0</v>
      </c>
      <c r="X29" s="15">
        <v>0</v>
      </c>
      <c r="Y29" s="66">
        <f t="shared" si="5"/>
        <v>137064</v>
      </c>
    </row>
    <row r="30" spans="1:25" s="7" customFormat="1" ht="72.75" customHeight="1" x14ac:dyDescent="0.4">
      <c r="A30" s="54" t="s">
        <v>73</v>
      </c>
      <c r="B30" s="69" t="s">
        <v>304</v>
      </c>
      <c r="C30" s="68" t="s">
        <v>82</v>
      </c>
      <c r="D30" s="68">
        <v>2017</v>
      </c>
      <c r="E30" s="14">
        <f t="shared" si="0"/>
        <v>60000</v>
      </c>
      <c r="F30" s="65">
        <v>4722</v>
      </c>
      <c r="G30" s="65">
        <v>55278</v>
      </c>
      <c r="H30" s="15">
        <v>0</v>
      </c>
      <c r="I30" s="15">
        <v>0</v>
      </c>
      <c r="J30" s="14">
        <f t="shared" si="2"/>
        <v>0</v>
      </c>
      <c r="K30" s="15">
        <v>0</v>
      </c>
      <c r="L30" s="15">
        <v>0</v>
      </c>
      <c r="M30" s="15">
        <v>0</v>
      </c>
      <c r="N30" s="15">
        <v>0</v>
      </c>
      <c r="O30" s="14">
        <f t="shared" si="3"/>
        <v>0</v>
      </c>
      <c r="P30" s="15">
        <v>0</v>
      </c>
      <c r="Q30" s="15">
        <v>0</v>
      </c>
      <c r="R30" s="120">
        <v>0</v>
      </c>
      <c r="S30" s="15">
        <v>0</v>
      </c>
      <c r="T30" s="14">
        <f t="shared" si="4"/>
        <v>0</v>
      </c>
      <c r="U30" s="15">
        <v>0</v>
      </c>
      <c r="V30" s="15">
        <v>0</v>
      </c>
      <c r="W30" s="15">
        <v>0</v>
      </c>
      <c r="X30" s="15">
        <v>0</v>
      </c>
      <c r="Y30" s="66">
        <f t="shared" si="5"/>
        <v>60000</v>
      </c>
    </row>
    <row r="31" spans="1:25" s="5" customFormat="1" ht="39" customHeight="1" x14ac:dyDescent="0.25">
      <c r="A31" s="131" t="s">
        <v>74</v>
      </c>
      <c r="B31" s="139" t="s">
        <v>305</v>
      </c>
      <c r="C31" s="135" t="s">
        <v>23</v>
      </c>
      <c r="D31" s="68">
        <v>2017</v>
      </c>
      <c r="E31" s="14">
        <f t="shared" si="0"/>
        <v>4500</v>
      </c>
      <c r="F31" s="65">
        <v>4500</v>
      </c>
      <c r="G31" s="15">
        <v>0</v>
      </c>
      <c r="H31" s="15">
        <v>0</v>
      </c>
      <c r="I31" s="15">
        <v>0</v>
      </c>
      <c r="J31" s="14">
        <f t="shared" si="2"/>
        <v>0</v>
      </c>
      <c r="K31" s="15">
        <v>0</v>
      </c>
      <c r="L31" s="15">
        <v>0</v>
      </c>
      <c r="M31" s="15">
        <v>0</v>
      </c>
      <c r="N31" s="15">
        <v>0</v>
      </c>
      <c r="O31" s="14">
        <f t="shared" si="3"/>
        <v>0</v>
      </c>
      <c r="P31" s="15">
        <v>0</v>
      </c>
      <c r="Q31" s="15">
        <v>0</v>
      </c>
      <c r="R31" s="120">
        <v>0</v>
      </c>
      <c r="S31" s="15">
        <v>0</v>
      </c>
      <c r="T31" s="14">
        <f t="shared" si="4"/>
        <v>0</v>
      </c>
      <c r="U31" s="15">
        <v>0</v>
      </c>
      <c r="V31" s="15">
        <v>0</v>
      </c>
      <c r="W31" s="15">
        <v>0</v>
      </c>
      <c r="X31" s="15">
        <v>0</v>
      </c>
      <c r="Y31" s="66">
        <f t="shared" si="5"/>
        <v>4500</v>
      </c>
    </row>
    <row r="32" spans="1:25" s="5" customFormat="1" ht="39.65" customHeight="1" x14ac:dyDescent="0.25">
      <c r="A32" s="132"/>
      <c r="B32" s="140"/>
      <c r="C32" s="136"/>
      <c r="D32" s="68" t="s">
        <v>310</v>
      </c>
      <c r="E32" s="14">
        <f t="shared" si="0"/>
        <v>100000</v>
      </c>
      <c r="F32" s="65">
        <v>5000</v>
      </c>
      <c r="G32" s="65">
        <v>95000</v>
      </c>
      <c r="H32" s="15">
        <v>0</v>
      </c>
      <c r="I32" s="15">
        <v>0</v>
      </c>
      <c r="J32" s="14">
        <f t="shared" si="2"/>
        <v>136110.31</v>
      </c>
      <c r="K32" s="65">
        <v>6805.5150000000003</v>
      </c>
      <c r="L32" s="65">
        <v>129304.795</v>
      </c>
      <c r="M32" s="15">
        <v>0</v>
      </c>
      <c r="N32" s="15">
        <v>0</v>
      </c>
      <c r="O32" s="14">
        <f t="shared" si="3"/>
        <v>0</v>
      </c>
      <c r="P32" s="15">
        <v>0</v>
      </c>
      <c r="Q32" s="15">
        <v>0</v>
      </c>
      <c r="R32" s="120">
        <v>0</v>
      </c>
      <c r="S32" s="15">
        <v>0</v>
      </c>
      <c r="T32" s="14">
        <f t="shared" si="4"/>
        <v>0</v>
      </c>
      <c r="U32" s="15">
        <v>0</v>
      </c>
      <c r="V32" s="15">
        <v>0</v>
      </c>
      <c r="W32" s="15">
        <v>0</v>
      </c>
      <c r="X32" s="15">
        <v>0</v>
      </c>
      <c r="Y32" s="66">
        <f t="shared" si="5"/>
        <v>236110.31</v>
      </c>
    </row>
    <row r="33" spans="1:25" s="5" customFormat="1" ht="42" customHeight="1" x14ac:dyDescent="0.25">
      <c r="A33" s="131" t="s">
        <v>75</v>
      </c>
      <c r="B33" s="133" t="s">
        <v>303</v>
      </c>
      <c r="C33" s="135" t="s">
        <v>23</v>
      </c>
      <c r="D33" s="68">
        <v>2017</v>
      </c>
      <c r="E33" s="14">
        <f t="shared" si="0"/>
        <v>4500</v>
      </c>
      <c r="F33" s="65">
        <v>4500</v>
      </c>
      <c r="G33" s="15">
        <v>0</v>
      </c>
      <c r="H33" s="15">
        <v>0</v>
      </c>
      <c r="I33" s="15">
        <v>0</v>
      </c>
      <c r="J33" s="14">
        <f t="shared" si="2"/>
        <v>0</v>
      </c>
      <c r="K33" s="15">
        <v>0</v>
      </c>
      <c r="L33" s="15">
        <v>0</v>
      </c>
      <c r="M33" s="15">
        <v>0</v>
      </c>
      <c r="N33" s="15">
        <v>0</v>
      </c>
      <c r="O33" s="14">
        <f t="shared" si="3"/>
        <v>0</v>
      </c>
      <c r="P33" s="15">
        <v>0</v>
      </c>
      <c r="Q33" s="15">
        <v>0</v>
      </c>
      <c r="R33" s="120">
        <v>0</v>
      </c>
      <c r="S33" s="15">
        <v>0</v>
      </c>
      <c r="T33" s="14">
        <f t="shared" si="4"/>
        <v>0</v>
      </c>
      <c r="U33" s="15">
        <v>0</v>
      </c>
      <c r="V33" s="15">
        <v>0</v>
      </c>
      <c r="W33" s="15">
        <v>0</v>
      </c>
      <c r="X33" s="15">
        <v>0</v>
      </c>
      <c r="Y33" s="66">
        <f t="shared" si="5"/>
        <v>4500</v>
      </c>
    </row>
    <row r="34" spans="1:25" s="5" customFormat="1" ht="35.5" customHeight="1" x14ac:dyDescent="0.25">
      <c r="A34" s="132"/>
      <c r="B34" s="134"/>
      <c r="C34" s="136"/>
      <c r="D34" s="68" t="s">
        <v>318</v>
      </c>
      <c r="E34" s="14">
        <f t="shared" si="0"/>
        <v>75000</v>
      </c>
      <c r="F34" s="65">
        <v>3750</v>
      </c>
      <c r="G34" s="65">
        <v>71250</v>
      </c>
      <c r="H34" s="15">
        <v>0</v>
      </c>
      <c r="I34" s="15">
        <v>0</v>
      </c>
      <c r="J34" s="14">
        <f t="shared" si="2"/>
        <v>75000</v>
      </c>
      <c r="K34" s="65">
        <v>3750</v>
      </c>
      <c r="L34" s="65">
        <v>71250</v>
      </c>
      <c r="M34" s="15">
        <v>0</v>
      </c>
      <c r="N34" s="15">
        <v>0</v>
      </c>
      <c r="O34" s="14">
        <f t="shared" si="3"/>
        <v>65383.375</v>
      </c>
      <c r="P34" s="65">
        <v>3269.1689999999999</v>
      </c>
      <c r="Q34" s="65">
        <v>62114.205999999998</v>
      </c>
      <c r="R34" s="120">
        <v>0</v>
      </c>
      <c r="S34" s="15">
        <v>0</v>
      </c>
      <c r="T34" s="14">
        <f t="shared" si="4"/>
        <v>0</v>
      </c>
      <c r="U34" s="15">
        <v>0</v>
      </c>
      <c r="V34" s="15">
        <v>0</v>
      </c>
      <c r="W34" s="15">
        <v>0</v>
      </c>
      <c r="X34" s="15">
        <v>0</v>
      </c>
      <c r="Y34" s="66">
        <f t="shared" si="5"/>
        <v>215383.375</v>
      </c>
    </row>
    <row r="35" spans="1:25" s="5" customFormat="1" ht="40.5" customHeight="1" x14ac:dyDescent="0.25">
      <c r="A35" s="131" t="s">
        <v>76</v>
      </c>
      <c r="B35" s="133" t="s">
        <v>31</v>
      </c>
      <c r="C35" s="135" t="s">
        <v>23</v>
      </c>
      <c r="D35" s="68">
        <v>2017</v>
      </c>
      <c r="E35" s="14">
        <f t="shared" si="0"/>
        <v>19623</v>
      </c>
      <c r="F35" s="65">
        <v>19623</v>
      </c>
      <c r="G35" s="15">
        <v>0</v>
      </c>
      <c r="H35" s="15">
        <v>0</v>
      </c>
      <c r="I35" s="15">
        <v>0</v>
      </c>
      <c r="J35" s="14">
        <f t="shared" si="2"/>
        <v>0</v>
      </c>
      <c r="K35" s="15">
        <v>0</v>
      </c>
      <c r="L35" s="15">
        <v>0</v>
      </c>
      <c r="M35" s="15">
        <v>0</v>
      </c>
      <c r="N35" s="15">
        <v>0</v>
      </c>
      <c r="O35" s="14">
        <f t="shared" si="3"/>
        <v>0</v>
      </c>
      <c r="P35" s="15">
        <v>0</v>
      </c>
      <c r="Q35" s="15">
        <v>0</v>
      </c>
      <c r="R35" s="120">
        <v>0</v>
      </c>
      <c r="S35" s="15">
        <v>0</v>
      </c>
      <c r="T35" s="14">
        <f t="shared" si="4"/>
        <v>0</v>
      </c>
      <c r="U35" s="15">
        <v>0</v>
      </c>
      <c r="V35" s="15">
        <v>0</v>
      </c>
      <c r="W35" s="15">
        <v>0</v>
      </c>
      <c r="X35" s="15">
        <v>0</v>
      </c>
      <c r="Y35" s="66">
        <f t="shared" si="5"/>
        <v>19623</v>
      </c>
    </row>
    <row r="36" spans="1:25" s="5" customFormat="1" ht="33" customHeight="1" x14ac:dyDescent="0.25">
      <c r="A36" s="132"/>
      <c r="B36" s="134"/>
      <c r="C36" s="136"/>
      <c r="D36" s="68" t="s">
        <v>307</v>
      </c>
      <c r="E36" s="14">
        <f t="shared" si="0"/>
        <v>100000</v>
      </c>
      <c r="F36" s="65">
        <v>5000</v>
      </c>
      <c r="G36" s="65">
        <v>95000</v>
      </c>
      <c r="H36" s="15">
        <v>0</v>
      </c>
      <c r="I36" s="15">
        <v>0</v>
      </c>
      <c r="J36" s="14">
        <f t="shared" si="2"/>
        <v>200000</v>
      </c>
      <c r="K36" s="65">
        <v>10000</v>
      </c>
      <c r="L36" s="65">
        <v>190000</v>
      </c>
      <c r="M36" s="15">
        <v>0</v>
      </c>
      <c r="N36" s="15">
        <v>0</v>
      </c>
      <c r="O36" s="14">
        <f t="shared" si="3"/>
        <v>179440.655</v>
      </c>
      <c r="P36" s="65">
        <v>8972.0329999999994</v>
      </c>
      <c r="Q36" s="65">
        <v>170468.622</v>
      </c>
      <c r="R36" s="120">
        <v>0</v>
      </c>
      <c r="S36" s="15">
        <v>0</v>
      </c>
      <c r="T36" s="14">
        <f t="shared" si="4"/>
        <v>160841.935</v>
      </c>
      <c r="U36" s="65">
        <v>8042.0969999999998</v>
      </c>
      <c r="V36" s="65">
        <v>152799.83799999999</v>
      </c>
      <c r="W36" s="15">
        <v>0</v>
      </c>
      <c r="X36" s="15">
        <v>0</v>
      </c>
      <c r="Y36" s="66">
        <f t="shared" si="5"/>
        <v>640282.59</v>
      </c>
    </row>
    <row r="37" spans="1:25" s="5" customFormat="1" ht="36" customHeight="1" x14ac:dyDescent="0.25">
      <c r="A37" s="131" t="s">
        <v>77</v>
      </c>
      <c r="B37" s="133" t="s">
        <v>302</v>
      </c>
      <c r="C37" s="135" t="s">
        <v>23</v>
      </c>
      <c r="D37" s="68">
        <v>2017</v>
      </c>
      <c r="E37" s="14">
        <f t="shared" si="0"/>
        <v>19623</v>
      </c>
      <c r="F37" s="65">
        <v>19623</v>
      </c>
      <c r="G37" s="15">
        <v>0</v>
      </c>
      <c r="H37" s="15">
        <v>0</v>
      </c>
      <c r="I37" s="15">
        <v>0</v>
      </c>
      <c r="J37" s="14">
        <f t="shared" si="2"/>
        <v>0</v>
      </c>
      <c r="K37" s="15">
        <v>0</v>
      </c>
      <c r="L37" s="15">
        <v>0</v>
      </c>
      <c r="M37" s="15">
        <v>0</v>
      </c>
      <c r="N37" s="15">
        <v>0</v>
      </c>
      <c r="O37" s="14">
        <f t="shared" si="3"/>
        <v>0</v>
      </c>
      <c r="P37" s="15">
        <v>0</v>
      </c>
      <c r="Q37" s="15">
        <v>0</v>
      </c>
      <c r="R37" s="120">
        <v>0</v>
      </c>
      <c r="S37" s="15">
        <v>0</v>
      </c>
      <c r="T37" s="14">
        <f t="shared" si="4"/>
        <v>0</v>
      </c>
      <c r="U37" s="15">
        <v>0</v>
      </c>
      <c r="V37" s="15">
        <v>0</v>
      </c>
      <c r="W37" s="15">
        <v>0</v>
      </c>
      <c r="X37" s="15">
        <v>0</v>
      </c>
      <c r="Y37" s="66">
        <f t="shared" si="5"/>
        <v>19623</v>
      </c>
    </row>
    <row r="38" spans="1:25" s="5" customFormat="1" ht="33.65" customHeight="1" x14ac:dyDescent="0.25">
      <c r="A38" s="132"/>
      <c r="B38" s="134"/>
      <c r="C38" s="136"/>
      <c r="D38" s="68" t="s">
        <v>317</v>
      </c>
      <c r="E38" s="14">
        <f t="shared" si="0"/>
        <v>100000</v>
      </c>
      <c r="F38" s="65">
        <v>5000</v>
      </c>
      <c r="G38" s="65">
        <v>95000</v>
      </c>
      <c r="H38" s="65"/>
      <c r="I38" s="65"/>
      <c r="J38" s="14">
        <f t="shared" si="2"/>
        <v>277493</v>
      </c>
      <c r="K38" s="65">
        <v>13874.65</v>
      </c>
      <c r="L38" s="65">
        <v>263618.34999999998</v>
      </c>
      <c r="M38" s="15">
        <v>0</v>
      </c>
      <c r="N38" s="15">
        <v>0</v>
      </c>
      <c r="O38" s="14">
        <f t="shared" si="3"/>
        <v>290329.09999999998</v>
      </c>
      <c r="P38" s="65">
        <v>14516.45</v>
      </c>
      <c r="Q38" s="65">
        <v>275812.65000000002</v>
      </c>
      <c r="R38" s="120">
        <v>0</v>
      </c>
      <c r="S38" s="15">
        <v>0</v>
      </c>
      <c r="T38" s="14">
        <f t="shared" si="4"/>
        <v>160841.935</v>
      </c>
      <c r="U38" s="65">
        <v>8042.0969999999998</v>
      </c>
      <c r="V38" s="65">
        <v>152799.83799999999</v>
      </c>
      <c r="W38" s="15">
        <v>0</v>
      </c>
      <c r="X38" s="15">
        <v>0</v>
      </c>
      <c r="Y38" s="66">
        <f t="shared" si="5"/>
        <v>828664.03500000003</v>
      </c>
    </row>
    <row r="39" spans="1:25" s="5" customFormat="1" ht="40.5" customHeight="1" x14ac:dyDescent="0.25">
      <c r="A39" s="131" t="s">
        <v>78</v>
      </c>
      <c r="B39" s="139" t="s">
        <v>306</v>
      </c>
      <c r="C39" s="135" t="s">
        <v>23</v>
      </c>
      <c r="D39" s="68" t="s">
        <v>316</v>
      </c>
      <c r="E39" s="14">
        <f t="shared" si="0"/>
        <v>0</v>
      </c>
      <c r="F39" s="15">
        <v>0</v>
      </c>
      <c r="G39" s="15">
        <v>0</v>
      </c>
      <c r="H39" s="15">
        <v>0</v>
      </c>
      <c r="I39" s="15">
        <v>0</v>
      </c>
      <c r="J39" s="14">
        <f t="shared" si="2"/>
        <v>2500</v>
      </c>
      <c r="K39" s="65">
        <v>2500</v>
      </c>
      <c r="L39" s="15">
        <v>0</v>
      </c>
      <c r="M39" s="15">
        <v>0</v>
      </c>
      <c r="N39" s="15">
        <v>0</v>
      </c>
      <c r="O39" s="14">
        <f t="shared" si="3"/>
        <v>2000</v>
      </c>
      <c r="P39" s="65">
        <v>2000</v>
      </c>
      <c r="Q39" s="15">
        <v>0</v>
      </c>
      <c r="R39" s="120">
        <v>0</v>
      </c>
      <c r="S39" s="15">
        <v>0</v>
      </c>
      <c r="T39" s="14">
        <f t="shared" si="4"/>
        <v>0</v>
      </c>
      <c r="U39" s="15">
        <v>0</v>
      </c>
      <c r="V39" s="15">
        <v>0</v>
      </c>
      <c r="W39" s="15">
        <v>0</v>
      </c>
      <c r="X39" s="15">
        <v>0</v>
      </c>
      <c r="Y39" s="66">
        <f t="shared" si="5"/>
        <v>4500</v>
      </c>
    </row>
    <row r="40" spans="1:25" s="5" customFormat="1" ht="38.15" customHeight="1" x14ac:dyDescent="0.25">
      <c r="A40" s="132"/>
      <c r="B40" s="140"/>
      <c r="C40" s="136"/>
      <c r="D40" s="68" t="s">
        <v>315</v>
      </c>
      <c r="E40" s="14">
        <f t="shared" si="0"/>
        <v>0</v>
      </c>
      <c r="F40" s="15">
        <v>0</v>
      </c>
      <c r="G40" s="15">
        <v>0</v>
      </c>
      <c r="H40" s="15">
        <v>0</v>
      </c>
      <c r="I40" s="15">
        <v>0</v>
      </c>
      <c r="J40" s="14">
        <f t="shared" si="2"/>
        <v>0</v>
      </c>
      <c r="K40" s="15">
        <v>0</v>
      </c>
      <c r="L40" s="15">
        <v>0</v>
      </c>
      <c r="M40" s="15">
        <v>0</v>
      </c>
      <c r="N40" s="15">
        <v>0</v>
      </c>
      <c r="O40" s="14">
        <f t="shared" si="3"/>
        <v>0</v>
      </c>
      <c r="P40" s="15">
        <v>0</v>
      </c>
      <c r="Q40" s="15">
        <v>0</v>
      </c>
      <c r="R40" s="120">
        <v>0</v>
      </c>
      <c r="S40" s="15">
        <v>0</v>
      </c>
      <c r="T40" s="14">
        <f t="shared" si="4"/>
        <v>100000</v>
      </c>
      <c r="U40" s="65">
        <v>5000</v>
      </c>
      <c r="V40" s="65">
        <v>95000</v>
      </c>
      <c r="W40" s="15">
        <v>0</v>
      </c>
      <c r="X40" s="15">
        <v>0</v>
      </c>
      <c r="Y40" s="66">
        <f t="shared" si="5"/>
        <v>100000</v>
      </c>
    </row>
    <row r="41" spans="1:25" s="5" customFormat="1" ht="34.5" customHeight="1" x14ac:dyDescent="0.25">
      <c r="A41" s="131" t="s">
        <v>79</v>
      </c>
      <c r="B41" s="133" t="s">
        <v>33</v>
      </c>
      <c r="C41" s="135" t="s">
        <v>23</v>
      </c>
      <c r="D41" s="70" t="s">
        <v>310</v>
      </c>
      <c r="E41" s="14">
        <f t="shared" si="0"/>
        <v>7016</v>
      </c>
      <c r="F41" s="65">
        <v>7016</v>
      </c>
      <c r="G41" s="15">
        <v>0</v>
      </c>
      <c r="H41" s="15">
        <v>0</v>
      </c>
      <c r="I41" s="15">
        <v>0</v>
      </c>
      <c r="J41" s="14">
        <f t="shared" si="2"/>
        <v>12607</v>
      </c>
      <c r="K41" s="65">
        <v>12607</v>
      </c>
      <c r="L41" s="15">
        <v>0</v>
      </c>
      <c r="M41" s="15">
        <v>0</v>
      </c>
      <c r="N41" s="15">
        <v>0</v>
      </c>
      <c r="O41" s="14">
        <f t="shared" si="3"/>
        <v>0</v>
      </c>
      <c r="P41" s="15">
        <v>0</v>
      </c>
      <c r="Q41" s="15">
        <v>0</v>
      </c>
      <c r="R41" s="120">
        <v>0</v>
      </c>
      <c r="S41" s="15">
        <v>0</v>
      </c>
      <c r="T41" s="14">
        <f t="shared" si="4"/>
        <v>0</v>
      </c>
      <c r="U41" s="15">
        <v>0</v>
      </c>
      <c r="V41" s="15">
        <v>0</v>
      </c>
      <c r="W41" s="15">
        <v>0</v>
      </c>
      <c r="X41" s="15">
        <v>0</v>
      </c>
      <c r="Y41" s="66">
        <f t="shared" si="5"/>
        <v>19623</v>
      </c>
    </row>
    <row r="42" spans="1:25" s="5" customFormat="1" ht="31.5" customHeight="1" x14ac:dyDescent="0.25">
      <c r="A42" s="132"/>
      <c r="B42" s="134"/>
      <c r="C42" s="136"/>
      <c r="D42" s="68" t="s">
        <v>314</v>
      </c>
      <c r="E42" s="14">
        <f t="shared" si="0"/>
        <v>0</v>
      </c>
      <c r="F42" s="65"/>
      <c r="G42" s="15">
        <v>0</v>
      </c>
      <c r="H42" s="15">
        <v>0</v>
      </c>
      <c r="I42" s="15">
        <v>0</v>
      </c>
      <c r="J42" s="14">
        <f t="shared" si="2"/>
        <v>100000</v>
      </c>
      <c r="K42" s="65">
        <v>5000</v>
      </c>
      <c r="L42" s="65">
        <v>95000</v>
      </c>
      <c r="M42" s="15">
        <v>0</v>
      </c>
      <c r="N42" s="15">
        <v>0</v>
      </c>
      <c r="O42" s="14">
        <f t="shared" si="3"/>
        <v>100000</v>
      </c>
      <c r="P42" s="65">
        <v>5000</v>
      </c>
      <c r="Q42" s="65">
        <v>95000</v>
      </c>
      <c r="R42" s="120">
        <v>0</v>
      </c>
      <c r="S42" s="15">
        <v>0</v>
      </c>
      <c r="T42" s="14">
        <f t="shared" si="4"/>
        <v>100000</v>
      </c>
      <c r="U42" s="65">
        <v>5000</v>
      </c>
      <c r="V42" s="65">
        <v>95000</v>
      </c>
      <c r="W42" s="15">
        <v>0</v>
      </c>
      <c r="X42" s="15">
        <v>0</v>
      </c>
      <c r="Y42" s="66">
        <f t="shared" si="5"/>
        <v>300000</v>
      </c>
    </row>
    <row r="43" spans="1:25" s="5" customFormat="1" ht="36" customHeight="1" x14ac:dyDescent="0.25">
      <c r="A43" s="131" t="s">
        <v>80</v>
      </c>
      <c r="B43" s="137" t="s">
        <v>34</v>
      </c>
      <c r="C43" s="135" t="s">
        <v>23</v>
      </c>
      <c r="D43" s="70" t="s">
        <v>310</v>
      </c>
      <c r="E43" s="14">
        <f t="shared" si="0"/>
        <v>7016</v>
      </c>
      <c r="F43" s="65">
        <v>7016</v>
      </c>
      <c r="G43" s="15">
        <v>0</v>
      </c>
      <c r="H43" s="15">
        <v>0</v>
      </c>
      <c r="I43" s="15">
        <v>0</v>
      </c>
      <c r="J43" s="14">
        <f t="shared" si="2"/>
        <v>12607</v>
      </c>
      <c r="K43" s="65">
        <v>12607</v>
      </c>
      <c r="L43" s="15">
        <v>0</v>
      </c>
      <c r="M43" s="15">
        <v>0</v>
      </c>
      <c r="N43" s="15">
        <v>0</v>
      </c>
      <c r="O43" s="14">
        <f t="shared" si="3"/>
        <v>0</v>
      </c>
      <c r="P43" s="15">
        <v>0</v>
      </c>
      <c r="Q43" s="15">
        <v>0</v>
      </c>
      <c r="R43" s="120">
        <v>0</v>
      </c>
      <c r="S43" s="15">
        <v>0</v>
      </c>
      <c r="T43" s="14">
        <f t="shared" si="4"/>
        <v>0</v>
      </c>
      <c r="U43" s="15">
        <v>0</v>
      </c>
      <c r="V43" s="15">
        <v>0</v>
      </c>
      <c r="W43" s="15">
        <v>0</v>
      </c>
      <c r="X43" s="15">
        <v>0</v>
      </c>
      <c r="Y43" s="66">
        <f t="shared" si="5"/>
        <v>19623</v>
      </c>
    </row>
    <row r="44" spans="1:25" s="5" customFormat="1" ht="36" customHeight="1" x14ac:dyDescent="0.25">
      <c r="A44" s="132"/>
      <c r="B44" s="138"/>
      <c r="C44" s="136"/>
      <c r="D44" s="70" t="s">
        <v>313</v>
      </c>
      <c r="E44" s="14">
        <f t="shared" si="0"/>
        <v>0</v>
      </c>
      <c r="F44" s="15">
        <v>0</v>
      </c>
      <c r="G44" s="15">
        <v>0</v>
      </c>
      <c r="H44" s="15">
        <v>0</v>
      </c>
      <c r="I44" s="15">
        <v>0</v>
      </c>
      <c r="J44" s="14">
        <f t="shared" si="2"/>
        <v>0</v>
      </c>
      <c r="K44" s="15">
        <v>0</v>
      </c>
      <c r="L44" s="15">
        <v>0</v>
      </c>
      <c r="M44" s="15">
        <v>0</v>
      </c>
      <c r="N44" s="15">
        <v>0</v>
      </c>
      <c r="O44" s="14">
        <f t="shared" si="3"/>
        <v>100000</v>
      </c>
      <c r="P44" s="71">
        <v>5000</v>
      </c>
      <c r="Q44" s="71">
        <v>95000</v>
      </c>
      <c r="R44" s="120">
        <v>0</v>
      </c>
      <c r="S44" s="15">
        <v>0</v>
      </c>
      <c r="T44" s="14">
        <f t="shared" si="4"/>
        <v>100000</v>
      </c>
      <c r="U44" s="71">
        <v>5000</v>
      </c>
      <c r="V44" s="71">
        <v>95000</v>
      </c>
      <c r="W44" s="15">
        <v>0</v>
      </c>
      <c r="X44" s="15">
        <v>0</v>
      </c>
      <c r="Y44" s="66">
        <f t="shared" si="5"/>
        <v>200000</v>
      </c>
    </row>
    <row r="45" spans="1:25" s="5" customFormat="1" ht="64.5" customHeight="1" x14ac:dyDescent="0.25">
      <c r="A45" s="72" t="s">
        <v>81</v>
      </c>
      <c r="B45" s="89" t="s">
        <v>35</v>
      </c>
      <c r="C45" s="68" t="s">
        <v>116</v>
      </c>
      <c r="D45" s="68">
        <v>2017</v>
      </c>
      <c r="E45" s="14">
        <f t="shared" si="0"/>
        <v>19400</v>
      </c>
      <c r="F45" s="65">
        <v>19400</v>
      </c>
      <c r="G45" s="15">
        <v>0</v>
      </c>
      <c r="H45" s="15">
        <v>0</v>
      </c>
      <c r="I45" s="15">
        <v>0</v>
      </c>
      <c r="J45" s="14">
        <f t="shared" si="2"/>
        <v>0</v>
      </c>
      <c r="K45" s="15">
        <v>0</v>
      </c>
      <c r="L45" s="15">
        <v>0</v>
      </c>
      <c r="M45" s="15">
        <v>0</v>
      </c>
      <c r="N45" s="15">
        <v>0</v>
      </c>
      <c r="O45" s="14">
        <f t="shared" si="3"/>
        <v>0</v>
      </c>
      <c r="P45" s="15">
        <v>0</v>
      </c>
      <c r="Q45" s="15">
        <v>0</v>
      </c>
      <c r="R45" s="120">
        <v>0</v>
      </c>
      <c r="S45" s="15">
        <v>0</v>
      </c>
      <c r="T45" s="14">
        <f t="shared" si="4"/>
        <v>0</v>
      </c>
      <c r="U45" s="15">
        <v>0</v>
      </c>
      <c r="V45" s="15">
        <v>0</v>
      </c>
      <c r="W45" s="15">
        <v>0</v>
      </c>
      <c r="X45" s="15">
        <v>0</v>
      </c>
      <c r="Y45" s="66">
        <f t="shared" si="5"/>
        <v>19400</v>
      </c>
    </row>
    <row r="46" spans="1:25" s="5" customFormat="1" ht="56.25" customHeight="1" x14ac:dyDescent="0.25">
      <c r="A46" s="72" t="s">
        <v>83</v>
      </c>
      <c r="B46" s="89" t="s">
        <v>320</v>
      </c>
      <c r="C46" s="64" t="s">
        <v>23</v>
      </c>
      <c r="D46" s="68" t="s">
        <v>308</v>
      </c>
      <c r="E46" s="14">
        <f t="shared" si="0"/>
        <v>0</v>
      </c>
      <c r="F46" s="15">
        <v>0</v>
      </c>
      <c r="G46" s="15">
        <v>0</v>
      </c>
      <c r="H46" s="15">
        <v>0</v>
      </c>
      <c r="I46" s="15">
        <v>0</v>
      </c>
      <c r="J46" s="14">
        <f t="shared" si="2"/>
        <v>0</v>
      </c>
      <c r="K46" s="15">
        <v>0</v>
      </c>
      <c r="L46" s="15">
        <v>0</v>
      </c>
      <c r="M46" s="15">
        <v>0</v>
      </c>
      <c r="N46" s="15">
        <v>0</v>
      </c>
      <c r="O46" s="14">
        <f t="shared" si="3"/>
        <v>100000</v>
      </c>
      <c r="P46" s="65">
        <v>5000</v>
      </c>
      <c r="Q46" s="65">
        <v>95000</v>
      </c>
      <c r="R46" s="120">
        <v>0</v>
      </c>
      <c r="S46" s="15">
        <v>0</v>
      </c>
      <c r="T46" s="14">
        <f t="shared" si="4"/>
        <v>137900</v>
      </c>
      <c r="U46" s="65">
        <v>6900</v>
      </c>
      <c r="V46" s="65">
        <v>131000</v>
      </c>
      <c r="W46" s="15">
        <v>0</v>
      </c>
      <c r="X46" s="15">
        <v>0</v>
      </c>
      <c r="Y46" s="66">
        <f t="shared" si="5"/>
        <v>237900</v>
      </c>
    </row>
    <row r="47" spans="1:25" s="8" customFormat="1" ht="60.75" customHeight="1" x14ac:dyDescent="0.25">
      <c r="A47" s="72" t="s">
        <v>84</v>
      </c>
      <c r="B47" s="89" t="s">
        <v>322</v>
      </c>
      <c r="C47" s="64" t="s">
        <v>23</v>
      </c>
      <c r="D47" s="68">
        <v>2017</v>
      </c>
      <c r="E47" s="14">
        <f t="shared" si="0"/>
        <v>16907.400000000001</v>
      </c>
      <c r="F47" s="65">
        <v>845.4</v>
      </c>
      <c r="G47" s="65">
        <v>16062</v>
      </c>
      <c r="H47" s="15">
        <v>0</v>
      </c>
      <c r="I47" s="15">
        <v>0</v>
      </c>
      <c r="J47" s="14">
        <f t="shared" si="2"/>
        <v>0</v>
      </c>
      <c r="K47" s="15">
        <v>0</v>
      </c>
      <c r="L47" s="15">
        <v>0</v>
      </c>
      <c r="M47" s="15">
        <v>0</v>
      </c>
      <c r="N47" s="15">
        <v>0</v>
      </c>
      <c r="O47" s="14">
        <f t="shared" si="3"/>
        <v>0</v>
      </c>
      <c r="P47" s="15">
        <v>0</v>
      </c>
      <c r="Q47" s="15">
        <v>0</v>
      </c>
      <c r="R47" s="120">
        <v>0</v>
      </c>
      <c r="S47" s="15">
        <v>0</v>
      </c>
      <c r="T47" s="14">
        <f t="shared" si="4"/>
        <v>0</v>
      </c>
      <c r="U47" s="15">
        <v>0</v>
      </c>
      <c r="V47" s="15">
        <v>0</v>
      </c>
      <c r="W47" s="15">
        <v>0</v>
      </c>
      <c r="X47" s="15">
        <v>0</v>
      </c>
      <c r="Y47" s="66">
        <f t="shared" si="5"/>
        <v>16907.400000000001</v>
      </c>
    </row>
    <row r="48" spans="1:25" s="5" customFormat="1" ht="141" customHeight="1" x14ac:dyDescent="0.25">
      <c r="A48" s="72" t="s">
        <v>85</v>
      </c>
      <c r="B48" s="89" t="s">
        <v>323</v>
      </c>
      <c r="C48" s="112" t="s">
        <v>17</v>
      </c>
      <c r="D48" s="68">
        <v>2017</v>
      </c>
      <c r="E48" s="14">
        <f t="shared" si="0"/>
        <v>43589.19</v>
      </c>
      <c r="F48" s="65">
        <v>6538.38</v>
      </c>
      <c r="G48" s="65">
        <v>37050.81</v>
      </c>
      <c r="H48" s="15">
        <v>0</v>
      </c>
      <c r="I48" s="15">
        <v>0</v>
      </c>
      <c r="J48" s="14">
        <f t="shared" si="2"/>
        <v>0</v>
      </c>
      <c r="K48" s="15">
        <v>0</v>
      </c>
      <c r="L48" s="15">
        <v>0</v>
      </c>
      <c r="M48" s="15">
        <v>0</v>
      </c>
      <c r="N48" s="15">
        <v>0</v>
      </c>
      <c r="O48" s="14">
        <f t="shared" si="3"/>
        <v>0</v>
      </c>
      <c r="P48" s="15">
        <v>0</v>
      </c>
      <c r="Q48" s="15">
        <v>0</v>
      </c>
      <c r="R48" s="120">
        <v>0</v>
      </c>
      <c r="S48" s="15">
        <v>0</v>
      </c>
      <c r="T48" s="14">
        <f t="shared" si="4"/>
        <v>0</v>
      </c>
      <c r="U48" s="15">
        <v>0</v>
      </c>
      <c r="V48" s="15">
        <v>0</v>
      </c>
      <c r="W48" s="15">
        <v>0</v>
      </c>
      <c r="X48" s="15">
        <v>0</v>
      </c>
      <c r="Y48" s="66">
        <f t="shared" si="5"/>
        <v>43589.19</v>
      </c>
    </row>
    <row r="49" spans="1:25" s="5" customFormat="1" ht="99" customHeight="1" x14ac:dyDescent="0.25">
      <c r="A49" s="72" t="s">
        <v>86</v>
      </c>
      <c r="B49" s="89" t="s">
        <v>36</v>
      </c>
      <c r="C49" s="68" t="s">
        <v>115</v>
      </c>
      <c r="D49" s="68" t="s">
        <v>310</v>
      </c>
      <c r="E49" s="14">
        <f t="shared" si="0"/>
        <v>4435.24</v>
      </c>
      <c r="F49" s="65">
        <v>221.76</v>
      </c>
      <c r="G49" s="65">
        <v>4213.4799999999996</v>
      </c>
      <c r="H49" s="15">
        <v>0</v>
      </c>
      <c r="I49" s="15">
        <v>0</v>
      </c>
      <c r="J49" s="14">
        <f t="shared" si="2"/>
        <v>3953.76</v>
      </c>
      <c r="K49" s="65">
        <v>197.69</v>
      </c>
      <c r="L49" s="65">
        <v>3756.07</v>
      </c>
      <c r="M49" s="15">
        <v>0</v>
      </c>
      <c r="N49" s="15">
        <v>0</v>
      </c>
      <c r="O49" s="14">
        <f t="shared" si="3"/>
        <v>0</v>
      </c>
      <c r="P49" s="15">
        <v>0</v>
      </c>
      <c r="Q49" s="15">
        <v>0</v>
      </c>
      <c r="R49" s="120">
        <v>0</v>
      </c>
      <c r="S49" s="15">
        <v>0</v>
      </c>
      <c r="T49" s="14">
        <f t="shared" si="4"/>
        <v>0</v>
      </c>
      <c r="U49" s="15">
        <v>0</v>
      </c>
      <c r="V49" s="15">
        <v>0</v>
      </c>
      <c r="W49" s="15">
        <v>0</v>
      </c>
      <c r="X49" s="15">
        <v>0</v>
      </c>
      <c r="Y49" s="66">
        <f t="shared" si="5"/>
        <v>8389</v>
      </c>
    </row>
    <row r="50" spans="1:25" s="5" customFormat="1" ht="96" customHeight="1" x14ac:dyDescent="0.25">
      <c r="A50" s="72" t="s">
        <v>87</v>
      </c>
      <c r="B50" s="89" t="s">
        <v>37</v>
      </c>
      <c r="C50" s="68" t="s">
        <v>115</v>
      </c>
      <c r="D50" s="68" t="s">
        <v>24</v>
      </c>
      <c r="E50" s="14">
        <f t="shared" si="0"/>
        <v>2254.65</v>
      </c>
      <c r="F50" s="65">
        <v>112.73</v>
      </c>
      <c r="G50" s="65">
        <v>2141.92</v>
      </c>
      <c r="H50" s="15">
        <v>0</v>
      </c>
      <c r="I50" s="15">
        <v>0</v>
      </c>
      <c r="J50" s="14">
        <f t="shared" si="2"/>
        <v>3895.64</v>
      </c>
      <c r="K50" s="65">
        <v>194.79</v>
      </c>
      <c r="L50" s="65">
        <v>3700.85</v>
      </c>
      <c r="M50" s="15">
        <v>0</v>
      </c>
      <c r="N50" s="15">
        <v>0</v>
      </c>
      <c r="O50" s="14">
        <f t="shared" si="3"/>
        <v>0</v>
      </c>
      <c r="P50" s="15">
        <v>0</v>
      </c>
      <c r="Q50" s="15">
        <v>0</v>
      </c>
      <c r="R50" s="120">
        <v>0</v>
      </c>
      <c r="S50" s="15">
        <v>0</v>
      </c>
      <c r="T50" s="14">
        <f t="shared" si="4"/>
        <v>0</v>
      </c>
      <c r="U50" s="15">
        <v>0</v>
      </c>
      <c r="V50" s="15">
        <v>0</v>
      </c>
      <c r="W50" s="15">
        <v>0</v>
      </c>
      <c r="X50" s="15">
        <v>0</v>
      </c>
      <c r="Y50" s="66">
        <f t="shared" si="5"/>
        <v>6150.29</v>
      </c>
    </row>
    <row r="51" spans="1:25" s="5" customFormat="1" ht="132.75" customHeight="1" x14ac:dyDescent="0.25">
      <c r="A51" s="72" t="s">
        <v>88</v>
      </c>
      <c r="B51" s="69" t="s">
        <v>38</v>
      </c>
      <c r="C51" s="112" t="s">
        <v>17</v>
      </c>
      <c r="D51" s="68">
        <v>2019</v>
      </c>
      <c r="E51" s="14">
        <f t="shared" si="0"/>
        <v>0</v>
      </c>
      <c r="F51" s="15">
        <v>0</v>
      </c>
      <c r="G51" s="15">
        <v>0</v>
      </c>
      <c r="H51" s="15">
        <v>0</v>
      </c>
      <c r="I51" s="15">
        <v>0</v>
      </c>
      <c r="J51" s="14">
        <f t="shared" si="2"/>
        <v>0</v>
      </c>
      <c r="K51" s="15">
        <v>0</v>
      </c>
      <c r="L51" s="15">
        <v>0</v>
      </c>
      <c r="M51" s="15">
        <v>0</v>
      </c>
      <c r="N51" s="15">
        <v>0</v>
      </c>
      <c r="O51" s="14">
        <f t="shared" si="3"/>
        <v>11380</v>
      </c>
      <c r="P51" s="65">
        <v>896</v>
      </c>
      <c r="Q51" s="65">
        <v>10484</v>
      </c>
      <c r="R51" s="120">
        <v>0</v>
      </c>
      <c r="S51" s="15">
        <v>0</v>
      </c>
      <c r="T51" s="14">
        <f t="shared" si="4"/>
        <v>0</v>
      </c>
      <c r="U51" s="15">
        <v>0</v>
      </c>
      <c r="V51" s="15">
        <v>0</v>
      </c>
      <c r="W51" s="15">
        <v>0</v>
      </c>
      <c r="X51" s="15">
        <v>0</v>
      </c>
      <c r="Y51" s="66">
        <f t="shared" si="5"/>
        <v>11380</v>
      </c>
    </row>
    <row r="52" spans="1:25" s="5" customFormat="1" ht="153.75" customHeight="1" x14ac:dyDescent="0.25">
      <c r="A52" s="72" t="s">
        <v>89</v>
      </c>
      <c r="B52" s="69" t="s">
        <v>39</v>
      </c>
      <c r="C52" s="112" t="s">
        <v>17</v>
      </c>
      <c r="D52" s="68" t="s">
        <v>308</v>
      </c>
      <c r="E52" s="14">
        <f t="shared" si="0"/>
        <v>0</v>
      </c>
      <c r="F52" s="15">
        <v>0</v>
      </c>
      <c r="G52" s="15">
        <v>0</v>
      </c>
      <c r="H52" s="15">
        <v>0</v>
      </c>
      <c r="I52" s="15">
        <v>0</v>
      </c>
      <c r="J52" s="14">
        <f t="shared" si="2"/>
        <v>0</v>
      </c>
      <c r="K52" s="15">
        <v>0</v>
      </c>
      <c r="L52" s="15">
        <v>0</v>
      </c>
      <c r="M52" s="15">
        <v>0</v>
      </c>
      <c r="N52" s="15">
        <v>0</v>
      </c>
      <c r="O52" s="14">
        <f t="shared" si="3"/>
        <v>8770</v>
      </c>
      <c r="P52" s="65">
        <v>690</v>
      </c>
      <c r="Q52" s="65">
        <v>8080</v>
      </c>
      <c r="R52" s="120">
        <v>0</v>
      </c>
      <c r="S52" s="15">
        <v>0</v>
      </c>
      <c r="T52" s="14">
        <f t="shared" si="4"/>
        <v>16913</v>
      </c>
      <c r="U52" s="65">
        <v>1331</v>
      </c>
      <c r="V52" s="65">
        <v>15582</v>
      </c>
      <c r="W52" s="15">
        <v>0</v>
      </c>
      <c r="X52" s="15">
        <v>0</v>
      </c>
      <c r="Y52" s="66">
        <f t="shared" si="5"/>
        <v>25683</v>
      </c>
    </row>
    <row r="53" spans="1:25" s="5" customFormat="1" ht="76.5" customHeight="1" x14ac:dyDescent="0.25">
      <c r="A53" s="72" t="s">
        <v>90</v>
      </c>
      <c r="B53" s="69" t="s">
        <v>40</v>
      </c>
      <c r="C53" s="68" t="s">
        <v>114</v>
      </c>
      <c r="D53" s="68">
        <v>2017</v>
      </c>
      <c r="E53" s="14">
        <f t="shared" si="0"/>
        <v>20600</v>
      </c>
      <c r="F53" s="65">
        <v>20600</v>
      </c>
      <c r="G53" s="15">
        <v>0</v>
      </c>
      <c r="H53" s="15">
        <v>0</v>
      </c>
      <c r="I53" s="15">
        <v>0</v>
      </c>
      <c r="J53" s="14">
        <f t="shared" si="2"/>
        <v>0</v>
      </c>
      <c r="K53" s="15">
        <v>0</v>
      </c>
      <c r="L53" s="15">
        <v>0</v>
      </c>
      <c r="M53" s="15">
        <v>0</v>
      </c>
      <c r="N53" s="15">
        <v>0</v>
      </c>
      <c r="O53" s="14">
        <f t="shared" si="3"/>
        <v>0</v>
      </c>
      <c r="P53" s="15">
        <v>0</v>
      </c>
      <c r="Q53" s="15">
        <v>0</v>
      </c>
      <c r="R53" s="120">
        <v>0</v>
      </c>
      <c r="S53" s="15">
        <v>0</v>
      </c>
      <c r="T53" s="14">
        <f t="shared" si="4"/>
        <v>0</v>
      </c>
      <c r="U53" s="15">
        <v>0</v>
      </c>
      <c r="V53" s="15">
        <v>0</v>
      </c>
      <c r="W53" s="15">
        <v>0</v>
      </c>
      <c r="X53" s="15">
        <v>0</v>
      </c>
      <c r="Y53" s="66">
        <f t="shared" si="5"/>
        <v>20600</v>
      </c>
    </row>
    <row r="54" spans="1:25" s="5" customFormat="1" ht="133.5" customHeight="1" x14ac:dyDescent="0.25">
      <c r="A54" s="72" t="s">
        <v>91</v>
      </c>
      <c r="B54" s="69" t="s">
        <v>41</v>
      </c>
      <c r="C54" s="112" t="s">
        <v>17</v>
      </c>
      <c r="D54" s="68" t="s">
        <v>307</v>
      </c>
      <c r="E54" s="14">
        <f t="shared" si="0"/>
        <v>15000</v>
      </c>
      <c r="F54" s="65">
        <v>15000</v>
      </c>
      <c r="G54" s="15">
        <v>0</v>
      </c>
      <c r="H54" s="15">
        <v>0</v>
      </c>
      <c r="I54" s="15">
        <v>0</v>
      </c>
      <c r="J54" s="14">
        <f t="shared" si="2"/>
        <v>15000</v>
      </c>
      <c r="K54" s="65">
        <v>15000</v>
      </c>
      <c r="L54" s="15">
        <v>0</v>
      </c>
      <c r="M54" s="15">
        <v>0</v>
      </c>
      <c r="N54" s="15">
        <v>0</v>
      </c>
      <c r="O54" s="14">
        <f t="shared" si="3"/>
        <v>15000</v>
      </c>
      <c r="P54" s="65">
        <v>15000</v>
      </c>
      <c r="Q54" s="15">
        <v>0</v>
      </c>
      <c r="R54" s="120">
        <v>0</v>
      </c>
      <c r="S54" s="15">
        <v>0</v>
      </c>
      <c r="T54" s="14">
        <f t="shared" si="4"/>
        <v>15000</v>
      </c>
      <c r="U54" s="65">
        <v>15000</v>
      </c>
      <c r="V54" s="15">
        <v>0</v>
      </c>
      <c r="W54" s="15">
        <v>0</v>
      </c>
      <c r="X54" s="15">
        <v>0</v>
      </c>
      <c r="Y54" s="66">
        <f t="shared" si="5"/>
        <v>60000</v>
      </c>
    </row>
    <row r="55" spans="1:25" s="8" customFormat="1" ht="132" customHeight="1" x14ac:dyDescent="0.25">
      <c r="A55" s="72" t="s">
        <v>92</v>
      </c>
      <c r="B55" s="69" t="s">
        <v>42</v>
      </c>
      <c r="C55" s="112" t="s">
        <v>17</v>
      </c>
      <c r="D55" s="68" t="s">
        <v>307</v>
      </c>
      <c r="E55" s="14">
        <f t="shared" si="0"/>
        <v>6098</v>
      </c>
      <c r="F55" s="65">
        <v>6098</v>
      </c>
      <c r="G55" s="15">
        <v>0</v>
      </c>
      <c r="H55" s="15">
        <v>0</v>
      </c>
      <c r="I55" s="15">
        <v>0</v>
      </c>
      <c r="J55" s="14">
        <f t="shared" si="2"/>
        <v>6098</v>
      </c>
      <c r="K55" s="65">
        <v>6098</v>
      </c>
      <c r="L55" s="15">
        <v>0</v>
      </c>
      <c r="M55" s="15">
        <v>0</v>
      </c>
      <c r="N55" s="15">
        <v>0</v>
      </c>
      <c r="O55" s="14">
        <f t="shared" si="3"/>
        <v>36588</v>
      </c>
      <c r="P55" s="65">
        <v>36588</v>
      </c>
      <c r="Q55" s="15">
        <v>0</v>
      </c>
      <c r="R55" s="120">
        <v>0</v>
      </c>
      <c r="S55" s="15">
        <v>0</v>
      </c>
      <c r="T55" s="14">
        <f t="shared" si="4"/>
        <v>36588</v>
      </c>
      <c r="U55" s="65">
        <v>36588</v>
      </c>
      <c r="V55" s="15">
        <v>0</v>
      </c>
      <c r="W55" s="15">
        <v>0</v>
      </c>
      <c r="X55" s="15">
        <v>0</v>
      </c>
      <c r="Y55" s="66">
        <f t="shared" si="5"/>
        <v>85372</v>
      </c>
    </row>
    <row r="56" spans="1:25" s="5" customFormat="1" ht="143.25" customHeight="1" x14ac:dyDescent="0.25">
      <c r="A56" s="72" t="s">
        <v>93</v>
      </c>
      <c r="B56" s="69" t="s">
        <v>43</v>
      </c>
      <c r="C56" s="112" t="s">
        <v>17</v>
      </c>
      <c r="D56" s="68" t="s">
        <v>308</v>
      </c>
      <c r="E56" s="14">
        <f t="shared" si="0"/>
        <v>0</v>
      </c>
      <c r="F56" s="65">
        <v>0</v>
      </c>
      <c r="G56" s="15">
        <v>0</v>
      </c>
      <c r="H56" s="15">
        <v>0</v>
      </c>
      <c r="I56" s="15">
        <v>0</v>
      </c>
      <c r="J56" s="14">
        <f t="shared" si="2"/>
        <v>0</v>
      </c>
      <c r="K56" s="65">
        <v>0</v>
      </c>
      <c r="L56" s="15">
        <v>0</v>
      </c>
      <c r="M56" s="15">
        <v>0</v>
      </c>
      <c r="N56" s="15">
        <v>0</v>
      </c>
      <c r="O56" s="14">
        <f t="shared" si="3"/>
        <v>6810</v>
      </c>
      <c r="P56" s="65">
        <v>6810</v>
      </c>
      <c r="Q56" s="15">
        <v>0</v>
      </c>
      <c r="R56" s="120">
        <v>0</v>
      </c>
      <c r="S56" s="15">
        <v>0</v>
      </c>
      <c r="T56" s="14">
        <f t="shared" si="4"/>
        <v>6810</v>
      </c>
      <c r="U56" s="65">
        <v>6810</v>
      </c>
      <c r="V56" s="15">
        <v>0</v>
      </c>
      <c r="W56" s="15">
        <v>0</v>
      </c>
      <c r="X56" s="15">
        <v>0</v>
      </c>
      <c r="Y56" s="66">
        <f t="shared" si="5"/>
        <v>13620</v>
      </c>
    </row>
    <row r="57" spans="1:25" s="5" customFormat="1" ht="131.25" customHeight="1" x14ac:dyDescent="0.25">
      <c r="A57" s="72" t="s">
        <v>94</v>
      </c>
      <c r="B57" s="69" t="s">
        <v>44</v>
      </c>
      <c r="C57" s="112" t="s">
        <v>17</v>
      </c>
      <c r="D57" s="68" t="s">
        <v>307</v>
      </c>
      <c r="E57" s="14">
        <f t="shared" si="0"/>
        <v>380</v>
      </c>
      <c r="F57" s="65">
        <v>380</v>
      </c>
      <c r="G57" s="15">
        <v>0</v>
      </c>
      <c r="H57" s="15">
        <v>0</v>
      </c>
      <c r="I57" s="15">
        <v>0</v>
      </c>
      <c r="J57" s="14">
        <f t="shared" si="2"/>
        <v>1140</v>
      </c>
      <c r="K57" s="65">
        <v>1140</v>
      </c>
      <c r="L57" s="15">
        <v>0</v>
      </c>
      <c r="M57" s="15">
        <v>0</v>
      </c>
      <c r="N57" s="15">
        <v>0</v>
      </c>
      <c r="O57" s="14">
        <f t="shared" si="3"/>
        <v>1140</v>
      </c>
      <c r="P57" s="65">
        <v>1140</v>
      </c>
      <c r="Q57" s="15">
        <v>0</v>
      </c>
      <c r="R57" s="120">
        <v>0</v>
      </c>
      <c r="S57" s="15">
        <v>0</v>
      </c>
      <c r="T57" s="14">
        <f t="shared" si="4"/>
        <v>1140</v>
      </c>
      <c r="U57" s="65">
        <v>1140</v>
      </c>
      <c r="V57" s="15">
        <v>0</v>
      </c>
      <c r="W57" s="15">
        <v>0</v>
      </c>
      <c r="X57" s="15">
        <v>0</v>
      </c>
      <c r="Y57" s="66">
        <f t="shared" si="5"/>
        <v>3800</v>
      </c>
    </row>
    <row r="58" spans="1:25" s="5" customFormat="1" ht="141" customHeight="1" x14ac:dyDescent="0.25">
      <c r="A58" s="72" t="s">
        <v>95</v>
      </c>
      <c r="B58" s="69" t="s">
        <v>45</v>
      </c>
      <c r="C58" s="112" t="s">
        <v>17</v>
      </c>
      <c r="D58" s="68" t="s">
        <v>309</v>
      </c>
      <c r="E58" s="14">
        <f t="shared" si="0"/>
        <v>27090</v>
      </c>
      <c r="F58" s="65">
        <v>27090</v>
      </c>
      <c r="G58" s="15">
        <v>0</v>
      </c>
      <c r="H58" s="15">
        <v>0</v>
      </c>
      <c r="I58" s="15">
        <v>0</v>
      </c>
      <c r="J58" s="14">
        <f t="shared" si="2"/>
        <v>27090</v>
      </c>
      <c r="K58" s="65">
        <v>27090</v>
      </c>
      <c r="L58" s="15">
        <v>0</v>
      </c>
      <c r="M58" s="15">
        <v>0</v>
      </c>
      <c r="N58" s="15">
        <v>0</v>
      </c>
      <c r="O58" s="14">
        <f t="shared" si="3"/>
        <v>27090</v>
      </c>
      <c r="P58" s="65">
        <v>27090</v>
      </c>
      <c r="Q58" s="15">
        <v>0</v>
      </c>
      <c r="R58" s="120">
        <v>0</v>
      </c>
      <c r="S58" s="15">
        <v>0</v>
      </c>
      <c r="T58" s="14">
        <f t="shared" si="4"/>
        <v>27090</v>
      </c>
      <c r="U58" s="65">
        <v>27090</v>
      </c>
      <c r="V58" s="15">
        <v>0</v>
      </c>
      <c r="W58" s="15">
        <v>0</v>
      </c>
      <c r="X58" s="15">
        <v>0</v>
      </c>
      <c r="Y58" s="66">
        <f t="shared" si="5"/>
        <v>108360</v>
      </c>
    </row>
    <row r="59" spans="1:25" s="5" customFormat="1" ht="134.25" customHeight="1" x14ac:dyDescent="0.25">
      <c r="A59" s="72" t="s">
        <v>96</v>
      </c>
      <c r="B59" s="69" t="s">
        <v>46</v>
      </c>
      <c r="C59" s="112" t="s">
        <v>17</v>
      </c>
      <c r="D59" s="68" t="s">
        <v>308</v>
      </c>
      <c r="E59" s="14">
        <f t="shared" si="0"/>
        <v>0</v>
      </c>
      <c r="F59" s="65">
        <v>0</v>
      </c>
      <c r="G59" s="15">
        <v>0</v>
      </c>
      <c r="H59" s="15">
        <v>0</v>
      </c>
      <c r="I59" s="15">
        <v>0</v>
      </c>
      <c r="J59" s="14">
        <f t="shared" si="2"/>
        <v>0</v>
      </c>
      <c r="K59" s="65">
        <v>0</v>
      </c>
      <c r="L59" s="15">
        <v>0</v>
      </c>
      <c r="M59" s="15">
        <v>0</v>
      </c>
      <c r="N59" s="15">
        <v>0</v>
      </c>
      <c r="O59" s="14">
        <f t="shared" si="3"/>
        <v>3750</v>
      </c>
      <c r="P59" s="65">
        <v>3750</v>
      </c>
      <c r="Q59" s="15">
        <v>0</v>
      </c>
      <c r="R59" s="120">
        <v>0</v>
      </c>
      <c r="S59" s="15">
        <v>0</v>
      </c>
      <c r="T59" s="14">
        <f t="shared" si="4"/>
        <v>55000</v>
      </c>
      <c r="U59" s="65">
        <v>55000</v>
      </c>
      <c r="V59" s="15">
        <v>0</v>
      </c>
      <c r="W59" s="15">
        <v>0</v>
      </c>
      <c r="X59" s="15">
        <v>0</v>
      </c>
      <c r="Y59" s="66">
        <f t="shared" si="5"/>
        <v>58750</v>
      </c>
    </row>
    <row r="60" spans="1:25" s="5" customFormat="1" ht="135.75" customHeight="1" x14ac:dyDescent="0.25">
      <c r="A60" s="72" t="s">
        <v>97</v>
      </c>
      <c r="B60" s="69" t="s">
        <v>47</v>
      </c>
      <c r="C60" s="112" t="s">
        <v>17</v>
      </c>
      <c r="D60" s="68" t="s">
        <v>312</v>
      </c>
      <c r="E60" s="14">
        <f t="shared" si="0"/>
        <v>0</v>
      </c>
      <c r="F60" s="65">
        <v>0</v>
      </c>
      <c r="G60" s="15">
        <v>0</v>
      </c>
      <c r="H60" s="15">
        <v>0</v>
      </c>
      <c r="I60" s="15">
        <v>0</v>
      </c>
      <c r="J60" s="14">
        <f t="shared" si="2"/>
        <v>0</v>
      </c>
      <c r="K60" s="65">
        <v>0</v>
      </c>
      <c r="L60" s="15">
        <v>0</v>
      </c>
      <c r="M60" s="15">
        <v>0</v>
      </c>
      <c r="N60" s="15">
        <v>0</v>
      </c>
      <c r="O60" s="14">
        <f t="shared" si="3"/>
        <v>7500</v>
      </c>
      <c r="P60" s="65">
        <v>7500</v>
      </c>
      <c r="Q60" s="15">
        <v>0</v>
      </c>
      <c r="R60" s="120">
        <v>0</v>
      </c>
      <c r="S60" s="15">
        <v>0</v>
      </c>
      <c r="T60" s="14">
        <f t="shared" si="4"/>
        <v>67500</v>
      </c>
      <c r="U60" s="65">
        <v>67500</v>
      </c>
      <c r="V60" s="15">
        <v>0</v>
      </c>
      <c r="W60" s="15">
        <v>0</v>
      </c>
      <c r="X60" s="15">
        <v>0</v>
      </c>
      <c r="Y60" s="66">
        <f t="shared" si="5"/>
        <v>75000</v>
      </c>
    </row>
    <row r="61" spans="1:25" s="5" customFormat="1" ht="142.5" customHeight="1" x14ac:dyDescent="0.25">
      <c r="A61" s="72" t="s">
        <v>98</v>
      </c>
      <c r="B61" s="69" t="s">
        <v>48</v>
      </c>
      <c r="C61" s="112" t="s">
        <v>17</v>
      </c>
      <c r="D61" s="68" t="s">
        <v>308</v>
      </c>
      <c r="E61" s="14">
        <f t="shared" si="0"/>
        <v>0</v>
      </c>
      <c r="F61" s="65">
        <v>0</v>
      </c>
      <c r="G61" s="15">
        <v>0</v>
      </c>
      <c r="H61" s="15">
        <v>0</v>
      </c>
      <c r="I61" s="15">
        <v>0</v>
      </c>
      <c r="J61" s="14">
        <f t="shared" si="2"/>
        <v>0</v>
      </c>
      <c r="K61" s="15">
        <v>0</v>
      </c>
      <c r="L61" s="15">
        <v>0</v>
      </c>
      <c r="M61" s="15">
        <v>0</v>
      </c>
      <c r="N61" s="15">
        <v>0</v>
      </c>
      <c r="O61" s="14">
        <f t="shared" si="3"/>
        <v>6546</v>
      </c>
      <c r="P61" s="65">
        <v>6546</v>
      </c>
      <c r="Q61" s="15">
        <v>0</v>
      </c>
      <c r="R61" s="120">
        <v>0</v>
      </c>
      <c r="S61" s="15">
        <v>0</v>
      </c>
      <c r="T61" s="14">
        <f t="shared" si="4"/>
        <v>6604</v>
      </c>
      <c r="U61" s="65">
        <v>6604</v>
      </c>
      <c r="V61" s="15">
        <v>0</v>
      </c>
      <c r="W61" s="15">
        <v>0</v>
      </c>
      <c r="X61" s="15">
        <v>0</v>
      </c>
      <c r="Y61" s="66">
        <f t="shared" si="5"/>
        <v>13150</v>
      </c>
    </row>
    <row r="62" spans="1:25" s="8" customFormat="1" ht="144" customHeight="1" x14ac:dyDescent="0.25">
      <c r="A62" s="72" t="s">
        <v>99</v>
      </c>
      <c r="B62" s="69" t="s">
        <v>49</v>
      </c>
      <c r="C62" s="112" t="s">
        <v>17</v>
      </c>
      <c r="D62" s="68" t="s">
        <v>312</v>
      </c>
      <c r="E62" s="14">
        <f t="shared" si="0"/>
        <v>0</v>
      </c>
      <c r="F62" s="65">
        <v>0</v>
      </c>
      <c r="G62" s="15">
        <v>0</v>
      </c>
      <c r="H62" s="15">
        <v>0</v>
      </c>
      <c r="I62" s="15">
        <v>0</v>
      </c>
      <c r="J62" s="14">
        <f t="shared" si="2"/>
        <v>0</v>
      </c>
      <c r="K62" s="65">
        <v>0</v>
      </c>
      <c r="L62" s="15">
        <v>0</v>
      </c>
      <c r="M62" s="15">
        <v>0</v>
      </c>
      <c r="N62" s="15">
        <v>0</v>
      </c>
      <c r="O62" s="14">
        <f t="shared" si="3"/>
        <v>61813.8</v>
      </c>
      <c r="P62" s="65">
        <v>61813.8</v>
      </c>
      <c r="Q62" s="15">
        <v>0</v>
      </c>
      <c r="R62" s="120">
        <v>0</v>
      </c>
      <c r="S62" s="15">
        <v>0</v>
      </c>
      <c r="T62" s="14">
        <f t="shared" si="4"/>
        <v>54037.599999999999</v>
      </c>
      <c r="U62" s="65">
        <v>54037.599999999999</v>
      </c>
      <c r="V62" s="15">
        <v>0</v>
      </c>
      <c r="W62" s="15">
        <v>0</v>
      </c>
      <c r="X62" s="15">
        <v>0</v>
      </c>
      <c r="Y62" s="66">
        <f t="shared" si="5"/>
        <v>115851.4</v>
      </c>
    </row>
    <row r="63" spans="1:25" s="8" customFormat="1" ht="138" customHeight="1" x14ac:dyDescent="0.25">
      <c r="A63" s="72" t="s">
        <v>100</v>
      </c>
      <c r="B63" s="69" t="s">
        <v>50</v>
      </c>
      <c r="C63" s="112" t="s">
        <v>17</v>
      </c>
      <c r="D63" s="68" t="s">
        <v>307</v>
      </c>
      <c r="E63" s="14">
        <f t="shared" si="0"/>
        <v>9644</v>
      </c>
      <c r="F63" s="65">
        <v>9644</v>
      </c>
      <c r="G63" s="15">
        <v>0</v>
      </c>
      <c r="H63" s="15">
        <v>0</v>
      </c>
      <c r="I63" s="15">
        <v>0</v>
      </c>
      <c r="J63" s="14">
        <f t="shared" si="2"/>
        <v>8590</v>
      </c>
      <c r="K63" s="65">
        <v>8590</v>
      </c>
      <c r="L63" s="15">
        <v>0</v>
      </c>
      <c r="M63" s="15">
        <v>0</v>
      </c>
      <c r="N63" s="15">
        <v>0</v>
      </c>
      <c r="O63" s="14">
        <f t="shared" si="3"/>
        <v>27743</v>
      </c>
      <c r="P63" s="65">
        <v>27743</v>
      </c>
      <c r="Q63" s="15">
        <v>0</v>
      </c>
      <c r="R63" s="120">
        <v>0</v>
      </c>
      <c r="S63" s="15">
        <v>0</v>
      </c>
      <c r="T63" s="14">
        <f t="shared" si="4"/>
        <v>26788</v>
      </c>
      <c r="U63" s="65">
        <v>26788</v>
      </c>
      <c r="V63" s="15">
        <v>0</v>
      </c>
      <c r="W63" s="15">
        <v>0</v>
      </c>
      <c r="X63" s="15">
        <v>0</v>
      </c>
      <c r="Y63" s="66">
        <f t="shared" si="5"/>
        <v>72765</v>
      </c>
    </row>
    <row r="64" spans="1:25" s="8" customFormat="1" ht="135" customHeight="1" x14ac:dyDescent="0.25">
      <c r="A64" s="72" t="s">
        <v>101</v>
      </c>
      <c r="B64" s="69" t="s">
        <v>324</v>
      </c>
      <c r="C64" s="112" t="s">
        <v>17</v>
      </c>
      <c r="D64" s="68" t="s">
        <v>308</v>
      </c>
      <c r="E64" s="14">
        <f t="shared" si="0"/>
        <v>0</v>
      </c>
      <c r="F64" s="65">
        <v>0</v>
      </c>
      <c r="G64" s="15">
        <v>0</v>
      </c>
      <c r="H64" s="15">
        <v>0</v>
      </c>
      <c r="I64" s="15">
        <v>0</v>
      </c>
      <c r="J64" s="14">
        <f t="shared" si="2"/>
        <v>0</v>
      </c>
      <c r="K64" s="65">
        <v>0</v>
      </c>
      <c r="L64" s="15">
        <v>0</v>
      </c>
      <c r="M64" s="15">
        <v>0</v>
      </c>
      <c r="N64" s="15">
        <v>0</v>
      </c>
      <c r="O64" s="14">
        <f t="shared" si="3"/>
        <v>20750</v>
      </c>
      <c r="P64" s="65">
        <v>20750</v>
      </c>
      <c r="Q64" s="15">
        <v>0</v>
      </c>
      <c r="R64" s="120">
        <v>0</v>
      </c>
      <c r="S64" s="15">
        <v>0</v>
      </c>
      <c r="T64" s="14">
        <f t="shared" si="4"/>
        <v>41000</v>
      </c>
      <c r="U64" s="65">
        <v>41000</v>
      </c>
      <c r="V64" s="15">
        <v>0</v>
      </c>
      <c r="W64" s="15">
        <v>0</v>
      </c>
      <c r="X64" s="15">
        <v>0</v>
      </c>
      <c r="Y64" s="66">
        <f t="shared" si="5"/>
        <v>61750</v>
      </c>
    </row>
    <row r="65" spans="1:188" s="8" customFormat="1" ht="138.75" customHeight="1" x14ac:dyDescent="0.25">
      <c r="A65" s="72" t="s">
        <v>102</v>
      </c>
      <c r="B65" s="73" t="s">
        <v>325</v>
      </c>
      <c r="C65" s="112" t="s">
        <v>17</v>
      </c>
      <c r="D65" s="68" t="s">
        <v>308</v>
      </c>
      <c r="E65" s="14">
        <f t="shared" si="0"/>
        <v>0</v>
      </c>
      <c r="F65" s="65">
        <v>0</v>
      </c>
      <c r="G65" s="15">
        <v>0</v>
      </c>
      <c r="H65" s="15">
        <v>0</v>
      </c>
      <c r="I65" s="15">
        <v>0</v>
      </c>
      <c r="J65" s="14">
        <f t="shared" si="2"/>
        <v>0</v>
      </c>
      <c r="K65" s="65">
        <v>0</v>
      </c>
      <c r="L65" s="15">
        <v>0</v>
      </c>
      <c r="M65" s="15">
        <v>0</v>
      </c>
      <c r="N65" s="15">
        <v>0</v>
      </c>
      <c r="O65" s="14">
        <f t="shared" si="3"/>
        <v>3160</v>
      </c>
      <c r="P65" s="65">
        <v>3160</v>
      </c>
      <c r="Q65" s="15">
        <v>0</v>
      </c>
      <c r="R65" s="120">
        <v>0</v>
      </c>
      <c r="S65" s="15">
        <v>0</v>
      </c>
      <c r="T65" s="14">
        <f t="shared" si="4"/>
        <v>3580</v>
      </c>
      <c r="U65" s="65">
        <v>3580</v>
      </c>
      <c r="V65" s="15">
        <v>0</v>
      </c>
      <c r="W65" s="15">
        <v>0</v>
      </c>
      <c r="X65" s="15">
        <v>0</v>
      </c>
      <c r="Y65" s="66">
        <f t="shared" si="5"/>
        <v>6740</v>
      </c>
    </row>
    <row r="66" spans="1:188" s="8" customFormat="1" ht="132.75" customHeight="1" x14ac:dyDescent="0.25">
      <c r="A66" s="72" t="s">
        <v>103</v>
      </c>
      <c r="B66" s="69" t="s">
        <v>51</v>
      </c>
      <c r="C66" s="112" t="s">
        <v>17</v>
      </c>
      <c r="D66" s="68" t="s">
        <v>308</v>
      </c>
      <c r="E66" s="14">
        <f t="shared" si="0"/>
        <v>0</v>
      </c>
      <c r="F66" s="65">
        <v>0</v>
      </c>
      <c r="G66" s="15">
        <v>0</v>
      </c>
      <c r="H66" s="15">
        <v>0</v>
      </c>
      <c r="I66" s="15">
        <v>0</v>
      </c>
      <c r="J66" s="14">
        <f t="shared" si="2"/>
        <v>0</v>
      </c>
      <c r="K66" s="65">
        <v>0</v>
      </c>
      <c r="L66" s="15">
        <v>0</v>
      </c>
      <c r="M66" s="15">
        <v>0</v>
      </c>
      <c r="N66" s="15">
        <v>0</v>
      </c>
      <c r="O66" s="14">
        <f t="shared" si="3"/>
        <v>14304</v>
      </c>
      <c r="P66" s="65">
        <v>14304</v>
      </c>
      <c r="Q66" s="15">
        <v>0</v>
      </c>
      <c r="R66" s="120">
        <v>0</v>
      </c>
      <c r="S66" s="15">
        <v>0</v>
      </c>
      <c r="T66" s="14">
        <f t="shared" si="4"/>
        <v>15933</v>
      </c>
      <c r="U66" s="65">
        <v>15933</v>
      </c>
      <c r="V66" s="15">
        <v>0</v>
      </c>
      <c r="W66" s="15">
        <v>0</v>
      </c>
      <c r="X66" s="15">
        <v>0</v>
      </c>
      <c r="Y66" s="66">
        <f t="shared" si="5"/>
        <v>30237</v>
      </c>
    </row>
    <row r="67" spans="1:188" s="5" customFormat="1" ht="147" customHeight="1" x14ac:dyDescent="0.25">
      <c r="A67" s="72" t="s">
        <v>104</v>
      </c>
      <c r="B67" s="69" t="s">
        <v>52</v>
      </c>
      <c r="C67" s="112" t="s">
        <v>17</v>
      </c>
      <c r="D67" s="68" t="s">
        <v>308</v>
      </c>
      <c r="E67" s="14">
        <f t="shared" si="0"/>
        <v>0</v>
      </c>
      <c r="F67" s="65">
        <v>0</v>
      </c>
      <c r="G67" s="15">
        <v>0</v>
      </c>
      <c r="H67" s="15">
        <v>0</v>
      </c>
      <c r="I67" s="15">
        <v>0</v>
      </c>
      <c r="J67" s="14">
        <f t="shared" si="2"/>
        <v>0</v>
      </c>
      <c r="K67" s="65">
        <v>0</v>
      </c>
      <c r="L67" s="15">
        <v>0</v>
      </c>
      <c r="M67" s="15">
        <v>0</v>
      </c>
      <c r="N67" s="15">
        <v>0</v>
      </c>
      <c r="O67" s="14">
        <f t="shared" si="3"/>
        <v>30043.7</v>
      </c>
      <c r="P67" s="65">
        <v>30043.7</v>
      </c>
      <c r="Q67" s="15">
        <v>0</v>
      </c>
      <c r="R67" s="120">
        <v>0</v>
      </c>
      <c r="S67" s="15">
        <v>0</v>
      </c>
      <c r="T67" s="14">
        <f t="shared" si="4"/>
        <v>31564</v>
      </c>
      <c r="U67" s="65">
        <v>31564</v>
      </c>
      <c r="V67" s="15">
        <v>0</v>
      </c>
      <c r="W67" s="15">
        <v>0</v>
      </c>
      <c r="X67" s="15">
        <v>0</v>
      </c>
      <c r="Y67" s="66">
        <f t="shared" si="5"/>
        <v>61607.7</v>
      </c>
    </row>
    <row r="68" spans="1:188" s="5" customFormat="1" ht="138" customHeight="1" x14ac:dyDescent="0.25">
      <c r="A68" s="72" t="s">
        <v>105</v>
      </c>
      <c r="B68" s="69" t="s">
        <v>53</v>
      </c>
      <c r="C68" s="112" t="s">
        <v>17</v>
      </c>
      <c r="D68" s="68" t="s">
        <v>311</v>
      </c>
      <c r="E68" s="14">
        <f t="shared" si="0"/>
        <v>18402</v>
      </c>
      <c r="F68" s="65">
        <v>18402</v>
      </c>
      <c r="G68" s="15">
        <v>0</v>
      </c>
      <c r="H68" s="15">
        <v>0</v>
      </c>
      <c r="I68" s="15">
        <v>0</v>
      </c>
      <c r="J68" s="14">
        <f t="shared" si="2"/>
        <v>42643</v>
      </c>
      <c r="K68" s="65">
        <v>42643</v>
      </c>
      <c r="L68" s="15">
        <v>0</v>
      </c>
      <c r="M68" s="15">
        <v>0</v>
      </c>
      <c r="N68" s="15">
        <v>0</v>
      </c>
      <c r="O68" s="14">
        <f t="shared" si="3"/>
        <v>0</v>
      </c>
      <c r="P68" s="15">
        <v>0</v>
      </c>
      <c r="Q68" s="15">
        <v>0</v>
      </c>
      <c r="R68" s="120">
        <v>0</v>
      </c>
      <c r="S68" s="15">
        <v>0</v>
      </c>
      <c r="T68" s="14">
        <f t="shared" si="4"/>
        <v>0</v>
      </c>
      <c r="U68" s="15">
        <v>0</v>
      </c>
      <c r="V68" s="15">
        <v>0</v>
      </c>
      <c r="W68" s="15">
        <v>0</v>
      </c>
      <c r="X68" s="15">
        <v>0</v>
      </c>
      <c r="Y68" s="66">
        <f t="shared" si="5"/>
        <v>61045</v>
      </c>
    </row>
    <row r="69" spans="1:188" s="5" customFormat="1" ht="135" customHeight="1" x14ac:dyDescent="0.25">
      <c r="A69" s="72" t="s">
        <v>106</v>
      </c>
      <c r="B69" s="69" t="s">
        <v>54</v>
      </c>
      <c r="C69" s="112" t="s">
        <v>17</v>
      </c>
      <c r="D69" s="68">
        <v>2017</v>
      </c>
      <c r="E69" s="14">
        <f t="shared" si="0"/>
        <v>47370</v>
      </c>
      <c r="F69" s="65">
        <v>47370</v>
      </c>
      <c r="G69" s="15">
        <v>0</v>
      </c>
      <c r="H69" s="15">
        <v>0</v>
      </c>
      <c r="I69" s="15">
        <v>0</v>
      </c>
      <c r="J69" s="14">
        <f t="shared" si="2"/>
        <v>0</v>
      </c>
      <c r="K69" s="65"/>
      <c r="L69" s="15">
        <v>0</v>
      </c>
      <c r="M69" s="15">
        <v>0</v>
      </c>
      <c r="N69" s="15">
        <v>0</v>
      </c>
      <c r="O69" s="14">
        <f t="shared" si="3"/>
        <v>0</v>
      </c>
      <c r="P69" s="15">
        <v>0</v>
      </c>
      <c r="Q69" s="15">
        <v>0</v>
      </c>
      <c r="R69" s="120">
        <v>0</v>
      </c>
      <c r="S69" s="15">
        <v>0</v>
      </c>
      <c r="T69" s="14">
        <f t="shared" si="4"/>
        <v>0</v>
      </c>
      <c r="U69" s="15">
        <v>0</v>
      </c>
      <c r="V69" s="15">
        <v>0</v>
      </c>
      <c r="W69" s="15">
        <v>0</v>
      </c>
      <c r="X69" s="15">
        <v>0</v>
      </c>
      <c r="Y69" s="66">
        <f t="shared" si="5"/>
        <v>47370</v>
      </c>
    </row>
    <row r="70" spans="1:188" s="5" customFormat="1" ht="144.75" customHeight="1" x14ac:dyDescent="0.25">
      <c r="A70" s="72" t="s">
        <v>107</v>
      </c>
      <c r="B70" s="69" t="s">
        <v>55</v>
      </c>
      <c r="C70" s="112" t="s">
        <v>17</v>
      </c>
      <c r="D70" s="68" t="s">
        <v>310</v>
      </c>
      <c r="E70" s="14">
        <f t="shared" si="0"/>
        <v>16368</v>
      </c>
      <c r="F70" s="65">
        <v>16368</v>
      </c>
      <c r="G70" s="15">
        <v>0</v>
      </c>
      <c r="H70" s="15">
        <v>0</v>
      </c>
      <c r="I70" s="15">
        <v>0</v>
      </c>
      <c r="J70" s="14">
        <f t="shared" si="2"/>
        <v>31342</v>
      </c>
      <c r="K70" s="65">
        <v>31342</v>
      </c>
      <c r="L70" s="15">
        <v>0</v>
      </c>
      <c r="M70" s="15">
        <v>0</v>
      </c>
      <c r="N70" s="15">
        <v>0</v>
      </c>
      <c r="O70" s="14">
        <f t="shared" si="3"/>
        <v>0</v>
      </c>
      <c r="P70" s="15">
        <v>0</v>
      </c>
      <c r="Q70" s="15">
        <v>0</v>
      </c>
      <c r="R70" s="120">
        <v>0</v>
      </c>
      <c r="S70" s="15">
        <v>0</v>
      </c>
      <c r="T70" s="14">
        <f t="shared" si="4"/>
        <v>0</v>
      </c>
      <c r="U70" s="15">
        <v>0</v>
      </c>
      <c r="V70" s="15">
        <v>0</v>
      </c>
      <c r="W70" s="15">
        <v>0</v>
      </c>
      <c r="X70" s="15">
        <v>0</v>
      </c>
      <c r="Y70" s="66">
        <f t="shared" si="5"/>
        <v>47710</v>
      </c>
    </row>
    <row r="71" spans="1:188" s="5" customFormat="1" ht="144" customHeight="1" x14ac:dyDescent="0.25">
      <c r="A71" s="72" t="s">
        <v>108</v>
      </c>
      <c r="B71" s="69" t="s">
        <v>56</v>
      </c>
      <c r="C71" s="112" t="s">
        <v>17</v>
      </c>
      <c r="D71" s="68" t="s">
        <v>310</v>
      </c>
      <c r="E71" s="14">
        <f t="shared" si="0"/>
        <v>25200</v>
      </c>
      <c r="F71" s="65">
        <v>25200</v>
      </c>
      <c r="G71" s="15">
        <v>0</v>
      </c>
      <c r="H71" s="15">
        <v>0</v>
      </c>
      <c r="I71" s="15">
        <v>0</v>
      </c>
      <c r="J71" s="14">
        <f t="shared" si="2"/>
        <v>33954</v>
      </c>
      <c r="K71" s="65">
        <v>33954</v>
      </c>
      <c r="L71" s="15">
        <v>0</v>
      </c>
      <c r="M71" s="15">
        <v>0</v>
      </c>
      <c r="N71" s="15">
        <v>0</v>
      </c>
      <c r="O71" s="14">
        <f t="shared" si="3"/>
        <v>0</v>
      </c>
      <c r="P71" s="15">
        <v>0</v>
      </c>
      <c r="Q71" s="15">
        <v>0</v>
      </c>
      <c r="R71" s="120">
        <v>0</v>
      </c>
      <c r="S71" s="15">
        <v>0</v>
      </c>
      <c r="T71" s="14">
        <f t="shared" si="4"/>
        <v>0</v>
      </c>
      <c r="U71" s="15">
        <v>0</v>
      </c>
      <c r="V71" s="15">
        <v>0</v>
      </c>
      <c r="W71" s="15">
        <v>0</v>
      </c>
      <c r="X71" s="15">
        <v>0</v>
      </c>
      <c r="Y71" s="66">
        <f t="shared" si="5"/>
        <v>59154</v>
      </c>
    </row>
    <row r="72" spans="1:188" s="5" customFormat="1" ht="142.5" customHeight="1" x14ac:dyDescent="0.25">
      <c r="A72" s="72" t="s">
        <v>109</v>
      </c>
      <c r="B72" s="69" t="s">
        <v>57</v>
      </c>
      <c r="C72" s="112" t="s">
        <v>17</v>
      </c>
      <c r="D72" s="68" t="s">
        <v>310</v>
      </c>
      <c r="E72" s="14">
        <f t="shared" si="0"/>
        <v>5821</v>
      </c>
      <c r="F72" s="65">
        <v>5821</v>
      </c>
      <c r="G72" s="15">
        <v>0</v>
      </c>
      <c r="H72" s="15">
        <v>0</v>
      </c>
      <c r="I72" s="15">
        <v>0</v>
      </c>
      <c r="J72" s="14">
        <f t="shared" si="2"/>
        <v>5879</v>
      </c>
      <c r="K72" s="65">
        <v>5879</v>
      </c>
      <c r="L72" s="15">
        <v>0</v>
      </c>
      <c r="M72" s="15">
        <v>0</v>
      </c>
      <c r="N72" s="15">
        <v>0</v>
      </c>
      <c r="O72" s="14">
        <f t="shared" si="3"/>
        <v>0</v>
      </c>
      <c r="P72" s="15">
        <v>0</v>
      </c>
      <c r="Q72" s="15">
        <v>0</v>
      </c>
      <c r="R72" s="120">
        <v>0</v>
      </c>
      <c r="S72" s="15">
        <v>0</v>
      </c>
      <c r="T72" s="14">
        <f t="shared" si="4"/>
        <v>0</v>
      </c>
      <c r="U72" s="15">
        <v>0</v>
      </c>
      <c r="V72" s="15">
        <v>0</v>
      </c>
      <c r="W72" s="15">
        <v>0</v>
      </c>
      <c r="X72" s="15">
        <v>0</v>
      </c>
      <c r="Y72" s="66">
        <f t="shared" si="5"/>
        <v>11700</v>
      </c>
    </row>
    <row r="73" spans="1:188" s="5" customFormat="1" ht="148.5" customHeight="1" x14ac:dyDescent="0.25">
      <c r="A73" s="72" t="s">
        <v>110</v>
      </c>
      <c r="B73" s="69" t="s">
        <v>58</v>
      </c>
      <c r="C73" s="112" t="s">
        <v>17</v>
      </c>
      <c r="D73" s="68" t="s">
        <v>309</v>
      </c>
      <c r="E73" s="14">
        <f t="shared" si="0"/>
        <v>11880</v>
      </c>
      <c r="F73" s="65">
        <v>11880</v>
      </c>
      <c r="G73" s="15">
        <v>0</v>
      </c>
      <c r="H73" s="15">
        <v>0</v>
      </c>
      <c r="I73" s="15">
        <v>0</v>
      </c>
      <c r="J73" s="14">
        <f t="shared" si="2"/>
        <v>7857</v>
      </c>
      <c r="K73" s="65">
        <v>7857</v>
      </c>
      <c r="L73" s="15">
        <v>0</v>
      </c>
      <c r="M73" s="15">
        <v>0</v>
      </c>
      <c r="N73" s="15">
        <v>0</v>
      </c>
      <c r="O73" s="14">
        <f t="shared" si="3"/>
        <v>40500</v>
      </c>
      <c r="P73" s="65">
        <v>40500</v>
      </c>
      <c r="Q73" s="15">
        <v>0</v>
      </c>
      <c r="R73" s="120">
        <v>0</v>
      </c>
      <c r="S73" s="15">
        <v>0</v>
      </c>
      <c r="T73" s="14">
        <f t="shared" si="4"/>
        <v>40500</v>
      </c>
      <c r="U73" s="65">
        <v>40500</v>
      </c>
      <c r="V73" s="15">
        <v>0</v>
      </c>
      <c r="W73" s="15">
        <v>0</v>
      </c>
      <c r="X73" s="15">
        <v>0</v>
      </c>
      <c r="Y73" s="66">
        <f t="shared" si="5"/>
        <v>100737</v>
      </c>
    </row>
    <row r="74" spans="1:188" s="5" customFormat="1" ht="137.25" customHeight="1" x14ac:dyDescent="0.25">
      <c r="A74" s="72" t="s">
        <v>111</v>
      </c>
      <c r="B74" s="69" t="s">
        <v>59</v>
      </c>
      <c r="C74" s="112" t="s">
        <v>17</v>
      </c>
      <c r="D74" s="68" t="s">
        <v>308</v>
      </c>
      <c r="E74" s="14">
        <f t="shared" si="0"/>
        <v>0</v>
      </c>
      <c r="F74" s="65">
        <v>0</v>
      </c>
      <c r="G74" s="15">
        <v>0</v>
      </c>
      <c r="H74" s="15">
        <v>0</v>
      </c>
      <c r="I74" s="15">
        <v>0</v>
      </c>
      <c r="J74" s="14">
        <f t="shared" si="2"/>
        <v>0</v>
      </c>
      <c r="K74" s="65">
        <v>0</v>
      </c>
      <c r="L74" s="15">
        <v>0</v>
      </c>
      <c r="M74" s="15">
        <v>0</v>
      </c>
      <c r="N74" s="15">
        <v>0</v>
      </c>
      <c r="O74" s="14">
        <f t="shared" si="3"/>
        <v>12958.5</v>
      </c>
      <c r="P74" s="65">
        <v>12958.5</v>
      </c>
      <c r="Q74" s="15">
        <v>0</v>
      </c>
      <c r="R74" s="120">
        <v>0</v>
      </c>
      <c r="S74" s="15">
        <v>0</v>
      </c>
      <c r="T74" s="14">
        <f t="shared" si="4"/>
        <v>12958.5</v>
      </c>
      <c r="U74" s="65">
        <v>12958.5</v>
      </c>
      <c r="V74" s="15">
        <v>0</v>
      </c>
      <c r="W74" s="15">
        <v>0</v>
      </c>
      <c r="X74" s="15">
        <v>0</v>
      </c>
      <c r="Y74" s="66">
        <f t="shared" si="5"/>
        <v>25917</v>
      </c>
    </row>
    <row r="75" spans="1:188" s="5" customFormat="1" ht="140.25" customHeight="1" x14ac:dyDescent="0.25">
      <c r="A75" s="72" t="s">
        <v>112</v>
      </c>
      <c r="B75" s="73" t="s">
        <v>60</v>
      </c>
      <c r="C75" s="112" t="s">
        <v>17</v>
      </c>
      <c r="D75" s="68">
        <v>2017</v>
      </c>
      <c r="E75" s="14">
        <f t="shared" si="0"/>
        <v>5758</v>
      </c>
      <c r="F75" s="65">
        <v>5758</v>
      </c>
      <c r="G75" s="15">
        <v>0</v>
      </c>
      <c r="H75" s="15">
        <v>0</v>
      </c>
      <c r="I75" s="15">
        <v>0</v>
      </c>
      <c r="J75" s="14">
        <f t="shared" si="2"/>
        <v>0</v>
      </c>
      <c r="K75" s="65"/>
      <c r="L75" s="15">
        <v>0</v>
      </c>
      <c r="M75" s="15">
        <v>0</v>
      </c>
      <c r="N75" s="15">
        <v>0</v>
      </c>
      <c r="O75" s="14">
        <f t="shared" si="3"/>
        <v>0</v>
      </c>
      <c r="P75" s="15">
        <v>0</v>
      </c>
      <c r="Q75" s="15">
        <v>0</v>
      </c>
      <c r="R75" s="120">
        <v>0</v>
      </c>
      <c r="S75" s="15">
        <v>0</v>
      </c>
      <c r="T75" s="14">
        <f t="shared" si="4"/>
        <v>0</v>
      </c>
      <c r="U75" s="15">
        <v>0</v>
      </c>
      <c r="V75" s="15">
        <v>0</v>
      </c>
      <c r="W75" s="15">
        <v>0</v>
      </c>
      <c r="X75" s="15">
        <v>0</v>
      </c>
      <c r="Y75" s="66">
        <f t="shared" si="5"/>
        <v>5758</v>
      </c>
    </row>
    <row r="76" spans="1:188" s="8" customFormat="1" ht="174" customHeight="1" x14ac:dyDescent="0.25">
      <c r="A76" s="72" t="s">
        <v>113</v>
      </c>
      <c r="B76" s="73" t="s">
        <v>326</v>
      </c>
      <c r="C76" s="112" t="s">
        <v>17</v>
      </c>
      <c r="D76" s="74" t="s">
        <v>307</v>
      </c>
      <c r="E76" s="14">
        <f t="shared" si="0"/>
        <v>3145</v>
      </c>
      <c r="F76" s="75">
        <v>3145</v>
      </c>
      <c r="G76" s="15">
        <v>0</v>
      </c>
      <c r="H76" s="15">
        <v>0</v>
      </c>
      <c r="I76" s="15">
        <v>0</v>
      </c>
      <c r="J76" s="14">
        <f t="shared" si="2"/>
        <v>3145</v>
      </c>
      <c r="K76" s="75">
        <v>3145</v>
      </c>
      <c r="L76" s="15">
        <v>0</v>
      </c>
      <c r="M76" s="15">
        <v>0</v>
      </c>
      <c r="N76" s="15">
        <v>0</v>
      </c>
      <c r="O76" s="14">
        <f t="shared" si="3"/>
        <v>3145</v>
      </c>
      <c r="P76" s="75">
        <v>3145</v>
      </c>
      <c r="Q76" s="15">
        <v>0</v>
      </c>
      <c r="R76" s="120">
        <v>0</v>
      </c>
      <c r="S76" s="15">
        <v>0</v>
      </c>
      <c r="T76" s="14">
        <f t="shared" si="4"/>
        <v>3145</v>
      </c>
      <c r="U76" s="75">
        <v>3145</v>
      </c>
      <c r="V76" s="15">
        <v>0</v>
      </c>
      <c r="W76" s="15">
        <v>0</v>
      </c>
      <c r="X76" s="15">
        <v>0</v>
      </c>
      <c r="Y76" s="66">
        <f t="shared" si="5"/>
        <v>12580</v>
      </c>
    </row>
    <row r="77" spans="1:188" s="41" customFormat="1" ht="39.75" customHeight="1" x14ac:dyDescent="0.25">
      <c r="A77" s="76" t="s">
        <v>117</v>
      </c>
      <c r="B77" s="60" t="s">
        <v>327</v>
      </c>
      <c r="C77" s="53"/>
      <c r="D77" s="53"/>
      <c r="E77" s="14">
        <f>SUM(E22:E76)</f>
        <v>1049673.48</v>
      </c>
      <c r="F77" s="14">
        <f t="shared" ref="F77:Y77" si="6">SUM(F22:F76)</f>
        <v>454227.27</v>
      </c>
      <c r="G77" s="14">
        <f t="shared" si="6"/>
        <v>595446.21</v>
      </c>
      <c r="H77" s="14">
        <f t="shared" si="6"/>
        <v>0</v>
      </c>
      <c r="I77" s="14">
        <f t="shared" si="6"/>
        <v>0</v>
      </c>
      <c r="J77" s="14">
        <f t="shared" si="6"/>
        <v>1546358.71</v>
      </c>
      <c r="K77" s="14">
        <f t="shared" si="6"/>
        <v>390728.64500000002</v>
      </c>
      <c r="L77" s="14">
        <f t="shared" si="6"/>
        <v>1155630.0649999999</v>
      </c>
      <c r="M77" s="14">
        <f t="shared" si="6"/>
        <v>0</v>
      </c>
      <c r="N77" s="14">
        <f t="shared" si="6"/>
        <v>0</v>
      </c>
      <c r="O77" s="14">
        <f t="shared" si="6"/>
        <v>1577218.13</v>
      </c>
      <c r="P77" s="14">
        <f t="shared" si="6"/>
        <v>384239.652</v>
      </c>
      <c r="Q77" s="14">
        <f t="shared" si="6"/>
        <v>1192978.4779999999</v>
      </c>
      <c r="R77" s="122">
        <f t="shared" si="6"/>
        <v>0</v>
      </c>
      <c r="S77" s="14">
        <f t="shared" si="6"/>
        <v>0</v>
      </c>
      <c r="T77" s="14">
        <f t="shared" si="6"/>
        <v>1221734.97</v>
      </c>
      <c r="U77" s="14">
        <f t="shared" si="6"/>
        <v>484553.29399999999</v>
      </c>
      <c r="V77" s="14">
        <f t="shared" si="6"/>
        <v>737181.67599999998</v>
      </c>
      <c r="W77" s="14">
        <f t="shared" si="6"/>
        <v>0</v>
      </c>
      <c r="X77" s="14">
        <f t="shared" si="6"/>
        <v>0</v>
      </c>
      <c r="Y77" s="14">
        <f t="shared" si="6"/>
        <v>5394985.29</v>
      </c>
    </row>
    <row r="78" spans="1:188" s="9" customFormat="1" x14ac:dyDescent="0.25">
      <c r="A78" s="77" t="s">
        <v>118</v>
      </c>
      <c r="B78" s="128" t="s">
        <v>119</v>
      </c>
      <c r="C78" s="129"/>
      <c r="D78" s="129"/>
      <c r="E78" s="129"/>
      <c r="F78" s="129"/>
      <c r="G78" s="129"/>
      <c r="H78" s="129"/>
      <c r="I78" s="129"/>
      <c r="J78" s="129"/>
      <c r="K78" s="129"/>
      <c r="L78" s="129"/>
      <c r="M78" s="129"/>
      <c r="N78" s="129"/>
      <c r="O78" s="129"/>
      <c r="P78" s="130"/>
      <c r="Q78" s="78"/>
      <c r="R78" s="124"/>
      <c r="S78" s="78"/>
      <c r="T78" s="78"/>
      <c r="U78" s="78"/>
      <c r="V78" s="78"/>
      <c r="W78" s="78"/>
      <c r="X78" s="78"/>
      <c r="Y78" s="79"/>
      <c r="Z78" s="1"/>
      <c r="AA78" s="1">
        <v>1</v>
      </c>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row>
    <row r="79" spans="1:188" s="9" customFormat="1" ht="62.25" customHeight="1" x14ac:dyDescent="0.25">
      <c r="A79" s="80" t="s">
        <v>120</v>
      </c>
      <c r="B79" s="81" t="s">
        <v>121</v>
      </c>
      <c r="C79" s="3"/>
      <c r="D79" s="3"/>
      <c r="E79" s="82"/>
      <c r="F79" s="82"/>
      <c r="G79" s="83"/>
      <c r="H79" s="83"/>
      <c r="I79" s="83"/>
      <c r="J79" s="82"/>
      <c r="K79" s="82"/>
      <c r="L79" s="83"/>
      <c r="M79" s="83"/>
      <c r="N79" s="83"/>
      <c r="O79" s="82"/>
      <c r="P79" s="82"/>
      <c r="Q79" s="83"/>
      <c r="R79" s="120"/>
      <c r="S79" s="83"/>
      <c r="T79" s="84"/>
      <c r="U79" s="84"/>
      <c r="V79" s="83"/>
      <c r="W79" s="83"/>
      <c r="X79" s="83"/>
      <c r="Y79" s="30"/>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row>
    <row r="80" spans="1:188" ht="138" customHeight="1" x14ac:dyDescent="0.25">
      <c r="A80" s="85" t="s">
        <v>122</v>
      </c>
      <c r="B80" s="26" t="s">
        <v>123</v>
      </c>
      <c r="C80" s="3" t="s">
        <v>17</v>
      </c>
      <c r="D80" s="86" t="s">
        <v>32</v>
      </c>
      <c r="E80" s="14">
        <f t="shared" ref="E80:E98" si="7">SUM(F80:I80)</f>
        <v>11</v>
      </c>
      <c r="F80" s="87">
        <v>11</v>
      </c>
      <c r="G80" s="39">
        <v>0</v>
      </c>
      <c r="H80" s="39">
        <v>0</v>
      </c>
      <c r="I80" s="39">
        <v>0</v>
      </c>
      <c r="J80" s="14">
        <f t="shared" ref="J80:J98" si="8">SUM(K80:N80)</f>
        <v>11</v>
      </c>
      <c r="K80" s="87">
        <v>11</v>
      </c>
      <c r="L80" s="39">
        <v>0</v>
      </c>
      <c r="M80" s="39">
        <v>0</v>
      </c>
      <c r="N80" s="39">
        <v>0</v>
      </c>
      <c r="O80" s="14">
        <f t="shared" ref="O80:O98" si="9">SUM(P80:S80)</f>
        <v>11</v>
      </c>
      <c r="P80" s="87">
        <v>11</v>
      </c>
      <c r="Q80" s="39">
        <v>0</v>
      </c>
      <c r="R80" s="121">
        <v>0</v>
      </c>
      <c r="S80" s="39">
        <v>0</v>
      </c>
      <c r="T80" s="14">
        <f t="shared" ref="T80:T98" si="10">SUM(U80:X80)</f>
        <v>11</v>
      </c>
      <c r="U80" s="87">
        <v>11</v>
      </c>
      <c r="V80" s="39">
        <v>0</v>
      </c>
      <c r="W80" s="39">
        <v>0</v>
      </c>
      <c r="X80" s="39">
        <v>0</v>
      </c>
      <c r="Y80" s="66">
        <f t="shared" ref="Y80:Y98" si="11">E80+J80+O80+T80</f>
        <v>44</v>
      </c>
    </row>
    <row r="81" spans="1:26" ht="141" customHeight="1" x14ac:dyDescent="0.25">
      <c r="A81" s="85" t="s">
        <v>124</v>
      </c>
      <c r="B81" s="26" t="s">
        <v>125</v>
      </c>
      <c r="C81" s="3" t="s">
        <v>17</v>
      </c>
      <c r="D81" s="86" t="s">
        <v>32</v>
      </c>
      <c r="E81" s="14">
        <f t="shared" si="7"/>
        <v>5</v>
      </c>
      <c r="F81" s="87">
        <v>5</v>
      </c>
      <c r="G81" s="39">
        <v>0</v>
      </c>
      <c r="H81" s="39">
        <v>0</v>
      </c>
      <c r="I81" s="39">
        <v>0</v>
      </c>
      <c r="J81" s="14">
        <f t="shared" si="8"/>
        <v>5</v>
      </c>
      <c r="K81" s="87">
        <v>5</v>
      </c>
      <c r="L81" s="39">
        <v>0</v>
      </c>
      <c r="M81" s="39">
        <v>0</v>
      </c>
      <c r="N81" s="39">
        <v>0</v>
      </c>
      <c r="O81" s="14">
        <f t="shared" si="9"/>
        <v>5</v>
      </c>
      <c r="P81" s="87">
        <v>5</v>
      </c>
      <c r="Q81" s="39">
        <v>0</v>
      </c>
      <c r="R81" s="121">
        <v>0</v>
      </c>
      <c r="S81" s="39">
        <v>0</v>
      </c>
      <c r="T81" s="14">
        <f t="shared" si="10"/>
        <v>5</v>
      </c>
      <c r="U81" s="87">
        <v>5</v>
      </c>
      <c r="V81" s="39">
        <v>0</v>
      </c>
      <c r="W81" s="39">
        <v>0</v>
      </c>
      <c r="X81" s="39">
        <v>0</v>
      </c>
      <c r="Y81" s="66">
        <f t="shared" si="11"/>
        <v>20</v>
      </c>
    </row>
    <row r="82" spans="1:26" ht="144" customHeight="1" x14ac:dyDescent="0.25">
      <c r="A82" s="85" t="s">
        <v>126</v>
      </c>
      <c r="B82" s="26" t="s">
        <v>127</v>
      </c>
      <c r="C82" s="3" t="s">
        <v>17</v>
      </c>
      <c r="D82" s="86" t="s">
        <v>32</v>
      </c>
      <c r="E82" s="14">
        <f t="shared" si="7"/>
        <v>6</v>
      </c>
      <c r="F82" s="87">
        <v>6</v>
      </c>
      <c r="G82" s="39">
        <v>0</v>
      </c>
      <c r="H82" s="39">
        <v>0</v>
      </c>
      <c r="I82" s="39">
        <v>0</v>
      </c>
      <c r="J82" s="14">
        <f t="shared" si="8"/>
        <v>6</v>
      </c>
      <c r="K82" s="87">
        <v>6</v>
      </c>
      <c r="L82" s="39">
        <v>0</v>
      </c>
      <c r="M82" s="39">
        <v>0</v>
      </c>
      <c r="N82" s="39">
        <v>0</v>
      </c>
      <c r="O82" s="14">
        <f t="shared" si="9"/>
        <v>6</v>
      </c>
      <c r="P82" s="87">
        <v>6</v>
      </c>
      <c r="Q82" s="39">
        <v>0</v>
      </c>
      <c r="R82" s="121">
        <v>0</v>
      </c>
      <c r="S82" s="39">
        <v>0</v>
      </c>
      <c r="T82" s="14">
        <f t="shared" si="10"/>
        <v>6</v>
      </c>
      <c r="U82" s="87">
        <v>6</v>
      </c>
      <c r="V82" s="39">
        <v>0</v>
      </c>
      <c r="W82" s="39">
        <v>0</v>
      </c>
      <c r="X82" s="39">
        <v>0</v>
      </c>
      <c r="Y82" s="66">
        <f t="shared" si="11"/>
        <v>24</v>
      </c>
    </row>
    <row r="83" spans="1:26" ht="141" customHeight="1" x14ac:dyDescent="0.25">
      <c r="A83" s="85" t="s">
        <v>128</v>
      </c>
      <c r="B83" s="26" t="s">
        <v>129</v>
      </c>
      <c r="C83" s="3" t="s">
        <v>17</v>
      </c>
      <c r="D83" s="86" t="s">
        <v>32</v>
      </c>
      <c r="E83" s="14">
        <f t="shared" si="7"/>
        <v>477</v>
      </c>
      <c r="F83" s="87">
        <v>477</v>
      </c>
      <c r="G83" s="39">
        <v>0</v>
      </c>
      <c r="H83" s="39">
        <v>0</v>
      </c>
      <c r="I83" s="39">
        <v>0</v>
      </c>
      <c r="J83" s="14">
        <f t="shared" si="8"/>
        <v>477</v>
      </c>
      <c r="K83" s="87">
        <v>477</v>
      </c>
      <c r="L83" s="39">
        <v>0</v>
      </c>
      <c r="M83" s="39">
        <v>0</v>
      </c>
      <c r="N83" s="39">
        <v>0</v>
      </c>
      <c r="O83" s="14">
        <f t="shared" si="9"/>
        <v>477</v>
      </c>
      <c r="P83" s="87">
        <v>477</v>
      </c>
      <c r="Q83" s="39">
        <v>0</v>
      </c>
      <c r="R83" s="121">
        <v>0</v>
      </c>
      <c r="S83" s="39">
        <v>0</v>
      </c>
      <c r="T83" s="14">
        <f t="shared" si="10"/>
        <v>500</v>
      </c>
      <c r="U83" s="87">
        <v>500</v>
      </c>
      <c r="V83" s="39">
        <v>0</v>
      </c>
      <c r="W83" s="39">
        <v>0</v>
      </c>
      <c r="X83" s="39">
        <v>0</v>
      </c>
      <c r="Y83" s="66">
        <f t="shared" si="11"/>
        <v>1931</v>
      </c>
    </row>
    <row r="84" spans="1:26" ht="133.5" customHeight="1" x14ac:dyDescent="0.25">
      <c r="A84" s="85" t="s">
        <v>130</v>
      </c>
      <c r="B84" s="26" t="s">
        <v>131</v>
      </c>
      <c r="C84" s="3" t="s">
        <v>17</v>
      </c>
      <c r="D84" s="86" t="s">
        <v>32</v>
      </c>
      <c r="E84" s="14">
        <f t="shared" si="7"/>
        <v>200</v>
      </c>
      <c r="F84" s="87">
        <v>200</v>
      </c>
      <c r="G84" s="39">
        <v>0</v>
      </c>
      <c r="H84" s="39">
        <v>0</v>
      </c>
      <c r="I84" s="39">
        <v>0</v>
      </c>
      <c r="J84" s="14">
        <f t="shared" si="8"/>
        <v>200</v>
      </c>
      <c r="K84" s="87">
        <v>200</v>
      </c>
      <c r="L84" s="39">
        <v>0</v>
      </c>
      <c r="M84" s="39">
        <v>0</v>
      </c>
      <c r="N84" s="39">
        <v>0</v>
      </c>
      <c r="O84" s="14">
        <f t="shared" si="9"/>
        <v>220</v>
      </c>
      <c r="P84" s="87">
        <v>220</v>
      </c>
      <c r="Q84" s="39">
        <v>0</v>
      </c>
      <c r="R84" s="121">
        <v>0</v>
      </c>
      <c r="S84" s="39">
        <v>0</v>
      </c>
      <c r="T84" s="14">
        <f t="shared" si="10"/>
        <v>220</v>
      </c>
      <c r="U84" s="87">
        <v>220</v>
      </c>
      <c r="V84" s="39">
        <v>0</v>
      </c>
      <c r="W84" s="39">
        <v>0</v>
      </c>
      <c r="X84" s="39">
        <v>0</v>
      </c>
      <c r="Y84" s="66">
        <f t="shared" si="11"/>
        <v>840</v>
      </c>
    </row>
    <row r="85" spans="1:26" ht="144" customHeight="1" x14ac:dyDescent="0.25">
      <c r="A85" s="85" t="s">
        <v>132</v>
      </c>
      <c r="B85" s="26" t="s">
        <v>134</v>
      </c>
      <c r="C85" s="3" t="s">
        <v>17</v>
      </c>
      <c r="D85" s="86" t="s">
        <v>32</v>
      </c>
      <c r="E85" s="14">
        <f t="shared" si="7"/>
        <v>10</v>
      </c>
      <c r="F85" s="87">
        <v>10</v>
      </c>
      <c r="G85" s="39">
        <v>0</v>
      </c>
      <c r="H85" s="39">
        <v>0</v>
      </c>
      <c r="I85" s="39">
        <v>0</v>
      </c>
      <c r="J85" s="14">
        <f t="shared" si="8"/>
        <v>10</v>
      </c>
      <c r="K85" s="87">
        <v>10</v>
      </c>
      <c r="L85" s="39">
        <v>0</v>
      </c>
      <c r="M85" s="39">
        <v>0</v>
      </c>
      <c r="N85" s="39">
        <v>0</v>
      </c>
      <c r="O85" s="14">
        <f t="shared" si="9"/>
        <v>10</v>
      </c>
      <c r="P85" s="87">
        <v>10</v>
      </c>
      <c r="Q85" s="39">
        <v>0</v>
      </c>
      <c r="R85" s="121">
        <v>0</v>
      </c>
      <c r="S85" s="39">
        <v>0</v>
      </c>
      <c r="T85" s="14">
        <f t="shared" si="10"/>
        <v>10</v>
      </c>
      <c r="U85" s="87">
        <v>10</v>
      </c>
      <c r="V85" s="39">
        <v>0</v>
      </c>
      <c r="W85" s="39">
        <v>0</v>
      </c>
      <c r="X85" s="39">
        <v>0</v>
      </c>
      <c r="Y85" s="66">
        <f t="shared" si="11"/>
        <v>40</v>
      </c>
    </row>
    <row r="86" spans="1:26" ht="147" customHeight="1" x14ac:dyDescent="0.25">
      <c r="A86" s="85" t="s">
        <v>133</v>
      </c>
      <c r="B86" s="26" t="s">
        <v>136</v>
      </c>
      <c r="C86" s="3" t="s">
        <v>17</v>
      </c>
      <c r="D86" s="86" t="s">
        <v>32</v>
      </c>
      <c r="E86" s="14">
        <f t="shared" si="7"/>
        <v>3</v>
      </c>
      <c r="F86" s="87">
        <v>3</v>
      </c>
      <c r="G86" s="39">
        <v>0</v>
      </c>
      <c r="H86" s="39">
        <v>0</v>
      </c>
      <c r="I86" s="39">
        <v>0</v>
      </c>
      <c r="J86" s="14">
        <f t="shared" si="8"/>
        <v>3</v>
      </c>
      <c r="K86" s="87">
        <v>3</v>
      </c>
      <c r="L86" s="39">
        <v>0</v>
      </c>
      <c r="M86" s="39">
        <v>0</v>
      </c>
      <c r="N86" s="39">
        <v>0</v>
      </c>
      <c r="O86" s="14">
        <f t="shared" si="9"/>
        <v>3</v>
      </c>
      <c r="P86" s="87">
        <v>3</v>
      </c>
      <c r="Q86" s="39">
        <v>0</v>
      </c>
      <c r="R86" s="121">
        <v>0</v>
      </c>
      <c r="S86" s="39">
        <v>0</v>
      </c>
      <c r="T86" s="14">
        <f t="shared" si="10"/>
        <v>3</v>
      </c>
      <c r="U86" s="87">
        <v>3</v>
      </c>
      <c r="V86" s="39">
        <v>0</v>
      </c>
      <c r="W86" s="39">
        <v>0</v>
      </c>
      <c r="X86" s="39">
        <v>0</v>
      </c>
      <c r="Y86" s="66">
        <f t="shared" si="11"/>
        <v>12</v>
      </c>
    </row>
    <row r="87" spans="1:26" ht="148.5" customHeight="1" x14ac:dyDescent="0.25">
      <c r="A87" s="85" t="s">
        <v>135</v>
      </c>
      <c r="B87" s="26" t="s">
        <v>138</v>
      </c>
      <c r="C87" s="3" t="s">
        <v>17</v>
      </c>
      <c r="D87" s="86" t="s">
        <v>32</v>
      </c>
      <c r="E87" s="14">
        <f t="shared" si="7"/>
        <v>250</v>
      </c>
      <c r="F87" s="87">
        <v>250</v>
      </c>
      <c r="G87" s="39">
        <v>0</v>
      </c>
      <c r="H87" s="39">
        <v>0</v>
      </c>
      <c r="I87" s="39">
        <v>0</v>
      </c>
      <c r="J87" s="14">
        <f t="shared" si="8"/>
        <v>250</v>
      </c>
      <c r="K87" s="87">
        <v>250</v>
      </c>
      <c r="L87" s="39">
        <v>0</v>
      </c>
      <c r="M87" s="39">
        <v>0</v>
      </c>
      <c r="N87" s="39">
        <v>0</v>
      </c>
      <c r="O87" s="14">
        <f t="shared" si="9"/>
        <v>250</v>
      </c>
      <c r="P87" s="87">
        <v>250</v>
      </c>
      <c r="Q87" s="39">
        <v>0</v>
      </c>
      <c r="R87" s="121">
        <v>0</v>
      </c>
      <c r="S87" s="39">
        <v>0</v>
      </c>
      <c r="T87" s="14">
        <f t="shared" si="10"/>
        <v>250</v>
      </c>
      <c r="U87" s="87">
        <v>250</v>
      </c>
      <c r="V87" s="39">
        <v>0</v>
      </c>
      <c r="W87" s="39">
        <v>0</v>
      </c>
      <c r="X87" s="39">
        <v>0</v>
      </c>
      <c r="Y87" s="66">
        <f t="shared" si="11"/>
        <v>1000</v>
      </c>
    </row>
    <row r="88" spans="1:26" ht="150" customHeight="1" x14ac:dyDescent="0.25">
      <c r="A88" s="85" t="s">
        <v>137</v>
      </c>
      <c r="B88" s="26" t="s">
        <v>140</v>
      </c>
      <c r="C88" s="3" t="s">
        <v>17</v>
      </c>
      <c r="D88" s="86" t="s">
        <v>32</v>
      </c>
      <c r="E88" s="14">
        <f t="shared" si="7"/>
        <v>9</v>
      </c>
      <c r="F88" s="87">
        <v>9</v>
      </c>
      <c r="G88" s="39">
        <v>0</v>
      </c>
      <c r="H88" s="39">
        <v>0</v>
      </c>
      <c r="I88" s="39">
        <v>0</v>
      </c>
      <c r="J88" s="14">
        <f t="shared" si="8"/>
        <v>9</v>
      </c>
      <c r="K88" s="87">
        <v>9</v>
      </c>
      <c r="L88" s="39">
        <v>0</v>
      </c>
      <c r="M88" s="39">
        <v>0</v>
      </c>
      <c r="N88" s="39">
        <v>0</v>
      </c>
      <c r="O88" s="14">
        <f t="shared" si="9"/>
        <v>9</v>
      </c>
      <c r="P88" s="87">
        <v>9</v>
      </c>
      <c r="Q88" s="39">
        <v>0</v>
      </c>
      <c r="R88" s="121">
        <v>0</v>
      </c>
      <c r="S88" s="39">
        <v>0</v>
      </c>
      <c r="T88" s="14">
        <f t="shared" si="10"/>
        <v>9</v>
      </c>
      <c r="U88" s="87">
        <v>9</v>
      </c>
      <c r="V88" s="39">
        <v>0</v>
      </c>
      <c r="W88" s="39">
        <v>0</v>
      </c>
      <c r="X88" s="39">
        <v>0</v>
      </c>
      <c r="Y88" s="66">
        <f t="shared" si="11"/>
        <v>36</v>
      </c>
      <c r="Z88" s="10"/>
    </row>
    <row r="89" spans="1:26" ht="142.5" customHeight="1" x14ac:dyDescent="0.25">
      <c r="A89" s="85" t="s">
        <v>139</v>
      </c>
      <c r="B89" s="26" t="s">
        <v>142</v>
      </c>
      <c r="C89" s="3" t="s">
        <v>17</v>
      </c>
      <c r="D89" s="86" t="s">
        <v>32</v>
      </c>
      <c r="E89" s="14">
        <f t="shared" si="7"/>
        <v>8</v>
      </c>
      <c r="F89" s="87">
        <v>8</v>
      </c>
      <c r="G89" s="39">
        <v>0</v>
      </c>
      <c r="H89" s="39">
        <v>0</v>
      </c>
      <c r="I89" s="39">
        <v>0</v>
      </c>
      <c r="J89" s="14">
        <f t="shared" si="8"/>
        <v>8</v>
      </c>
      <c r="K89" s="87">
        <v>8</v>
      </c>
      <c r="L89" s="39">
        <v>0</v>
      </c>
      <c r="M89" s="39">
        <v>0</v>
      </c>
      <c r="N89" s="39">
        <v>0</v>
      </c>
      <c r="O89" s="14">
        <f t="shared" si="9"/>
        <v>8</v>
      </c>
      <c r="P89" s="87">
        <v>8</v>
      </c>
      <c r="Q89" s="39">
        <v>0</v>
      </c>
      <c r="R89" s="121">
        <v>0</v>
      </c>
      <c r="S89" s="39">
        <v>0</v>
      </c>
      <c r="T89" s="14">
        <f t="shared" si="10"/>
        <v>8</v>
      </c>
      <c r="U89" s="87">
        <v>8</v>
      </c>
      <c r="V89" s="39">
        <v>0</v>
      </c>
      <c r="W89" s="39">
        <v>0</v>
      </c>
      <c r="X89" s="39">
        <v>0</v>
      </c>
      <c r="Y89" s="66">
        <f t="shared" si="11"/>
        <v>32</v>
      </c>
      <c r="Z89" s="10"/>
    </row>
    <row r="90" spans="1:26" ht="150" customHeight="1" x14ac:dyDescent="0.25">
      <c r="A90" s="85" t="s">
        <v>141</v>
      </c>
      <c r="B90" s="26" t="s">
        <v>144</v>
      </c>
      <c r="C90" s="3" t="s">
        <v>17</v>
      </c>
      <c r="D90" s="86" t="s">
        <v>32</v>
      </c>
      <c r="E90" s="14">
        <f t="shared" si="7"/>
        <v>8</v>
      </c>
      <c r="F90" s="87">
        <v>8</v>
      </c>
      <c r="G90" s="39">
        <v>0</v>
      </c>
      <c r="H90" s="39">
        <v>0</v>
      </c>
      <c r="I90" s="39">
        <v>0</v>
      </c>
      <c r="J90" s="14">
        <f t="shared" si="8"/>
        <v>8</v>
      </c>
      <c r="K90" s="87">
        <v>8</v>
      </c>
      <c r="L90" s="39">
        <v>0</v>
      </c>
      <c r="M90" s="39">
        <v>0</v>
      </c>
      <c r="N90" s="39">
        <v>0</v>
      </c>
      <c r="O90" s="14">
        <f t="shared" si="9"/>
        <v>8</v>
      </c>
      <c r="P90" s="87">
        <v>8</v>
      </c>
      <c r="Q90" s="39">
        <v>0</v>
      </c>
      <c r="R90" s="121">
        <v>0</v>
      </c>
      <c r="S90" s="39">
        <v>0</v>
      </c>
      <c r="T90" s="14">
        <f t="shared" si="10"/>
        <v>8</v>
      </c>
      <c r="U90" s="87">
        <v>8</v>
      </c>
      <c r="V90" s="39">
        <v>0</v>
      </c>
      <c r="W90" s="39">
        <v>0</v>
      </c>
      <c r="X90" s="39">
        <v>0</v>
      </c>
      <c r="Y90" s="66">
        <f t="shared" si="11"/>
        <v>32</v>
      </c>
      <c r="Z90" s="10"/>
    </row>
    <row r="91" spans="1:26" ht="144" customHeight="1" x14ac:dyDescent="0.25">
      <c r="A91" s="85" t="s">
        <v>143</v>
      </c>
      <c r="B91" s="26" t="s">
        <v>146</v>
      </c>
      <c r="C91" s="3" t="s">
        <v>17</v>
      </c>
      <c r="D91" s="86" t="s">
        <v>32</v>
      </c>
      <c r="E91" s="14">
        <f t="shared" si="7"/>
        <v>27</v>
      </c>
      <c r="F91" s="87">
        <v>27</v>
      </c>
      <c r="G91" s="39">
        <v>0</v>
      </c>
      <c r="H91" s="39">
        <v>0</v>
      </c>
      <c r="I91" s="39">
        <v>0</v>
      </c>
      <c r="J91" s="14">
        <f t="shared" si="8"/>
        <v>27</v>
      </c>
      <c r="K91" s="87">
        <v>27</v>
      </c>
      <c r="L91" s="39">
        <v>0</v>
      </c>
      <c r="M91" s="39">
        <v>0</v>
      </c>
      <c r="N91" s="39">
        <v>0</v>
      </c>
      <c r="O91" s="14">
        <f t="shared" si="9"/>
        <v>27</v>
      </c>
      <c r="P91" s="87">
        <v>27</v>
      </c>
      <c r="Q91" s="39">
        <v>0</v>
      </c>
      <c r="R91" s="121">
        <v>0</v>
      </c>
      <c r="S91" s="39">
        <v>0</v>
      </c>
      <c r="T91" s="14">
        <f t="shared" si="10"/>
        <v>27</v>
      </c>
      <c r="U91" s="87">
        <v>27</v>
      </c>
      <c r="V91" s="39">
        <v>0</v>
      </c>
      <c r="W91" s="39">
        <v>0</v>
      </c>
      <c r="X91" s="39">
        <v>0</v>
      </c>
      <c r="Y91" s="66">
        <f t="shared" si="11"/>
        <v>108</v>
      </c>
      <c r="Z91" s="10"/>
    </row>
    <row r="92" spans="1:26" ht="145.5" customHeight="1" x14ac:dyDescent="0.25">
      <c r="A92" s="85" t="s">
        <v>145</v>
      </c>
      <c r="B92" s="88" t="s">
        <v>148</v>
      </c>
      <c r="C92" s="3" t="s">
        <v>17</v>
      </c>
      <c r="D92" s="86" t="s">
        <v>32</v>
      </c>
      <c r="E92" s="14">
        <f t="shared" si="7"/>
        <v>5</v>
      </c>
      <c r="F92" s="87">
        <v>5</v>
      </c>
      <c r="G92" s="39">
        <v>0</v>
      </c>
      <c r="H92" s="39">
        <v>0</v>
      </c>
      <c r="I92" s="39">
        <v>0</v>
      </c>
      <c r="J92" s="14">
        <f t="shared" si="8"/>
        <v>5</v>
      </c>
      <c r="K92" s="87">
        <v>5</v>
      </c>
      <c r="L92" s="39">
        <v>0</v>
      </c>
      <c r="M92" s="39">
        <v>0</v>
      </c>
      <c r="N92" s="39">
        <v>0</v>
      </c>
      <c r="O92" s="14">
        <f t="shared" si="9"/>
        <v>5</v>
      </c>
      <c r="P92" s="87">
        <v>5</v>
      </c>
      <c r="Q92" s="39">
        <v>0</v>
      </c>
      <c r="R92" s="121">
        <v>0</v>
      </c>
      <c r="S92" s="39">
        <v>0</v>
      </c>
      <c r="T92" s="14">
        <f t="shared" si="10"/>
        <v>5</v>
      </c>
      <c r="U92" s="87">
        <v>5</v>
      </c>
      <c r="V92" s="39">
        <v>0</v>
      </c>
      <c r="W92" s="39">
        <v>0</v>
      </c>
      <c r="X92" s="39">
        <v>0</v>
      </c>
      <c r="Y92" s="66">
        <f t="shared" si="11"/>
        <v>20</v>
      </c>
      <c r="Z92" s="10"/>
    </row>
    <row r="93" spans="1:26" ht="148.5" customHeight="1" x14ac:dyDescent="0.25">
      <c r="A93" s="85" t="s">
        <v>147</v>
      </c>
      <c r="B93" s="26" t="s">
        <v>150</v>
      </c>
      <c r="C93" s="3" t="s">
        <v>17</v>
      </c>
      <c r="D93" s="86" t="s">
        <v>32</v>
      </c>
      <c r="E93" s="14">
        <f t="shared" si="7"/>
        <v>3</v>
      </c>
      <c r="F93" s="87">
        <v>3</v>
      </c>
      <c r="G93" s="39">
        <v>0</v>
      </c>
      <c r="H93" s="39">
        <v>0</v>
      </c>
      <c r="I93" s="39">
        <v>0</v>
      </c>
      <c r="J93" s="14">
        <f t="shared" si="8"/>
        <v>3</v>
      </c>
      <c r="K93" s="87">
        <v>3</v>
      </c>
      <c r="L93" s="39">
        <v>0</v>
      </c>
      <c r="M93" s="39">
        <v>0</v>
      </c>
      <c r="N93" s="39">
        <v>0</v>
      </c>
      <c r="O93" s="14">
        <f t="shared" si="9"/>
        <v>3</v>
      </c>
      <c r="P93" s="87">
        <v>3</v>
      </c>
      <c r="Q93" s="39">
        <v>0</v>
      </c>
      <c r="R93" s="121">
        <v>0</v>
      </c>
      <c r="S93" s="39">
        <v>0</v>
      </c>
      <c r="T93" s="14">
        <f t="shared" si="10"/>
        <v>3</v>
      </c>
      <c r="U93" s="87">
        <v>3</v>
      </c>
      <c r="V93" s="39">
        <v>0</v>
      </c>
      <c r="W93" s="39">
        <v>0</v>
      </c>
      <c r="X93" s="39">
        <v>0</v>
      </c>
      <c r="Y93" s="66">
        <f t="shared" si="11"/>
        <v>12</v>
      </c>
      <c r="Z93" s="10"/>
    </row>
    <row r="94" spans="1:26" ht="145.5" customHeight="1" x14ac:dyDescent="0.25">
      <c r="A94" s="85" t="s">
        <v>149</v>
      </c>
      <c r="B94" s="26" t="s">
        <v>152</v>
      </c>
      <c r="C94" s="3" t="s">
        <v>17</v>
      </c>
      <c r="D94" s="86" t="s">
        <v>32</v>
      </c>
      <c r="E94" s="14">
        <f t="shared" si="7"/>
        <v>20</v>
      </c>
      <c r="F94" s="87">
        <v>20</v>
      </c>
      <c r="G94" s="39">
        <v>0</v>
      </c>
      <c r="H94" s="39">
        <v>0</v>
      </c>
      <c r="I94" s="39">
        <v>0</v>
      </c>
      <c r="J94" s="14">
        <f t="shared" si="8"/>
        <v>20</v>
      </c>
      <c r="K94" s="87">
        <v>20</v>
      </c>
      <c r="L94" s="39">
        <v>0</v>
      </c>
      <c r="M94" s="39">
        <v>0</v>
      </c>
      <c r="N94" s="39">
        <v>0</v>
      </c>
      <c r="O94" s="14">
        <f t="shared" si="9"/>
        <v>20</v>
      </c>
      <c r="P94" s="87">
        <v>20</v>
      </c>
      <c r="Q94" s="39">
        <v>0</v>
      </c>
      <c r="R94" s="121">
        <v>0</v>
      </c>
      <c r="S94" s="39">
        <v>0</v>
      </c>
      <c r="T94" s="14">
        <f t="shared" si="10"/>
        <v>20</v>
      </c>
      <c r="U94" s="87">
        <v>20</v>
      </c>
      <c r="V94" s="39">
        <v>0</v>
      </c>
      <c r="W94" s="39">
        <v>0</v>
      </c>
      <c r="X94" s="39">
        <v>0</v>
      </c>
      <c r="Y94" s="66">
        <f t="shared" si="11"/>
        <v>80</v>
      </c>
      <c r="Z94" s="10"/>
    </row>
    <row r="95" spans="1:26" ht="136.5" customHeight="1" x14ac:dyDescent="0.25">
      <c r="A95" s="85" t="s">
        <v>151</v>
      </c>
      <c r="B95" s="89" t="s">
        <v>154</v>
      </c>
      <c r="C95" s="3" t="s">
        <v>17</v>
      </c>
      <c r="D95" s="86" t="s">
        <v>32</v>
      </c>
      <c r="E95" s="14">
        <f t="shared" si="7"/>
        <v>66</v>
      </c>
      <c r="F95" s="87">
        <v>66</v>
      </c>
      <c r="G95" s="39">
        <v>0</v>
      </c>
      <c r="H95" s="39">
        <v>0</v>
      </c>
      <c r="I95" s="39">
        <v>0</v>
      </c>
      <c r="J95" s="14">
        <f t="shared" si="8"/>
        <v>66</v>
      </c>
      <c r="K95" s="87">
        <v>66</v>
      </c>
      <c r="L95" s="39">
        <v>0</v>
      </c>
      <c r="M95" s="39">
        <v>0</v>
      </c>
      <c r="N95" s="39">
        <v>0</v>
      </c>
      <c r="O95" s="14">
        <f t="shared" si="9"/>
        <v>66</v>
      </c>
      <c r="P95" s="87">
        <v>66</v>
      </c>
      <c r="Q95" s="39">
        <v>0</v>
      </c>
      <c r="R95" s="121">
        <v>0</v>
      </c>
      <c r="S95" s="39">
        <v>0</v>
      </c>
      <c r="T95" s="14">
        <f t="shared" si="10"/>
        <v>66</v>
      </c>
      <c r="U95" s="87">
        <v>66</v>
      </c>
      <c r="V95" s="39">
        <v>0</v>
      </c>
      <c r="W95" s="39">
        <v>0</v>
      </c>
      <c r="X95" s="39">
        <v>0</v>
      </c>
      <c r="Y95" s="66">
        <f t="shared" si="11"/>
        <v>264</v>
      </c>
      <c r="Z95" s="10"/>
    </row>
    <row r="96" spans="1:26" ht="142.5" customHeight="1" x14ac:dyDescent="0.25">
      <c r="A96" s="85" t="s">
        <v>153</v>
      </c>
      <c r="B96" s="89" t="s">
        <v>156</v>
      </c>
      <c r="C96" s="3" t="s">
        <v>17</v>
      </c>
      <c r="D96" s="86" t="s">
        <v>32</v>
      </c>
      <c r="E96" s="14">
        <f t="shared" si="7"/>
        <v>25</v>
      </c>
      <c r="F96" s="87">
        <v>25</v>
      </c>
      <c r="G96" s="39">
        <v>0</v>
      </c>
      <c r="H96" s="39">
        <v>0</v>
      </c>
      <c r="I96" s="39">
        <v>0</v>
      </c>
      <c r="J96" s="14">
        <f t="shared" si="8"/>
        <v>25</v>
      </c>
      <c r="K96" s="87">
        <v>25</v>
      </c>
      <c r="L96" s="39">
        <v>0</v>
      </c>
      <c r="M96" s="39">
        <v>0</v>
      </c>
      <c r="N96" s="39">
        <v>0</v>
      </c>
      <c r="O96" s="14">
        <f t="shared" si="9"/>
        <v>25</v>
      </c>
      <c r="P96" s="87">
        <v>25</v>
      </c>
      <c r="Q96" s="39">
        <v>0</v>
      </c>
      <c r="R96" s="121">
        <v>0</v>
      </c>
      <c r="S96" s="39">
        <v>0</v>
      </c>
      <c r="T96" s="14">
        <f t="shared" si="10"/>
        <v>25</v>
      </c>
      <c r="U96" s="87">
        <v>25</v>
      </c>
      <c r="V96" s="39">
        <v>0</v>
      </c>
      <c r="W96" s="39">
        <v>0</v>
      </c>
      <c r="X96" s="39">
        <v>0</v>
      </c>
      <c r="Y96" s="66">
        <f t="shared" si="11"/>
        <v>100</v>
      </c>
    </row>
    <row r="97" spans="1:188" ht="159" customHeight="1" x14ac:dyDescent="0.25">
      <c r="A97" s="85" t="s">
        <v>155</v>
      </c>
      <c r="B97" s="89" t="s">
        <v>158</v>
      </c>
      <c r="C97" s="3" t="s">
        <v>17</v>
      </c>
      <c r="D97" s="86" t="s">
        <v>32</v>
      </c>
      <c r="E97" s="14">
        <f t="shared" si="7"/>
        <v>8</v>
      </c>
      <c r="F97" s="87">
        <v>8</v>
      </c>
      <c r="G97" s="39">
        <v>0</v>
      </c>
      <c r="H97" s="39">
        <v>0</v>
      </c>
      <c r="I97" s="39">
        <v>0</v>
      </c>
      <c r="J97" s="14">
        <f t="shared" si="8"/>
        <v>8</v>
      </c>
      <c r="K97" s="87">
        <v>8</v>
      </c>
      <c r="L97" s="39">
        <v>0</v>
      </c>
      <c r="M97" s="39">
        <v>0</v>
      </c>
      <c r="N97" s="39">
        <v>0</v>
      </c>
      <c r="O97" s="14">
        <f t="shared" si="9"/>
        <v>8</v>
      </c>
      <c r="P97" s="87">
        <v>8</v>
      </c>
      <c r="Q97" s="39">
        <v>0</v>
      </c>
      <c r="R97" s="121">
        <v>0</v>
      </c>
      <c r="S97" s="39">
        <v>0</v>
      </c>
      <c r="T97" s="14">
        <f t="shared" si="10"/>
        <v>8</v>
      </c>
      <c r="U97" s="87">
        <v>8</v>
      </c>
      <c r="V97" s="39">
        <v>0</v>
      </c>
      <c r="W97" s="39">
        <v>0</v>
      </c>
      <c r="X97" s="39">
        <v>0</v>
      </c>
      <c r="Y97" s="66">
        <f t="shared" si="11"/>
        <v>32</v>
      </c>
    </row>
    <row r="98" spans="1:188" ht="165" customHeight="1" x14ac:dyDescent="0.25">
      <c r="A98" s="85" t="s">
        <v>157</v>
      </c>
      <c r="B98" s="90" t="s">
        <v>328</v>
      </c>
      <c r="C98" s="3" t="s">
        <v>17</v>
      </c>
      <c r="D98" s="86" t="s">
        <v>32</v>
      </c>
      <c r="E98" s="14">
        <f t="shared" si="7"/>
        <v>1.5</v>
      </c>
      <c r="F98" s="87">
        <v>1.5</v>
      </c>
      <c r="G98" s="39">
        <v>0</v>
      </c>
      <c r="H98" s="39">
        <v>0</v>
      </c>
      <c r="I98" s="39">
        <v>0</v>
      </c>
      <c r="J98" s="14">
        <f t="shared" si="8"/>
        <v>1.5</v>
      </c>
      <c r="K98" s="87">
        <v>1.5</v>
      </c>
      <c r="L98" s="39">
        <v>0</v>
      </c>
      <c r="M98" s="39">
        <v>0</v>
      </c>
      <c r="N98" s="39">
        <v>0</v>
      </c>
      <c r="O98" s="14">
        <f t="shared" si="9"/>
        <v>25</v>
      </c>
      <c r="P98" s="87">
        <v>25</v>
      </c>
      <c r="Q98" s="39">
        <v>0</v>
      </c>
      <c r="R98" s="121">
        <v>0</v>
      </c>
      <c r="S98" s="39">
        <v>0</v>
      </c>
      <c r="T98" s="14">
        <f t="shared" si="10"/>
        <v>25</v>
      </c>
      <c r="U98" s="87">
        <v>25</v>
      </c>
      <c r="V98" s="39">
        <v>0</v>
      </c>
      <c r="W98" s="39">
        <v>0</v>
      </c>
      <c r="X98" s="39">
        <v>0</v>
      </c>
      <c r="Y98" s="66">
        <f t="shared" si="11"/>
        <v>53</v>
      </c>
    </row>
    <row r="99" spans="1:188" x14ac:dyDescent="0.25">
      <c r="A99" s="85" t="s">
        <v>159</v>
      </c>
      <c r="B99" s="81" t="s">
        <v>354</v>
      </c>
      <c r="C99" s="3"/>
      <c r="D99" s="3"/>
      <c r="E99" s="91">
        <f t="shared" ref="E99:Y99" si="12">SUM(E80:E98)</f>
        <v>1142.5</v>
      </c>
      <c r="F99" s="91">
        <f t="shared" si="12"/>
        <v>1142.5</v>
      </c>
      <c r="G99" s="91">
        <f t="shared" si="12"/>
        <v>0</v>
      </c>
      <c r="H99" s="91">
        <f t="shared" si="12"/>
        <v>0</v>
      </c>
      <c r="I99" s="91">
        <f t="shared" si="12"/>
        <v>0</v>
      </c>
      <c r="J99" s="91">
        <f t="shared" si="12"/>
        <v>1142.5</v>
      </c>
      <c r="K99" s="91">
        <f t="shared" si="12"/>
        <v>1142.5</v>
      </c>
      <c r="L99" s="91">
        <f t="shared" si="12"/>
        <v>0</v>
      </c>
      <c r="M99" s="91">
        <f t="shared" si="12"/>
        <v>0</v>
      </c>
      <c r="N99" s="91">
        <f t="shared" si="12"/>
        <v>0</v>
      </c>
      <c r="O99" s="91">
        <f t="shared" si="12"/>
        <v>1186</v>
      </c>
      <c r="P99" s="91">
        <f t="shared" si="12"/>
        <v>1186</v>
      </c>
      <c r="Q99" s="91">
        <f t="shared" si="12"/>
        <v>0</v>
      </c>
      <c r="R99" s="125">
        <f t="shared" si="12"/>
        <v>0</v>
      </c>
      <c r="S99" s="91">
        <f t="shared" si="12"/>
        <v>0</v>
      </c>
      <c r="T99" s="91">
        <f t="shared" si="12"/>
        <v>1209</v>
      </c>
      <c r="U99" s="91">
        <f t="shared" si="12"/>
        <v>1209</v>
      </c>
      <c r="V99" s="91">
        <f t="shared" si="12"/>
        <v>0</v>
      </c>
      <c r="W99" s="91">
        <f t="shared" si="12"/>
        <v>0</v>
      </c>
      <c r="X99" s="91">
        <f t="shared" si="12"/>
        <v>0</v>
      </c>
      <c r="Y99" s="91">
        <f t="shared" si="12"/>
        <v>4680</v>
      </c>
    </row>
    <row r="100" spans="1:188" ht="30" x14ac:dyDescent="0.25">
      <c r="A100" s="80" t="s">
        <v>160</v>
      </c>
      <c r="B100" s="81" t="s">
        <v>161</v>
      </c>
      <c r="C100" s="3"/>
      <c r="D100" s="3"/>
      <c r="E100" s="92"/>
      <c r="F100" s="92"/>
      <c r="G100" s="39"/>
      <c r="H100" s="39"/>
      <c r="I100" s="39"/>
      <c r="J100" s="14"/>
      <c r="K100" s="14"/>
      <c r="L100" s="39"/>
      <c r="M100" s="39"/>
      <c r="N100" s="39"/>
      <c r="O100" s="14"/>
      <c r="P100" s="14"/>
      <c r="Q100" s="39"/>
      <c r="R100" s="121"/>
      <c r="S100" s="39"/>
      <c r="T100" s="14"/>
      <c r="U100" s="14"/>
      <c r="V100" s="39"/>
      <c r="W100" s="39"/>
      <c r="X100" s="39"/>
      <c r="Y100" s="14"/>
    </row>
    <row r="101" spans="1:188" ht="139.5" customHeight="1" x14ac:dyDescent="0.25">
      <c r="A101" s="85" t="s">
        <v>162</v>
      </c>
      <c r="B101" s="26" t="s">
        <v>163</v>
      </c>
      <c r="C101" s="3" t="s">
        <v>17</v>
      </c>
      <c r="D101" s="3" t="s">
        <v>32</v>
      </c>
      <c r="E101" s="14">
        <f t="shared" ref="E101:E114" si="13">SUM(F101:I101)</f>
        <v>3</v>
      </c>
      <c r="F101" s="87">
        <v>3</v>
      </c>
      <c r="G101" s="39">
        <v>0</v>
      </c>
      <c r="H101" s="39">
        <v>0</v>
      </c>
      <c r="I101" s="39">
        <v>0</v>
      </c>
      <c r="J101" s="14">
        <f t="shared" ref="J101:J114" si="14">SUM(K101:N101)</f>
        <v>3</v>
      </c>
      <c r="K101" s="87">
        <v>3</v>
      </c>
      <c r="L101" s="39">
        <v>0</v>
      </c>
      <c r="M101" s="39">
        <v>0</v>
      </c>
      <c r="N101" s="39">
        <v>0</v>
      </c>
      <c r="O101" s="14">
        <f t="shared" ref="O101:O114" si="15">SUM(P101:S101)</f>
        <v>3</v>
      </c>
      <c r="P101" s="87">
        <v>3</v>
      </c>
      <c r="Q101" s="39">
        <v>0</v>
      </c>
      <c r="R101" s="121">
        <v>0</v>
      </c>
      <c r="S101" s="39">
        <v>0</v>
      </c>
      <c r="T101" s="14">
        <f t="shared" ref="T101:T114" si="16">SUM(U101:X101)</f>
        <v>3</v>
      </c>
      <c r="U101" s="87">
        <v>3</v>
      </c>
      <c r="V101" s="39">
        <v>0</v>
      </c>
      <c r="W101" s="39">
        <v>0</v>
      </c>
      <c r="X101" s="39">
        <v>0</v>
      </c>
      <c r="Y101" s="66">
        <f t="shared" ref="Y101:Y114" si="17">E101+J101+O101+T101</f>
        <v>12</v>
      </c>
    </row>
    <row r="102" spans="1:188" ht="147" customHeight="1" x14ac:dyDescent="0.25">
      <c r="A102" s="85" t="s">
        <v>164</v>
      </c>
      <c r="B102" s="26" t="s">
        <v>165</v>
      </c>
      <c r="C102" s="3" t="s">
        <v>17</v>
      </c>
      <c r="D102" s="3" t="s">
        <v>32</v>
      </c>
      <c r="E102" s="14">
        <f t="shared" si="13"/>
        <v>10</v>
      </c>
      <c r="F102" s="87">
        <v>10</v>
      </c>
      <c r="G102" s="39">
        <v>0</v>
      </c>
      <c r="H102" s="39">
        <v>0</v>
      </c>
      <c r="I102" s="39">
        <v>0</v>
      </c>
      <c r="J102" s="14">
        <f t="shared" si="14"/>
        <v>10</v>
      </c>
      <c r="K102" s="87">
        <v>10</v>
      </c>
      <c r="L102" s="39">
        <v>0</v>
      </c>
      <c r="M102" s="39">
        <v>0</v>
      </c>
      <c r="N102" s="39">
        <v>0</v>
      </c>
      <c r="O102" s="14">
        <f t="shared" si="15"/>
        <v>10</v>
      </c>
      <c r="P102" s="87">
        <v>10</v>
      </c>
      <c r="Q102" s="39">
        <v>0</v>
      </c>
      <c r="R102" s="121">
        <v>0</v>
      </c>
      <c r="S102" s="39">
        <v>0</v>
      </c>
      <c r="T102" s="14">
        <f t="shared" si="16"/>
        <v>10</v>
      </c>
      <c r="U102" s="87">
        <v>10</v>
      </c>
      <c r="V102" s="39">
        <v>0</v>
      </c>
      <c r="W102" s="39">
        <v>0</v>
      </c>
      <c r="X102" s="39">
        <v>0</v>
      </c>
      <c r="Y102" s="66">
        <f t="shared" si="17"/>
        <v>40</v>
      </c>
    </row>
    <row r="103" spans="1:188" ht="145.5" customHeight="1" x14ac:dyDescent="0.25">
      <c r="A103" s="85" t="s">
        <v>166</v>
      </c>
      <c r="B103" s="26" t="s">
        <v>167</v>
      </c>
      <c r="C103" s="3" t="s">
        <v>17</v>
      </c>
      <c r="D103" s="3" t="s">
        <v>32</v>
      </c>
      <c r="E103" s="14">
        <f t="shared" si="13"/>
        <v>5</v>
      </c>
      <c r="F103" s="87">
        <v>5</v>
      </c>
      <c r="G103" s="39">
        <v>0</v>
      </c>
      <c r="H103" s="39">
        <v>0</v>
      </c>
      <c r="I103" s="39">
        <v>0</v>
      </c>
      <c r="J103" s="14">
        <f t="shared" si="14"/>
        <v>5</v>
      </c>
      <c r="K103" s="87">
        <v>5</v>
      </c>
      <c r="L103" s="39">
        <v>0</v>
      </c>
      <c r="M103" s="39">
        <v>0</v>
      </c>
      <c r="N103" s="39">
        <v>0</v>
      </c>
      <c r="O103" s="14">
        <f t="shared" si="15"/>
        <v>5</v>
      </c>
      <c r="P103" s="87">
        <v>5</v>
      </c>
      <c r="Q103" s="39">
        <v>0</v>
      </c>
      <c r="R103" s="121">
        <v>0</v>
      </c>
      <c r="S103" s="39">
        <v>0</v>
      </c>
      <c r="T103" s="14">
        <f t="shared" si="16"/>
        <v>5</v>
      </c>
      <c r="U103" s="87">
        <v>5</v>
      </c>
      <c r="V103" s="39">
        <v>0</v>
      </c>
      <c r="W103" s="39">
        <v>0</v>
      </c>
      <c r="X103" s="39">
        <v>0</v>
      </c>
      <c r="Y103" s="66">
        <f t="shared" si="17"/>
        <v>20</v>
      </c>
    </row>
    <row r="104" spans="1:188" ht="136.5" customHeight="1" x14ac:dyDescent="0.25">
      <c r="A104" s="85" t="s">
        <v>168</v>
      </c>
      <c r="B104" s="34" t="s">
        <v>169</v>
      </c>
      <c r="C104" s="3" t="s">
        <v>17</v>
      </c>
      <c r="D104" s="3" t="s">
        <v>32</v>
      </c>
      <c r="E104" s="14">
        <f t="shared" si="13"/>
        <v>16</v>
      </c>
      <c r="F104" s="87">
        <v>16</v>
      </c>
      <c r="G104" s="39">
        <v>0</v>
      </c>
      <c r="H104" s="39">
        <v>0</v>
      </c>
      <c r="I104" s="39">
        <v>0</v>
      </c>
      <c r="J104" s="14">
        <f t="shared" si="14"/>
        <v>16</v>
      </c>
      <c r="K104" s="87">
        <v>16</v>
      </c>
      <c r="L104" s="39">
        <v>0</v>
      </c>
      <c r="M104" s="39">
        <v>0</v>
      </c>
      <c r="N104" s="39">
        <v>0</v>
      </c>
      <c r="O104" s="14">
        <f t="shared" si="15"/>
        <v>16</v>
      </c>
      <c r="P104" s="87">
        <v>16</v>
      </c>
      <c r="Q104" s="39">
        <v>0</v>
      </c>
      <c r="R104" s="121">
        <v>0</v>
      </c>
      <c r="S104" s="39">
        <v>0</v>
      </c>
      <c r="T104" s="14">
        <f t="shared" si="16"/>
        <v>16</v>
      </c>
      <c r="U104" s="87">
        <v>16</v>
      </c>
      <c r="V104" s="39">
        <v>0</v>
      </c>
      <c r="W104" s="39">
        <v>0</v>
      </c>
      <c r="X104" s="39">
        <v>0</v>
      </c>
      <c r="Y104" s="66">
        <f t="shared" si="17"/>
        <v>64</v>
      </c>
    </row>
    <row r="105" spans="1:188" ht="145.5" customHeight="1" x14ac:dyDescent="0.25">
      <c r="A105" s="85" t="s">
        <v>170</v>
      </c>
      <c r="B105" s="34" t="s">
        <v>329</v>
      </c>
      <c r="C105" s="3" t="s">
        <v>17</v>
      </c>
      <c r="D105" s="3" t="s">
        <v>32</v>
      </c>
      <c r="E105" s="14">
        <f t="shared" si="13"/>
        <v>3</v>
      </c>
      <c r="F105" s="87">
        <v>3</v>
      </c>
      <c r="G105" s="39">
        <v>0</v>
      </c>
      <c r="H105" s="39">
        <v>0</v>
      </c>
      <c r="I105" s="39">
        <v>0</v>
      </c>
      <c r="J105" s="14">
        <f t="shared" si="14"/>
        <v>3</v>
      </c>
      <c r="K105" s="87">
        <v>3</v>
      </c>
      <c r="L105" s="39">
        <v>0</v>
      </c>
      <c r="M105" s="39">
        <v>0</v>
      </c>
      <c r="N105" s="39">
        <v>0</v>
      </c>
      <c r="O105" s="14">
        <f t="shared" si="15"/>
        <v>3</v>
      </c>
      <c r="P105" s="87">
        <v>3</v>
      </c>
      <c r="Q105" s="39">
        <v>0</v>
      </c>
      <c r="R105" s="121">
        <v>0</v>
      </c>
      <c r="S105" s="39">
        <v>0</v>
      </c>
      <c r="T105" s="14">
        <f t="shared" si="16"/>
        <v>3</v>
      </c>
      <c r="U105" s="87">
        <v>3</v>
      </c>
      <c r="V105" s="39">
        <v>0</v>
      </c>
      <c r="W105" s="39">
        <v>0</v>
      </c>
      <c r="X105" s="39">
        <v>0</v>
      </c>
      <c r="Y105" s="66">
        <f t="shared" si="17"/>
        <v>12</v>
      </c>
    </row>
    <row r="106" spans="1:188" ht="142.5" customHeight="1" x14ac:dyDescent="0.25">
      <c r="A106" s="85" t="s">
        <v>171</v>
      </c>
      <c r="B106" s="34" t="s">
        <v>172</v>
      </c>
      <c r="C106" s="3" t="s">
        <v>17</v>
      </c>
      <c r="D106" s="3" t="s">
        <v>32</v>
      </c>
      <c r="E106" s="14">
        <f t="shared" si="13"/>
        <v>3</v>
      </c>
      <c r="F106" s="87">
        <v>3</v>
      </c>
      <c r="G106" s="39">
        <v>0</v>
      </c>
      <c r="H106" s="39">
        <v>0</v>
      </c>
      <c r="I106" s="39">
        <v>0</v>
      </c>
      <c r="J106" s="14">
        <f t="shared" si="14"/>
        <v>3</v>
      </c>
      <c r="K106" s="87">
        <v>3</v>
      </c>
      <c r="L106" s="39">
        <v>0</v>
      </c>
      <c r="M106" s="39">
        <v>0</v>
      </c>
      <c r="N106" s="39">
        <v>0</v>
      </c>
      <c r="O106" s="14">
        <f t="shared" si="15"/>
        <v>3</v>
      </c>
      <c r="P106" s="87">
        <v>3</v>
      </c>
      <c r="Q106" s="39">
        <v>0</v>
      </c>
      <c r="R106" s="121">
        <v>0</v>
      </c>
      <c r="S106" s="39">
        <v>0</v>
      </c>
      <c r="T106" s="14">
        <f t="shared" si="16"/>
        <v>3</v>
      </c>
      <c r="U106" s="87">
        <v>3</v>
      </c>
      <c r="V106" s="39">
        <v>0</v>
      </c>
      <c r="W106" s="39">
        <v>0</v>
      </c>
      <c r="X106" s="39">
        <v>0</v>
      </c>
      <c r="Y106" s="66">
        <f t="shared" si="17"/>
        <v>12</v>
      </c>
    </row>
    <row r="107" spans="1:188" ht="145.5" customHeight="1" x14ac:dyDescent="0.25">
      <c r="A107" s="85" t="s">
        <v>173</v>
      </c>
      <c r="B107" s="26" t="s">
        <v>174</v>
      </c>
      <c r="C107" s="3" t="s">
        <v>17</v>
      </c>
      <c r="D107" s="3" t="s">
        <v>32</v>
      </c>
      <c r="E107" s="14">
        <f t="shared" si="13"/>
        <v>50</v>
      </c>
      <c r="F107" s="87">
        <v>50</v>
      </c>
      <c r="G107" s="39">
        <v>0</v>
      </c>
      <c r="H107" s="39">
        <v>0</v>
      </c>
      <c r="I107" s="39">
        <v>0</v>
      </c>
      <c r="J107" s="14">
        <f t="shared" si="14"/>
        <v>50</v>
      </c>
      <c r="K107" s="87">
        <v>50</v>
      </c>
      <c r="L107" s="39">
        <v>0</v>
      </c>
      <c r="M107" s="39">
        <v>0</v>
      </c>
      <c r="N107" s="39">
        <v>0</v>
      </c>
      <c r="O107" s="14">
        <f t="shared" si="15"/>
        <v>50</v>
      </c>
      <c r="P107" s="87">
        <v>50</v>
      </c>
      <c r="Q107" s="39">
        <v>0</v>
      </c>
      <c r="R107" s="121">
        <v>0</v>
      </c>
      <c r="S107" s="39">
        <v>0</v>
      </c>
      <c r="T107" s="14">
        <f t="shared" si="16"/>
        <v>50</v>
      </c>
      <c r="U107" s="87">
        <v>50</v>
      </c>
      <c r="V107" s="39">
        <v>0</v>
      </c>
      <c r="W107" s="39">
        <v>0</v>
      </c>
      <c r="X107" s="39">
        <v>0</v>
      </c>
      <c r="Y107" s="66">
        <f t="shared" si="17"/>
        <v>200</v>
      </c>
    </row>
    <row r="108" spans="1:188" ht="141" customHeight="1" x14ac:dyDescent="0.25">
      <c r="A108" s="85" t="s">
        <v>175</v>
      </c>
      <c r="B108" s="90" t="s">
        <v>176</v>
      </c>
      <c r="C108" s="3" t="s">
        <v>17</v>
      </c>
      <c r="D108" s="3" t="s">
        <v>32</v>
      </c>
      <c r="E108" s="14">
        <f t="shared" si="13"/>
        <v>21</v>
      </c>
      <c r="F108" s="87">
        <v>21</v>
      </c>
      <c r="G108" s="39">
        <v>0</v>
      </c>
      <c r="H108" s="39">
        <v>0</v>
      </c>
      <c r="I108" s="39">
        <v>0</v>
      </c>
      <c r="J108" s="14">
        <f t="shared" si="14"/>
        <v>21</v>
      </c>
      <c r="K108" s="87">
        <v>21</v>
      </c>
      <c r="L108" s="39">
        <v>0</v>
      </c>
      <c r="M108" s="39">
        <v>0</v>
      </c>
      <c r="N108" s="39">
        <v>0</v>
      </c>
      <c r="O108" s="14">
        <f t="shared" si="15"/>
        <v>21</v>
      </c>
      <c r="P108" s="87">
        <v>21</v>
      </c>
      <c r="Q108" s="39">
        <v>0</v>
      </c>
      <c r="R108" s="121">
        <v>0</v>
      </c>
      <c r="S108" s="39">
        <v>0</v>
      </c>
      <c r="T108" s="14">
        <f t="shared" si="16"/>
        <v>21</v>
      </c>
      <c r="U108" s="87">
        <v>21</v>
      </c>
      <c r="V108" s="39">
        <v>0</v>
      </c>
      <c r="W108" s="39">
        <v>0</v>
      </c>
      <c r="X108" s="39">
        <v>0</v>
      </c>
      <c r="Y108" s="66">
        <f t="shared" si="17"/>
        <v>84</v>
      </c>
    </row>
    <row r="109" spans="1:188" ht="148.5" customHeight="1" x14ac:dyDescent="0.25">
      <c r="A109" s="85" t="s">
        <v>177</v>
      </c>
      <c r="B109" s="26" t="s">
        <v>152</v>
      </c>
      <c r="C109" s="3" t="s">
        <v>17</v>
      </c>
      <c r="D109" s="3" t="s">
        <v>32</v>
      </c>
      <c r="E109" s="14">
        <f t="shared" si="13"/>
        <v>15</v>
      </c>
      <c r="F109" s="87">
        <v>15</v>
      </c>
      <c r="G109" s="39">
        <v>0</v>
      </c>
      <c r="H109" s="39">
        <v>0</v>
      </c>
      <c r="I109" s="39">
        <v>0</v>
      </c>
      <c r="J109" s="14">
        <f t="shared" si="14"/>
        <v>15</v>
      </c>
      <c r="K109" s="87">
        <v>15</v>
      </c>
      <c r="L109" s="39">
        <v>0</v>
      </c>
      <c r="M109" s="39">
        <v>0</v>
      </c>
      <c r="N109" s="39">
        <v>0</v>
      </c>
      <c r="O109" s="14">
        <f t="shared" si="15"/>
        <v>15</v>
      </c>
      <c r="P109" s="87">
        <v>15</v>
      </c>
      <c r="Q109" s="39">
        <v>0</v>
      </c>
      <c r="R109" s="121">
        <v>0</v>
      </c>
      <c r="S109" s="39">
        <v>0</v>
      </c>
      <c r="T109" s="14">
        <f t="shared" si="16"/>
        <v>15</v>
      </c>
      <c r="U109" s="87">
        <v>15</v>
      </c>
      <c r="V109" s="39">
        <v>0</v>
      </c>
      <c r="W109" s="39">
        <v>0</v>
      </c>
      <c r="X109" s="39">
        <v>0</v>
      </c>
      <c r="Y109" s="66">
        <f t="shared" si="17"/>
        <v>60</v>
      </c>
      <c r="AA109" s="1">
        <v>1</v>
      </c>
    </row>
    <row r="110" spans="1:188" ht="141" customHeight="1" x14ac:dyDescent="0.25">
      <c r="A110" s="85" t="s">
        <v>178</v>
      </c>
      <c r="B110" s="26" t="s">
        <v>179</v>
      </c>
      <c r="C110" s="3" t="s">
        <v>17</v>
      </c>
      <c r="D110" s="3" t="s">
        <v>32</v>
      </c>
      <c r="E110" s="14">
        <f t="shared" si="13"/>
        <v>28</v>
      </c>
      <c r="F110" s="15">
        <v>28</v>
      </c>
      <c r="G110" s="39">
        <v>0</v>
      </c>
      <c r="H110" s="39">
        <v>0</v>
      </c>
      <c r="I110" s="39">
        <v>0</v>
      </c>
      <c r="J110" s="14">
        <f t="shared" si="14"/>
        <v>28</v>
      </c>
      <c r="K110" s="15">
        <v>28</v>
      </c>
      <c r="L110" s="39">
        <v>0</v>
      </c>
      <c r="M110" s="39">
        <v>0</v>
      </c>
      <c r="N110" s="39">
        <v>0</v>
      </c>
      <c r="O110" s="14">
        <f t="shared" si="15"/>
        <v>35</v>
      </c>
      <c r="P110" s="15">
        <v>35</v>
      </c>
      <c r="Q110" s="39">
        <v>0</v>
      </c>
      <c r="R110" s="121">
        <v>0</v>
      </c>
      <c r="S110" s="39">
        <v>0</v>
      </c>
      <c r="T110" s="14">
        <f t="shared" si="16"/>
        <v>35</v>
      </c>
      <c r="U110" s="15">
        <v>35</v>
      </c>
      <c r="V110" s="39">
        <v>0</v>
      </c>
      <c r="W110" s="39">
        <v>0</v>
      </c>
      <c r="X110" s="39">
        <v>0</v>
      </c>
      <c r="Y110" s="66">
        <f t="shared" si="17"/>
        <v>126</v>
      </c>
      <c r="AA110" s="1">
        <v>1</v>
      </c>
    </row>
    <row r="111" spans="1:188" s="9" customFormat="1" ht="145.5" customHeight="1" x14ac:dyDescent="0.25">
      <c r="A111" s="85" t="s">
        <v>180</v>
      </c>
      <c r="B111" s="26" t="s">
        <v>181</v>
      </c>
      <c r="C111" s="3" t="s">
        <v>17</v>
      </c>
      <c r="D111" s="3" t="s">
        <v>32</v>
      </c>
      <c r="E111" s="14">
        <f t="shared" si="13"/>
        <v>28</v>
      </c>
      <c r="F111" s="15">
        <v>28</v>
      </c>
      <c r="G111" s="39">
        <v>0</v>
      </c>
      <c r="H111" s="39">
        <v>0</v>
      </c>
      <c r="I111" s="39">
        <v>0</v>
      </c>
      <c r="J111" s="14">
        <f t="shared" si="14"/>
        <v>28</v>
      </c>
      <c r="K111" s="15">
        <v>28</v>
      </c>
      <c r="L111" s="39">
        <v>0</v>
      </c>
      <c r="M111" s="39">
        <v>0</v>
      </c>
      <c r="N111" s="39">
        <v>0</v>
      </c>
      <c r="O111" s="14">
        <f t="shared" si="15"/>
        <v>35</v>
      </c>
      <c r="P111" s="15">
        <v>35</v>
      </c>
      <c r="Q111" s="39">
        <v>0</v>
      </c>
      <c r="R111" s="121">
        <v>0</v>
      </c>
      <c r="S111" s="39">
        <v>0</v>
      </c>
      <c r="T111" s="14">
        <f t="shared" si="16"/>
        <v>35</v>
      </c>
      <c r="U111" s="15">
        <v>35</v>
      </c>
      <c r="V111" s="39">
        <v>0</v>
      </c>
      <c r="W111" s="39">
        <v>0</v>
      </c>
      <c r="X111" s="39">
        <v>0</v>
      </c>
      <c r="Y111" s="66">
        <f t="shared" si="17"/>
        <v>126</v>
      </c>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c r="FX111" s="1"/>
      <c r="FY111" s="1"/>
      <c r="FZ111" s="1"/>
      <c r="GA111" s="1"/>
      <c r="GB111" s="1"/>
      <c r="GC111" s="1"/>
      <c r="GD111" s="1"/>
      <c r="GE111" s="1"/>
      <c r="GF111" s="1"/>
    </row>
    <row r="112" spans="1:188" ht="150" customHeight="1" x14ac:dyDescent="0.25">
      <c r="A112" s="85" t="s">
        <v>182</v>
      </c>
      <c r="B112" s="26" t="s">
        <v>183</v>
      </c>
      <c r="C112" s="3" t="s">
        <v>17</v>
      </c>
      <c r="D112" s="3" t="s">
        <v>32</v>
      </c>
      <c r="E112" s="14">
        <f t="shared" si="13"/>
        <v>14.5</v>
      </c>
      <c r="F112" s="15">
        <v>14.5</v>
      </c>
      <c r="G112" s="39">
        <v>0</v>
      </c>
      <c r="H112" s="39">
        <v>0</v>
      </c>
      <c r="I112" s="39">
        <v>0</v>
      </c>
      <c r="J112" s="14">
        <f t="shared" si="14"/>
        <v>14.5</v>
      </c>
      <c r="K112" s="15">
        <v>14.5</v>
      </c>
      <c r="L112" s="39">
        <v>0</v>
      </c>
      <c r="M112" s="39">
        <v>0</v>
      </c>
      <c r="N112" s="39">
        <v>0</v>
      </c>
      <c r="O112" s="14">
        <f t="shared" si="15"/>
        <v>18</v>
      </c>
      <c r="P112" s="15">
        <v>18</v>
      </c>
      <c r="Q112" s="39">
        <v>0</v>
      </c>
      <c r="R112" s="121">
        <v>0</v>
      </c>
      <c r="S112" s="39">
        <v>0</v>
      </c>
      <c r="T112" s="14">
        <f t="shared" si="16"/>
        <v>18</v>
      </c>
      <c r="U112" s="15">
        <v>18</v>
      </c>
      <c r="V112" s="39">
        <v>0</v>
      </c>
      <c r="W112" s="39">
        <v>0</v>
      </c>
      <c r="X112" s="39">
        <v>0</v>
      </c>
      <c r="Y112" s="66">
        <f t="shared" si="17"/>
        <v>65</v>
      </c>
    </row>
    <row r="113" spans="1:27" ht="142.5" customHeight="1" x14ac:dyDescent="0.25">
      <c r="A113" s="85" t="s">
        <v>184</v>
      </c>
      <c r="B113" s="26" t="s">
        <v>185</v>
      </c>
      <c r="C113" s="3" t="s">
        <v>17</v>
      </c>
      <c r="D113" s="3" t="s">
        <v>32</v>
      </c>
      <c r="E113" s="14">
        <f t="shared" si="13"/>
        <v>1.5</v>
      </c>
      <c r="F113" s="87">
        <v>1.5</v>
      </c>
      <c r="G113" s="39">
        <v>0</v>
      </c>
      <c r="H113" s="39">
        <v>0</v>
      </c>
      <c r="I113" s="39">
        <v>0</v>
      </c>
      <c r="J113" s="14">
        <f t="shared" si="14"/>
        <v>1.5</v>
      </c>
      <c r="K113" s="87">
        <v>1.5</v>
      </c>
      <c r="L113" s="39">
        <v>0</v>
      </c>
      <c r="M113" s="39">
        <v>0</v>
      </c>
      <c r="N113" s="39">
        <v>0</v>
      </c>
      <c r="O113" s="14">
        <f t="shared" si="15"/>
        <v>25</v>
      </c>
      <c r="P113" s="87">
        <v>25</v>
      </c>
      <c r="Q113" s="39">
        <v>0</v>
      </c>
      <c r="R113" s="121">
        <v>0</v>
      </c>
      <c r="S113" s="39">
        <v>0</v>
      </c>
      <c r="T113" s="14">
        <f t="shared" si="16"/>
        <v>25</v>
      </c>
      <c r="U113" s="87">
        <v>25</v>
      </c>
      <c r="V113" s="39">
        <v>0</v>
      </c>
      <c r="W113" s="39">
        <v>0</v>
      </c>
      <c r="X113" s="39">
        <v>0</v>
      </c>
      <c r="Y113" s="66">
        <f t="shared" si="17"/>
        <v>53</v>
      </c>
    </row>
    <row r="114" spans="1:27" ht="142.5" customHeight="1" x14ac:dyDescent="0.25">
      <c r="A114" s="85" t="s">
        <v>186</v>
      </c>
      <c r="B114" s="34" t="s">
        <v>187</v>
      </c>
      <c r="C114" s="3" t="s">
        <v>17</v>
      </c>
      <c r="D114" s="3" t="s">
        <v>32</v>
      </c>
      <c r="E114" s="14">
        <f t="shared" si="13"/>
        <v>1.5</v>
      </c>
      <c r="F114" s="87">
        <v>1.5</v>
      </c>
      <c r="G114" s="39">
        <v>0</v>
      </c>
      <c r="H114" s="39">
        <v>0</v>
      </c>
      <c r="I114" s="39">
        <v>0</v>
      </c>
      <c r="J114" s="14">
        <f t="shared" si="14"/>
        <v>1.5</v>
      </c>
      <c r="K114" s="87">
        <v>1.5</v>
      </c>
      <c r="L114" s="39">
        <v>0</v>
      </c>
      <c r="M114" s="39">
        <v>0</v>
      </c>
      <c r="N114" s="39">
        <v>0</v>
      </c>
      <c r="O114" s="14">
        <f t="shared" si="15"/>
        <v>25</v>
      </c>
      <c r="P114" s="87">
        <v>25</v>
      </c>
      <c r="Q114" s="39">
        <v>0</v>
      </c>
      <c r="R114" s="121">
        <v>0</v>
      </c>
      <c r="S114" s="39">
        <v>0</v>
      </c>
      <c r="T114" s="14">
        <f t="shared" si="16"/>
        <v>25</v>
      </c>
      <c r="U114" s="87">
        <v>25</v>
      </c>
      <c r="V114" s="39">
        <v>0</v>
      </c>
      <c r="W114" s="39">
        <v>0</v>
      </c>
      <c r="X114" s="39">
        <v>0</v>
      </c>
      <c r="Y114" s="66">
        <f t="shared" si="17"/>
        <v>53</v>
      </c>
    </row>
    <row r="115" spans="1:27" x14ac:dyDescent="0.25">
      <c r="A115" s="85" t="s">
        <v>287</v>
      </c>
      <c r="B115" s="108" t="s">
        <v>355</v>
      </c>
      <c r="C115" s="3"/>
      <c r="D115" s="3"/>
      <c r="E115" s="91">
        <f t="shared" ref="E115:Y115" si="18">SUM(E101:E114)</f>
        <v>199.5</v>
      </c>
      <c r="F115" s="91">
        <f t="shared" si="18"/>
        <v>199.5</v>
      </c>
      <c r="G115" s="91">
        <f t="shared" si="18"/>
        <v>0</v>
      </c>
      <c r="H115" s="91">
        <f t="shared" si="18"/>
        <v>0</v>
      </c>
      <c r="I115" s="91">
        <f t="shared" si="18"/>
        <v>0</v>
      </c>
      <c r="J115" s="91">
        <f t="shared" si="18"/>
        <v>199.5</v>
      </c>
      <c r="K115" s="91">
        <f t="shared" si="18"/>
        <v>199.5</v>
      </c>
      <c r="L115" s="91">
        <f t="shared" si="18"/>
        <v>0</v>
      </c>
      <c r="M115" s="91">
        <f t="shared" si="18"/>
        <v>0</v>
      </c>
      <c r="N115" s="91">
        <f t="shared" si="18"/>
        <v>0</v>
      </c>
      <c r="O115" s="91">
        <f t="shared" si="18"/>
        <v>264</v>
      </c>
      <c r="P115" s="91">
        <f t="shared" si="18"/>
        <v>264</v>
      </c>
      <c r="Q115" s="91">
        <f t="shared" si="18"/>
        <v>0</v>
      </c>
      <c r="R115" s="125">
        <f t="shared" si="18"/>
        <v>0</v>
      </c>
      <c r="S115" s="91">
        <f t="shared" si="18"/>
        <v>0</v>
      </c>
      <c r="T115" s="91">
        <f t="shared" si="18"/>
        <v>264</v>
      </c>
      <c r="U115" s="91">
        <f t="shared" si="18"/>
        <v>264</v>
      </c>
      <c r="V115" s="91">
        <f t="shared" si="18"/>
        <v>0</v>
      </c>
      <c r="W115" s="91">
        <f t="shared" si="18"/>
        <v>0</v>
      </c>
      <c r="X115" s="91">
        <f t="shared" si="18"/>
        <v>0</v>
      </c>
      <c r="Y115" s="91">
        <f t="shared" si="18"/>
        <v>927</v>
      </c>
      <c r="AA115" s="1">
        <v>1</v>
      </c>
    </row>
    <row r="116" spans="1:27" x14ac:dyDescent="0.25">
      <c r="A116" s="80" t="s">
        <v>188</v>
      </c>
      <c r="B116" s="81" t="s">
        <v>189</v>
      </c>
      <c r="C116" s="3"/>
      <c r="D116" s="3"/>
      <c r="E116" s="92"/>
      <c r="F116" s="92"/>
      <c r="G116" s="39"/>
      <c r="H116" s="39"/>
      <c r="I116" s="39"/>
      <c r="J116" s="14"/>
      <c r="K116" s="14"/>
      <c r="L116" s="39"/>
      <c r="M116" s="39"/>
      <c r="N116" s="39"/>
      <c r="O116" s="14"/>
      <c r="P116" s="14"/>
      <c r="Q116" s="39"/>
      <c r="R116" s="121"/>
      <c r="S116" s="39"/>
      <c r="T116" s="14"/>
      <c r="U116" s="14"/>
      <c r="V116" s="39"/>
      <c r="W116" s="39"/>
      <c r="X116" s="39"/>
      <c r="Y116" s="14"/>
    </row>
    <row r="117" spans="1:27" ht="147" customHeight="1" x14ac:dyDescent="0.25">
      <c r="A117" s="85" t="s">
        <v>190</v>
      </c>
      <c r="B117" s="26" t="s">
        <v>191</v>
      </c>
      <c r="C117" s="3" t="s">
        <v>17</v>
      </c>
      <c r="D117" s="3" t="s">
        <v>32</v>
      </c>
      <c r="E117" s="93">
        <f t="shared" ref="E117:E166" si="19">SUM(F117:I117)</f>
        <v>84</v>
      </c>
      <c r="F117" s="94">
        <v>84</v>
      </c>
      <c r="G117" s="95">
        <v>0</v>
      </c>
      <c r="H117" s="95">
        <v>0</v>
      </c>
      <c r="I117" s="95">
        <v>0</v>
      </c>
      <c r="J117" s="93">
        <f t="shared" ref="J117:J130" si="20">SUM(K117:N117)</f>
        <v>84</v>
      </c>
      <c r="K117" s="94">
        <v>84</v>
      </c>
      <c r="L117" s="95">
        <v>0</v>
      </c>
      <c r="M117" s="95">
        <v>0</v>
      </c>
      <c r="N117" s="95">
        <v>0</v>
      </c>
      <c r="O117" s="93">
        <f t="shared" ref="O117:O130" si="21">SUM(P117:S117)</f>
        <v>84</v>
      </c>
      <c r="P117" s="94">
        <v>84</v>
      </c>
      <c r="Q117" s="95">
        <v>0</v>
      </c>
      <c r="R117" s="121">
        <v>0</v>
      </c>
      <c r="S117" s="95">
        <v>0</v>
      </c>
      <c r="T117" s="93">
        <f t="shared" ref="T117:T130" si="22">SUM(U117:X117)</f>
        <v>84</v>
      </c>
      <c r="U117" s="94">
        <v>84</v>
      </c>
      <c r="V117" s="95">
        <v>0</v>
      </c>
      <c r="W117" s="95">
        <v>0</v>
      </c>
      <c r="X117" s="95">
        <v>0</v>
      </c>
      <c r="Y117" s="96">
        <f t="shared" ref="Y117:Y130" si="23">E117+J117+O117+T117</f>
        <v>336</v>
      </c>
    </row>
    <row r="118" spans="1:27" ht="132" customHeight="1" x14ac:dyDescent="0.25">
      <c r="A118" s="85" t="s">
        <v>192</v>
      </c>
      <c r="B118" s="26" t="s">
        <v>193</v>
      </c>
      <c r="C118" s="3" t="s">
        <v>17</v>
      </c>
      <c r="D118" s="3" t="s">
        <v>32</v>
      </c>
      <c r="E118" s="93">
        <f t="shared" si="19"/>
        <v>30</v>
      </c>
      <c r="F118" s="94">
        <v>30</v>
      </c>
      <c r="G118" s="95">
        <v>0</v>
      </c>
      <c r="H118" s="95">
        <v>0</v>
      </c>
      <c r="I118" s="95">
        <v>0</v>
      </c>
      <c r="J118" s="93">
        <f t="shared" si="20"/>
        <v>30</v>
      </c>
      <c r="K118" s="94">
        <v>30</v>
      </c>
      <c r="L118" s="95">
        <v>0</v>
      </c>
      <c r="M118" s="95">
        <v>0</v>
      </c>
      <c r="N118" s="95">
        <v>0</v>
      </c>
      <c r="O118" s="93">
        <f t="shared" si="21"/>
        <v>30</v>
      </c>
      <c r="P118" s="94">
        <v>30</v>
      </c>
      <c r="Q118" s="95">
        <v>0</v>
      </c>
      <c r="R118" s="121">
        <v>0</v>
      </c>
      <c r="S118" s="95">
        <v>0</v>
      </c>
      <c r="T118" s="93">
        <f t="shared" si="22"/>
        <v>30</v>
      </c>
      <c r="U118" s="94">
        <v>30</v>
      </c>
      <c r="V118" s="95">
        <v>0</v>
      </c>
      <c r="W118" s="95">
        <v>0</v>
      </c>
      <c r="X118" s="95">
        <v>0</v>
      </c>
      <c r="Y118" s="96">
        <f t="shared" si="23"/>
        <v>120</v>
      </c>
    </row>
    <row r="119" spans="1:27" ht="138" customHeight="1" x14ac:dyDescent="0.25">
      <c r="A119" s="85" t="s">
        <v>194</v>
      </c>
      <c r="B119" s="26" t="s">
        <v>195</v>
      </c>
      <c r="C119" s="3" t="s">
        <v>17</v>
      </c>
      <c r="D119" s="3" t="s">
        <v>32</v>
      </c>
      <c r="E119" s="93">
        <f t="shared" si="19"/>
        <v>22</v>
      </c>
      <c r="F119" s="94">
        <v>22</v>
      </c>
      <c r="G119" s="95">
        <v>0</v>
      </c>
      <c r="H119" s="95">
        <v>0</v>
      </c>
      <c r="I119" s="95">
        <v>0</v>
      </c>
      <c r="J119" s="93">
        <f t="shared" si="20"/>
        <v>22</v>
      </c>
      <c r="K119" s="94">
        <v>22</v>
      </c>
      <c r="L119" s="95">
        <v>0</v>
      </c>
      <c r="M119" s="95">
        <v>0</v>
      </c>
      <c r="N119" s="95">
        <v>0</v>
      </c>
      <c r="O119" s="93">
        <f t="shared" si="21"/>
        <v>22</v>
      </c>
      <c r="P119" s="94">
        <v>22</v>
      </c>
      <c r="Q119" s="95">
        <v>0</v>
      </c>
      <c r="R119" s="121">
        <v>0</v>
      </c>
      <c r="S119" s="95">
        <v>0</v>
      </c>
      <c r="T119" s="93">
        <f t="shared" si="22"/>
        <v>22</v>
      </c>
      <c r="U119" s="94">
        <v>22</v>
      </c>
      <c r="V119" s="95">
        <v>0</v>
      </c>
      <c r="W119" s="95">
        <v>0</v>
      </c>
      <c r="X119" s="95">
        <v>0</v>
      </c>
      <c r="Y119" s="96">
        <f t="shared" si="23"/>
        <v>88</v>
      </c>
    </row>
    <row r="120" spans="1:27" ht="147" customHeight="1" x14ac:dyDescent="0.25">
      <c r="A120" s="85" t="s">
        <v>196</v>
      </c>
      <c r="B120" s="26" t="s">
        <v>197</v>
      </c>
      <c r="C120" s="3" t="s">
        <v>17</v>
      </c>
      <c r="D120" s="3" t="s">
        <v>32</v>
      </c>
      <c r="E120" s="93">
        <f t="shared" si="19"/>
        <v>16</v>
      </c>
      <c r="F120" s="94">
        <v>16</v>
      </c>
      <c r="G120" s="95">
        <v>0</v>
      </c>
      <c r="H120" s="95">
        <v>0</v>
      </c>
      <c r="I120" s="95">
        <v>0</v>
      </c>
      <c r="J120" s="93">
        <f t="shared" si="20"/>
        <v>16</v>
      </c>
      <c r="K120" s="94">
        <v>16</v>
      </c>
      <c r="L120" s="95">
        <v>0</v>
      </c>
      <c r="M120" s="95">
        <v>0</v>
      </c>
      <c r="N120" s="95">
        <v>0</v>
      </c>
      <c r="O120" s="93">
        <f t="shared" si="21"/>
        <v>16</v>
      </c>
      <c r="P120" s="94">
        <v>16</v>
      </c>
      <c r="Q120" s="95">
        <v>0</v>
      </c>
      <c r="R120" s="121">
        <v>0</v>
      </c>
      <c r="S120" s="95">
        <v>0</v>
      </c>
      <c r="T120" s="93">
        <f t="shared" si="22"/>
        <v>16</v>
      </c>
      <c r="U120" s="94">
        <v>16</v>
      </c>
      <c r="V120" s="95">
        <v>0</v>
      </c>
      <c r="W120" s="95">
        <v>0</v>
      </c>
      <c r="X120" s="95">
        <v>0</v>
      </c>
      <c r="Y120" s="96">
        <f t="shared" si="23"/>
        <v>64</v>
      </c>
    </row>
    <row r="121" spans="1:27" ht="142.5" customHeight="1" x14ac:dyDescent="0.25">
      <c r="A121" s="85" t="s">
        <v>198</v>
      </c>
      <c r="B121" s="26" t="s">
        <v>199</v>
      </c>
      <c r="C121" s="3" t="s">
        <v>17</v>
      </c>
      <c r="D121" s="3" t="s">
        <v>32</v>
      </c>
      <c r="E121" s="93">
        <f t="shared" si="19"/>
        <v>10</v>
      </c>
      <c r="F121" s="94">
        <v>10</v>
      </c>
      <c r="G121" s="95">
        <v>0</v>
      </c>
      <c r="H121" s="95">
        <v>0</v>
      </c>
      <c r="I121" s="95">
        <v>0</v>
      </c>
      <c r="J121" s="93">
        <f t="shared" si="20"/>
        <v>10</v>
      </c>
      <c r="K121" s="94">
        <v>10</v>
      </c>
      <c r="L121" s="95">
        <v>0</v>
      </c>
      <c r="M121" s="95">
        <v>0</v>
      </c>
      <c r="N121" s="95">
        <v>0</v>
      </c>
      <c r="O121" s="93">
        <f t="shared" si="21"/>
        <v>10</v>
      </c>
      <c r="P121" s="94">
        <v>10</v>
      </c>
      <c r="Q121" s="95">
        <v>0</v>
      </c>
      <c r="R121" s="121">
        <v>0</v>
      </c>
      <c r="S121" s="95">
        <v>0</v>
      </c>
      <c r="T121" s="93">
        <f t="shared" si="22"/>
        <v>10</v>
      </c>
      <c r="U121" s="94">
        <v>10</v>
      </c>
      <c r="V121" s="95">
        <v>0</v>
      </c>
      <c r="W121" s="95">
        <v>0</v>
      </c>
      <c r="X121" s="95">
        <v>0</v>
      </c>
      <c r="Y121" s="96">
        <f t="shared" si="23"/>
        <v>40</v>
      </c>
    </row>
    <row r="122" spans="1:27" ht="142.5" customHeight="1" x14ac:dyDescent="0.25">
      <c r="A122" s="85" t="s">
        <v>200</v>
      </c>
      <c r="B122" s="26" t="s">
        <v>201</v>
      </c>
      <c r="C122" s="3" t="s">
        <v>17</v>
      </c>
      <c r="D122" s="3" t="s">
        <v>32</v>
      </c>
      <c r="E122" s="93">
        <f t="shared" si="19"/>
        <v>100</v>
      </c>
      <c r="F122" s="94">
        <v>100</v>
      </c>
      <c r="G122" s="95">
        <v>0</v>
      </c>
      <c r="H122" s="95">
        <v>0</v>
      </c>
      <c r="I122" s="95">
        <v>0</v>
      </c>
      <c r="J122" s="93">
        <f t="shared" si="20"/>
        <v>100</v>
      </c>
      <c r="K122" s="94">
        <v>100</v>
      </c>
      <c r="L122" s="95">
        <v>0</v>
      </c>
      <c r="M122" s="95">
        <v>0</v>
      </c>
      <c r="N122" s="95">
        <v>0</v>
      </c>
      <c r="O122" s="93">
        <f t="shared" si="21"/>
        <v>150</v>
      </c>
      <c r="P122" s="94">
        <v>150</v>
      </c>
      <c r="Q122" s="95">
        <v>0</v>
      </c>
      <c r="R122" s="121">
        <v>0</v>
      </c>
      <c r="S122" s="95">
        <v>0</v>
      </c>
      <c r="T122" s="93">
        <f t="shared" si="22"/>
        <v>150</v>
      </c>
      <c r="U122" s="94">
        <v>150</v>
      </c>
      <c r="V122" s="95">
        <v>0</v>
      </c>
      <c r="W122" s="95">
        <v>0</v>
      </c>
      <c r="X122" s="95">
        <v>0</v>
      </c>
      <c r="Y122" s="96">
        <f t="shared" si="23"/>
        <v>500</v>
      </c>
    </row>
    <row r="123" spans="1:27" ht="148.5" customHeight="1" x14ac:dyDescent="0.25">
      <c r="A123" s="85" t="s">
        <v>202</v>
      </c>
      <c r="B123" s="26" t="s">
        <v>203</v>
      </c>
      <c r="C123" s="3" t="s">
        <v>17</v>
      </c>
      <c r="D123" s="3" t="s">
        <v>32</v>
      </c>
      <c r="E123" s="93">
        <f t="shared" si="19"/>
        <v>7</v>
      </c>
      <c r="F123" s="94">
        <v>7</v>
      </c>
      <c r="G123" s="95">
        <v>0</v>
      </c>
      <c r="H123" s="95">
        <v>0</v>
      </c>
      <c r="I123" s="95">
        <v>0</v>
      </c>
      <c r="J123" s="93">
        <f t="shared" si="20"/>
        <v>7</v>
      </c>
      <c r="K123" s="94">
        <v>7</v>
      </c>
      <c r="L123" s="95">
        <v>0</v>
      </c>
      <c r="M123" s="95">
        <v>0</v>
      </c>
      <c r="N123" s="95">
        <v>0</v>
      </c>
      <c r="O123" s="93">
        <f t="shared" si="21"/>
        <v>7</v>
      </c>
      <c r="P123" s="94">
        <v>7</v>
      </c>
      <c r="Q123" s="95">
        <v>0</v>
      </c>
      <c r="R123" s="121">
        <v>0</v>
      </c>
      <c r="S123" s="95">
        <v>0</v>
      </c>
      <c r="T123" s="93">
        <f t="shared" si="22"/>
        <v>7</v>
      </c>
      <c r="U123" s="94">
        <v>7</v>
      </c>
      <c r="V123" s="95">
        <v>0</v>
      </c>
      <c r="W123" s="95">
        <v>0</v>
      </c>
      <c r="X123" s="95">
        <v>0</v>
      </c>
      <c r="Y123" s="96">
        <f t="shared" si="23"/>
        <v>28</v>
      </c>
      <c r="AA123" s="1">
        <v>1</v>
      </c>
    </row>
    <row r="124" spans="1:27" ht="144" customHeight="1" x14ac:dyDescent="0.25">
      <c r="A124" s="85" t="s">
        <v>204</v>
      </c>
      <c r="B124" s="26" t="s">
        <v>205</v>
      </c>
      <c r="C124" s="3" t="s">
        <v>17</v>
      </c>
      <c r="D124" s="3" t="s">
        <v>32</v>
      </c>
      <c r="E124" s="93">
        <f t="shared" si="19"/>
        <v>10</v>
      </c>
      <c r="F124" s="94">
        <v>10</v>
      </c>
      <c r="G124" s="95">
        <v>0</v>
      </c>
      <c r="H124" s="95">
        <v>0</v>
      </c>
      <c r="I124" s="95">
        <v>0</v>
      </c>
      <c r="J124" s="93">
        <f t="shared" si="20"/>
        <v>10</v>
      </c>
      <c r="K124" s="94">
        <v>10</v>
      </c>
      <c r="L124" s="95">
        <v>0</v>
      </c>
      <c r="M124" s="95">
        <v>0</v>
      </c>
      <c r="N124" s="95">
        <v>0</v>
      </c>
      <c r="O124" s="93">
        <f t="shared" si="21"/>
        <v>10</v>
      </c>
      <c r="P124" s="94">
        <v>10</v>
      </c>
      <c r="Q124" s="95">
        <v>0</v>
      </c>
      <c r="R124" s="121">
        <v>0</v>
      </c>
      <c r="S124" s="95">
        <v>0</v>
      </c>
      <c r="T124" s="93">
        <f t="shared" si="22"/>
        <v>10</v>
      </c>
      <c r="U124" s="94">
        <v>10</v>
      </c>
      <c r="V124" s="95">
        <v>0</v>
      </c>
      <c r="W124" s="95">
        <v>0</v>
      </c>
      <c r="X124" s="95">
        <v>0</v>
      </c>
      <c r="Y124" s="96">
        <f t="shared" si="23"/>
        <v>40</v>
      </c>
    </row>
    <row r="125" spans="1:27" ht="147" customHeight="1" x14ac:dyDescent="0.25">
      <c r="A125" s="85" t="s">
        <v>206</v>
      </c>
      <c r="B125" s="26" t="s">
        <v>207</v>
      </c>
      <c r="C125" s="3" t="s">
        <v>17</v>
      </c>
      <c r="D125" s="3" t="s">
        <v>32</v>
      </c>
      <c r="E125" s="93">
        <f t="shared" si="19"/>
        <v>5</v>
      </c>
      <c r="F125" s="94">
        <v>5</v>
      </c>
      <c r="G125" s="95">
        <v>0</v>
      </c>
      <c r="H125" s="95">
        <v>0</v>
      </c>
      <c r="I125" s="95">
        <v>0</v>
      </c>
      <c r="J125" s="93">
        <f t="shared" si="20"/>
        <v>5</v>
      </c>
      <c r="K125" s="94">
        <v>5</v>
      </c>
      <c r="L125" s="95">
        <v>0</v>
      </c>
      <c r="M125" s="95">
        <v>0</v>
      </c>
      <c r="N125" s="95">
        <v>0</v>
      </c>
      <c r="O125" s="93">
        <f t="shared" si="21"/>
        <v>5</v>
      </c>
      <c r="P125" s="94">
        <v>5</v>
      </c>
      <c r="Q125" s="95">
        <v>0</v>
      </c>
      <c r="R125" s="121">
        <v>0</v>
      </c>
      <c r="S125" s="95">
        <v>0</v>
      </c>
      <c r="T125" s="93">
        <f t="shared" si="22"/>
        <v>5</v>
      </c>
      <c r="U125" s="94">
        <v>5</v>
      </c>
      <c r="V125" s="95">
        <v>0</v>
      </c>
      <c r="W125" s="95">
        <v>0</v>
      </c>
      <c r="X125" s="95">
        <v>0</v>
      </c>
      <c r="Y125" s="96">
        <f t="shared" si="23"/>
        <v>20</v>
      </c>
      <c r="AA125" s="1">
        <v>1</v>
      </c>
    </row>
    <row r="126" spans="1:27" ht="132" customHeight="1" x14ac:dyDescent="0.25">
      <c r="A126" s="85" t="s">
        <v>208</v>
      </c>
      <c r="B126" s="89" t="s">
        <v>209</v>
      </c>
      <c r="C126" s="3" t="s">
        <v>17</v>
      </c>
      <c r="D126" s="3" t="s">
        <v>32</v>
      </c>
      <c r="E126" s="93">
        <f t="shared" si="19"/>
        <v>5</v>
      </c>
      <c r="F126" s="94">
        <v>5</v>
      </c>
      <c r="G126" s="95">
        <v>0</v>
      </c>
      <c r="H126" s="95">
        <v>0</v>
      </c>
      <c r="I126" s="95">
        <v>0</v>
      </c>
      <c r="J126" s="93">
        <f t="shared" si="20"/>
        <v>5</v>
      </c>
      <c r="K126" s="94">
        <v>5</v>
      </c>
      <c r="L126" s="95">
        <v>0</v>
      </c>
      <c r="M126" s="95">
        <v>0</v>
      </c>
      <c r="N126" s="95">
        <v>0</v>
      </c>
      <c r="O126" s="93">
        <f t="shared" si="21"/>
        <v>5</v>
      </c>
      <c r="P126" s="94">
        <v>5</v>
      </c>
      <c r="Q126" s="95">
        <v>0</v>
      </c>
      <c r="R126" s="121">
        <v>0</v>
      </c>
      <c r="S126" s="95">
        <v>0</v>
      </c>
      <c r="T126" s="93">
        <f t="shared" si="22"/>
        <v>5</v>
      </c>
      <c r="U126" s="94">
        <v>5</v>
      </c>
      <c r="V126" s="95">
        <v>0</v>
      </c>
      <c r="W126" s="95">
        <v>0</v>
      </c>
      <c r="X126" s="95">
        <v>0</v>
      </c>
      <c r="Y126" s="96">
        <f t="shared" si="23"/>
        <v>20</v>
      </c>
      <c r="Z126" s="11"/>
      <c r="AA126" s="12"/>
    </row>
    <row r="127" spans="1:27" ht="145.5" customHeight="1" x14ac:dyDescent="0.25">
      <c r="A127" s="85" t="s">
        <v>210</v>
      </c>
      <c r="B127" s="89" t="s">
        <v>211</v>
      </c>
      <c r="C127" s="3" t="s">
        <v>17</v>
      </c>
      <c r="D127" s="3" t="s">
        <v>32</v>
      </c>
      <c r="E127" s="93">
        <f t="shared" si="19"/>
        <v>20</v>
      </c>
      <c r="F127" s="94">
        <v>20</v>
      </c>
      <c r="G127" s="95">
        <v>0</v>
      </c>
      <c r="H127" s="95">
        <v>0</v>
      </c>
      <c r="I127" s="95">
        <v>0</v>
      </c>
      <c r="J127" s="93">
        <f t="shared" si="20"/>
        <v>20</v>
      </c>
      <c r="K127" s="94">
        <v>20</v>
      </c>
      <c r="L127" s="95">
        <v>0</v>
      </c>
      <c r="M127" s="95">
        <v>0</v>
      </c>
      <c r="N127" s="95">
        <v>0</v>
      </c>
      <c r="O127" s="93">
        <f t="shared" si="21"/>
        <v>20</v>
      </c>
      <c r="P127" s="94">
        <v>20</v>
      </c>
      <c r="Q127" s="95">
        <v>0</v>
      </c>
      <c r="R127" s="121">
        <v>0</v>
      </c>
      <c r="S127" s="95">
        <v>0</v>
      </c>
      <c r="T127" s="93">
        <f t="shared" si="22"/>
        <v>20</v>
      </c>
      <c r="U127" s="94">
        <v>20</v>
      </c>
      <c r="V127" s="95">
        <v>0</v>
      </c>
      <c r="W127" s="95">
        <v>0</v>
      </c>
      <c r="X127" s="95">
        <v>0</v>
      </c>
      <c r="Y127" s="96">
        <f t="shared" si="23"/>
        <v>80</v>
      </c>
      <c r="Z127" s="11"/>
      <c r="AA127" s="12"/>
    </row>
    <row r="128" spans="1:27" ht="141" customHeight="1" x14ac:dyDescent="0.25">
      <c r="A128" s="85" t="s">
        <v>212</v>
      </c>
      <c r="B128" s="26" t="s">
        <v>213</v>
      </c>
      <c r="C128" s="3" t="s">
        <v>17</v>
      </c>
      <c r="D128" s="3" t="s">
        <v>32</v>
      </c>
      <c r="E128" s="93">
        <f t="shared" si="19"/>
        <v>3</v>
      </c>
      <c r="F128" s="94">
        <v>3</v>
      </c>
      <c r="G128" s="95">
        <v>0</v>
      </c>
      <c r="H128" s="95">
        <v>0</v>
      </c>
      <c r="I128" s="95">
        <v>0</v>
      </c>
      <c r="J128" s="93">
        <f t="shared" si="20"/>
        <v>3</v>
      </c>
      <c r="K128" s="94">
        <v>3</v>
      </c>
      <c r="L128" s="95">
        <v>0</v>
      </c>
      <c r="M128" s="95">
        <v>0</v>
      </c>
      <c r="N128" s="95">
        <v>0</v>
      </c>
      <c r="O128" s="93">
        <f t="shared" si="21"/>
        <v>3</v>
      </c>
      <c r="P128" s="94">
        <v>3</v>
      </c>
      <c r="Q128" s="95">
        <v>0</v>
      </c>
      <c r="R128" s="121">
        <v>0</v>
      </c>
      <c r="S128" s="95">
        <v>0</v>
      </c>
      <c r="T128" s="93">
        <f t="shared" si="22"/>
        <v>3</v>
      </c>
      <c r="U128" s="94">
        <v>3</v>
      </c>
      <c r="V128" s="95">
        <v>0</v>
      </c>
      <c r="W128" s="95">
        <v>0</v>
      </c>
      <c r="X128" s="95">
        <v>0</v>
      </c>
      <c r="Y128" s="96">
        <f t="shared" si="23"/>
        <v>12</v>
      </c>
      <c r="Z128" s="11"/>
      <c r="AA128" s="12"/>
    </row>
    <row r="129" spans="1:28" ht="148.5" customHeight="1" x14ac:dyDescent="0.25">
      <c r="A129" s="85" t="s">
        <v>214</v>
      </c>
      <c r="B129" s="26" t="s">
        <v>215</v>
      </c>
      <c r="C129" s="3" t="s">
        <v>17</v>
      </c>
      <c r="D129" s="3" t="s">
        <v>32</v>
      </c>
      <c r="E129" s="93">
        <f t="shared" si="19"/>
        <v>3</v>
      </c>
      <c r="F129" s="94">
        <v>3</v>
      </c>
      <c r="G129" s="95">
        <v>0</v>
      </c>
      <c r="H129" s="95">
        <v>0</v>
      </c>
      <c r="I129" s="95">
        <v>0</v>
      </c>
      <c r="J129" s="93">
        <f t="shared" si="20"/>
        <v>3</v>
      </c>
      <c r="K129" s="94">
        <v>3</v>
      </c>
      <c r="L129" s="95">
        <v>0</v>
      </c>
      <c r="M129" s="95">
        <v>0</v>
      </c>
      <c r="N129" s="95">
        <v>0</v>
      </c>
      <c r="O129" s="93">
        <f t="shared" si="21"/>
        <v>3</v>
      </c>
      <c r="P129" s="94">
        <v>3</v>
      </c>
      <c r="Q129" s="95">
        <v>0</v>
      </c>
      <c r="R129" s="121">
        <v>0</v>
      </c>
      <c r="S129" s="95">
        <v>0</v>
      </c>
      <c r="T129" s="93">
        <f t="shared" si="22"/>
        <v>3</v>
      </c>
      <c r="U129" s="94">
        <v>3</v>
      </c>
      <c r="V129" s="95">
        <v>0</v>
      </c>
      <c r="W129" s="95">
        <v>0</v>
      </c>
      <c r="X129" s="95">
        <v>0</v>
      </c>
      <c r="Y129" s="96">
        <f t="shared" si="23"/>
        <v>12</v>
      </c>
    </row>
    <row r="130" spans="1:28" ht="145.5" customHeight="1" thickBot="1" x14ac:dyDescent="0.3">
      <c r="A130" s="85" t="s">
        <v>216</v>
      </c>
      <c r="B130" s="114" t="s">
        <v>217</v>
      </c>
      <c r="C130" s="3" t="s">
        <v>17</v>
      </c>
      <c r="D130" s="3" t="s">
        <v>32</v>
      </c>
      <c r="E130" s="93">
        <f t="shared" si="19"/>
        <v>30</v>
      </c>
      <c r="F130" s="94">
        <v>30</v>
      </c>
      <c r="G130" s="95">
        <v>0</v>
      </c>
      <c r="H130" s="95">
        <v>0</v>
      </c>
      <c r="I130" s="95">
        <v>0</v>
      </c>
      <c r="J130" s="93">
        <f t="shared" si="20"/>
        <v>30</v>
      </c>
      <c r="K130" s="94">
        <v>30</v>
      </c>
      <c r="L130" s="95">
        <v>0</v>
      </c>
      <c r="M130" s="95">
        <v>0</v>
      </c>
      <c r="N130" s="95">
        <v>0</v>
      </c>
      <c r="O130" s="93">
        <f t="shared" si="21"/>
        <v>30</v>
      </c>
      <c r="P130" s="94">
        <v>30</v>
      </c>
      <c r="Q130" s="95">
        <v>0</v>
      </c>
      <c r="R130" s="121">
        <v>0</v>
      </c>
      <c r="S130" s="95">
        <v>0</v>
      </c>
      <c r="T130" s="93">
        <f t="shared" si="22"/>
        <v>30</v>
      </c>
      <c r="U130" s="94">
        <v>30</v>
      </c>
      <c r="V130" s="95">
        <v>0</v>
      </c>
      <c r="W130" s="95">
        <v>0</v>
      </c>
      <c r="X130" s="95">
        <v>0</v>
      </c>
      <c r="Y130" s="96">
        <f t="shared" si="23"/>
        <v>120</v>
      </c>
      <c r="AB130" s="13"/>
    </row>
    <row r="131" spans="1:28" s="23" customFormat="1" ht="31" x14ac:dyDescent="0.25">
      <c r="A131" s="156" t="s">
        <v>254</v>
      </c>
      <c r="B131" s="127" t="s">
        <v>336</v>
      </c>
      <c r="C131" s="159" t="s">
        <v>337</v>
      </c>
      <c r="D131" s="162" t="s">
        <v>32</v>
      </c>
      <c r="E131" s="93"/>
      <c r="F131" s="94"/>
      <c r="G131" s="95"/>
      <c r="H131" s="95"/>
      <c r="I131" s="95"/>
      <c r="J131" s="93"/>
      <c r="K131" s="94"/>
      <c r="L131" s="95"/>
      <c r="M131" s="95"/>
      <c r="N131" s="95"/>
      <c r="O131" s="93"/>
      <c r="P131" s="94"/>
      <c r="Q131" s="95"/>
      <c r="R131" s="121"/>
      <c r="S131" s="95"/>
      <c r="T131" s="93"/>
      <c r="U131" s="94"/>
      <c r="V131" s="95"/>
      <c r="W131" s="95"/>
      <c r="X131" s="95"/>
      <c r="Y131" s="96"/>
      <c r="AB131" s="19"/>
    </row>
    <row r="132" spans="1:28" ht="46.5" x14ac:dyDescent="0.25">
      <c r="A132" s="157"/>
      <c r="B132" s="127" t="s">
        <v>338</v>
      </c>
      <c r="C132" s="160"/>
      <c r="D132" s="163"/>
      <c r="E132" s="93"/>
      <c r="F132" s="94"/>
      <c r="G132" s="95"/>
      <c r="H132" s="95"/>
      <c r="I132" s="95"/>
      <c r="J132" s="93"/>
      <c r="K132" s="94"/>
      <c r="L132" s="95"/>
      <c r="M132" s="95"/>
      <c r="N132" s="95"/>
      <c r="O132" s="93"/>
      <c r="P132" s="94"/>
      <c r="Q132" s="95"/>
      <c r="R132" s="121"/>
      <c r="S132" s="95"/>
      <c r="T132" s="93"/>
      <c r="U132" s="94"/>
      <c r="V132" s="95"/>
      <c r="W132" s="95"/>
      <c r="X132" s="95"/>
      <c r="Y132" s="96"/>
      <c r="AB132" s="13"/>
    </row>
    <row r="133" spans="1:28" ht="46.5" x14ac:dyDescent="0.25">
      <c r="A133" s="157"/>
      <c r="B133" s="127" t="s">
        <v>339</v>
      </c>
      <c r="C133" s="160"/>
      <c r="D133" s="163"/>
      <c r="E133" s="93"/>
      <c r="F133" s="94"/>
      <c r="G133" s="95"/>
      <c r="H133" s="95"/>
      <c r="I133" s="95"/>
      <c r="J133" s="93"/>
      <c r="K133" s="94"/>
      <c r="L133" s="95"/>
      <c r="M133" s="95"/>
      <c r="N133" s="95"/>
      <c r="O133" s="93"/>
      <c r="P133" s="94"/>
      <c r="Q133" s="95"/>
      <c r="R133" s="121"/>
      <c r="S133" s="95"/>
      <c r="T133" s="93"/>
      <c r="U133" s="94"/>
      <c r="V133" s="95"/>
      <c r="W133" s="95"/>
      <c r="X133" s="95"/>
      <c r="Y133" s="96"/>
      <c r="AB133" s="13"/>
    </row>
    <row r="134" spans="1:28" ht="46.5" x14ac:dyDescent="0.25">
      <c r="A134" s="157"/>
      <c r="B134" s="127" t="s">
        <v>340</v>
      </c>
      <c r="C134" s="160"/>
      <c r="D134" s="163"/>
      <c r="E134" s="93"/>
      <c r="F134" s="94"/>
      <c r="G134" s="95"/>
      <c r="H134" s="95"/>
      <c r="I134" s="95"/>
      <c r="J134" s="93"/>
      <c r="K134" s="94"/>
      <c r="L134" s="95"/>
      <c r="M134" s="95"/>
      <c r="N134" s="95"/>
      <c r="O134" s="93"/>
      <c r="P134" s="94"/>
      <c r="Q134" s="95"/>
      <c r="R134" s="121"/>
      <c r="S134" s="95"/>
      <c r="T134" s="93"/>
      <c r="U134" s="94"/>
      <c r="V134" s="95"/>
      <c r="W134" s="95"/>
      <c r="X134" s="95"/>
      <c r="Y134" s="96"/>
      <c r="AB134" s="13"/>
    </row>
    <row r="135" spans="1:28" ht="46.5" x14ac:dyDescent="0.25">
      <c r="A135" s="157"/>
      <c r="B135" s="82" t="s">
        <v>341</v>
      </c>
      <c r="C135" s="160"/>
      <c r="D135" s="163"/>
      <c r="E135" s="93"/>
      <c r="F135" s="94"/>
      <c r="G135" s="95"/>
      <c r="H135" s="95"/>
      <c r="I135" s="95"/>
      <c r="J135" s="93"/>
      <c r="K135" s="94"/>
      <c r="L135" s="95"/>
      <c r="M135" s="95"/>
      <c r="N135" s="95"/>
      <c r="O135" s="93"/>
      <c r="P135" s="94"/>
      <c r="Q135" s="95"/>
      <c r="R135" s="121"/>
      <c r="S135" s="95"/>
      <c r="T135" s="93"/>
      <c r="U135" s="94"/>
      <c r="V135" s="95"/>
      <c r="W135" s="95"/>
      <c r="X135" s="95"/>
      <c r="Y135" s="96"/>
      <c r="AB135" s="13"/>
    </row>
    <row r="136" spans="1:28" ht="46.5" x14ac:dyDescent="0.25">
      <c r="A136" s="157"/>
      <c r="B136" s="82" t="s">
        <v>342</v>
      </c>
      <c r="C136" s="160"/>
      <c r="D136" s="163"/>
      <c r="E136" s="93"/>
      <c r="F136" s="94"/>
      <c r="G136" s="95"/>
      <c r="H136" s="95"/>
      <c r="I136" s="95"/>
      <c r="J136" s="93"/>
      <c r="K136" s="94"/>
      <c r="L136" s="95"/>
      <c r="M136" s="95"/>
      <c r="N136" s="95"/>
      <c r="O136" s="93"/>
      <c r="P136" s="94"/>
      <c r="Q136" s="95"/>
      <c r="R136" s="121"/>
      <c r="S136" s="95"/>
      <c r="T136" s="93"/>
      <c r="U136" s="94"/>
      <c r="V136" s="95"/>
      <c r="W136" s="95"/>
      <c r="X136" s="95"/>
      <c r="Y136" s="96"/>
      <c r="AB136" s="13"/>
    </row>
    <row r="137" spans="1:28" ht="31" x14ac:dyDescent="0.25">
      <c r="A137" s="157"/>
      <c r="B137" s="82" t="s">
        <v>343</v>
      </c>
      <c r="C137" s="160"/>
      <c r="D137" s="163"/>
      <c r="E137" s="93"/>
      <c r="F137" s="94"/>
      <c r="G137" s="95"/>
      <c r="H137" s="95"/>
      <c r="I137" s="95"/>
      <c r="J137" s="93"/>
      <c r="K137" s="94"/>
      <c r="L137" s="95"/>
      <c r="M137" s="95"/>
      <c r="N137" s="95"/>
      <c r="O137" s="93"/>
      <c r="P137" s="94"/>
      <c r="Q137" s="95"/>
      <c r="R137" s="121"/>
      <c r="S137" s="95"/>
      <c r="T137" s="93"/>
      <c r="U137" s="94"/>
      <c r="V137" s="95"/>
      <c r="W137" s="95"/>
      <c r="X137" s="95"/>
      <c r="Y137" s="96"/>
      <c r="AB137" s="13"/>
    </row>
    <row r="138" spans="1:28" ht="46.5" x14ac:dyDescent="0.25">
      <c r="A138" s="157"/>
      <c r="B138" s="82" t="s">
        <v>344</v>
      </c>
      <c r="C138" s="160"/>
      <c r="D138" s="163"/>
      <c r="E138" s="93"/>
      <c r="F138" s="94"/>
      <c r="G138" s="95"/>
      <c r="H138" s="95"/>
      <c r="I138" s="95"/>
      <c r="J138" s="93"/>
      <c r="K138" s="94"/>
      <c r="L138" s="95"/>
      <c r="M138" s="95"/>
      <c r="N138" s="95"/>
      <c r="O138" s="93"/>
      <c r="P138" s="94"/>
      <c r="Q138" s="95"/>
      <c r="R138" s="121"/>
      <c r="S138" s="95"/>
      <c r="T138" s="93"/>
      <c r="U138" s="94"/>
      <c r="V138" s="95"/>
      <c r="W138" s="95"/>
      <c r="X138" s="95"/>
      <c r="Y138" s="96"/>
      <c r="AB138" s="13"/>
    </row>
    <row r="139" spans="1:28" s="23" customFormat="1" ht="31" x14ac:dyDescent="0.25">
      <c r="A139" s="157"/>
      <c r="B139" s="82" t="s">
        <v>345</v>
      </c>
      <c r="C139" s="160"/>
      <c r="D139" s="163"/>
      <c r="E139" s="93"/>
      <c r="F139" s="94"/>
      <c r="G139" s="95"/>
      <c r="H139" s="95"/>
      <c r="I139" s="95"/>
      <c r="J139" s="93"/>
      <c r="K139" s="94"/>
      <c r="L139" s="95"/>
      <c r="M139" s="95"/>
      <c r="N139" s="95"/>
      <c r="O139" s="93"/>
      <c r="P139" s="94"/>
      <c r="Q139" s="95"/>
      <c r="R139" s="121"/>
      <c r="S139" s="95"/>
      <c r="T139" s="93"/>
      <c r="U139" s="94"/>
      <c r="V139" s="95"/>
      <c r="W139" s="95"/>
      <c r="X139" s="95"/>
      <c r="Y139" s="96"/>
      <c r="AB139" s="19"/>
    </row>
    <row r="140" spans="1:28" ht="62" x14ac:dyDescent="0.25">
      <c r="A140" s="157"/>
      <c r="B140" s="82" t="s">
        <v>346</v>
      </c>
      <c r="C140" s="160"/>
      <c r="D140" s="163"/>
      <c r="E140" s="93"/>
      <c r="F140" s="94"/>
      <c r="G140" s="95"/>
      <c r="H140" s="95"/>
      <c r="I140" s="95"/>
      <c r="J140" s="93"/>
      <c r="K140" s="94"/>
      <c r="L140" s="95"/>
      <c r="M140" s="95"/>
      <c r="N140" s="95"/>
      <c r="O140" s="93"/>
      <c r="P140" s="94"/>
      <c r="Q140" s="95"/>
      <c r="R140" s="121"/>
      <c r="S140" s="95"/>
      <c r="T140" s="93"/>
      <c r="U140" s="94"/>
      <c r="V140" s="95"/>
      <c r="W140" s="95"/>
      <c r="X140" s="95"/>
      <c r="Y140" s="96"/>
      <c r="AB140" s="13"/>
    </row>
    <row r="141" spans="1:28" ht="46.5" x14ac:dyDescent="0.25">
      <c r="A141" s="157"/>
      <c r="B141" s="82" t="s">
        <v>347</v>
      </c>
      <c r="C141" s="160"/>
      <c r="D141" s="163"/>
      <c r="E141" s="93"/>
      <c r="F141" s="94"/>
      <c r="G141" s="95"/>
      <c r="H141" s="95"/>
      <c r="I141" s="95"/>
      <c r="J141" s="93"/>
      <c r="K141" s="94"/>
      <c r="L141" s="95"/>
      <c r="M141" s="95"/>
      <c r="N141" s="95"/>
      <c r="O141" s="93"/>
      <c r="P141" s="94"/>
      <c r="Q141" s="95"/>
      <c r="R141" s="121"/>
      <c r="S141" s="95"/>
      <c r="T141" s="93"/>
      <c r="U141" s="94"/>
      <c r="V141" s="95"/>
      <c r="W141" s="95"/>
      <c r="X141" s="95"/>
      <c r="Y141" s="96"/>
      <c r="AB141" s="13"/>
    </row>
    <row r="142" spans="1:28" ht="62" x14ac:dyDescent="0.25">
      <c r="A142" s="157"/>
      <c r="B142" s="82" t="s">
        <v>348</v>
      </c>
      <c r="C142" s="160"/>
      <c r="D142" s="163"/>
      <c r="E142" s="93"/>
      <c r="F142" s="94"/>
      <c r="G142" s="95"/>
      <c r="H142" s="95"/>
      <c r="I142" s="95"/>
      <c r="J142" s="93"/>
      <c r="K142" s="94"/>
      <c r="L142" s="95"/>
      <c r="M142" s="95"/>
      <c r="N142" s="95"/>
      <c r="O142" s="93"/>
      <c r="P142" s="94"/>
      <c r="Q142" s="95"/>
      <c r="R142" s="121"/>
      <c r="S142" s="95"/>
      <c r="T142" s="93"/>
      <c r="U142" s="94"/>
      <c r="V142" s="95"/>
      <c r="W142" s="95"/>
      <c r="X142" s="95"/>
      <c r="Y142" s="96"/>
      <c r="AB142" s="13"/>
    </row>
    <row r="143" spans="1:28" ht="46.5" x14ac:dyDescent="0.25">
      <c r="A143" s="157"/>
      <c r="B143" s="82" t="s">
        <v>349</v>
      </c>
      <c r="C143" s="160"/>
      <c r="D143" s="163"/>
      <c r="E143" s="93"/>
      <c r="F143" s="94"/>
      <c r="G143" s="95"/>
      <c r="H143" s="95"/>
      <c r="I143" s="95"/>
      <c r="J143" s="93"/>
      <c r="K143" s="94"/>
      <c r="L143" s="95"/>
      <c r="M143" s="95"/>
      <c r="N143" s="95"/>
      <c r="O143" s="93"/>
      <c r="P143" s="94"/>
      <c r="Q143" s="95"/>
      <c r="R143" s="121"/>
      <c r="S143" s="95"/>
      <c r="T143" s="93"/>
      <c r="U143" s="94"/>
      <c r="V143" s="95"/>
      <c r="W143" s="95"/>
      <c r="X143" s="95"/>
      <c r="Y143" s="96"/>
      <c r="AB143" s="13"/>
    </row>
    <row r="144" spans="1:28" ht="31" x14ac:dyDescent="0.25">
      <c r="A144" s="157"/>
      <c r="B144" s="82" t="s">
        <v>350</v>
      </c>
      <c r="C144" s="160"/>
      <c r="D144" s="163"/>
      <c r="E144" s="93"/>
      <c r="F144" s="94"/>
      <c r="G144" s="95"/>
      <c r="H144" s="95"/>
      <c r="I144" s="95"/>
      <c r="J144" s="93"/>
      <c r="K144" s="94"/>
      <c r="L144" s="95"/>
      <c r="M144" s="95"/>
      <c r="N144" s="95"/>
      <c r="O144" s="93"/>
      <c r="P144" s="94"/>
      <c r="Q144" s="95"/>
      <c r="R144" s="121"/>
      <c r="S144" s="95"/>
      <c r="T144" s="93"/>
      <c r="U144" s="94"/>
      <c r="V144" s="95"/>
      <c r="W144" s="95"/>
      <c r="X144" s="95"/>
      <c r="Y144" s="96"/>
      <c r="AB144" s="13"/>
    </row>
    <row r="145" spans="1:28" ht="46.5" x14ac:dyDescent="0.25">
      <c r="A145" s="157"/>
      <c r="B145" s="82" t="s">
        <v>351</v>
      </c>
      <c r="C145" s="160"/>
      <c r="D145" s="163"/>
      <c r="E145" s="93"/>
      <c r="F145" s="94"/>
      <c r="G145" s="95"/>
      <c r="H145" s="95"/>
      <c r="I145" s="95"/>
      <c r="J145" s="93"/>
      <c r="K145" s="94"/>
      <c r="L145" s="95"/>
      <c r="M145" s="95"/>
      <c r="N145" s="95"/>
      <c r="O145" s="93"/>
      <c r="P145" s="94"/>
      <c r="Q145" s="95"/>
      <c r="R145" s="121"/>
      <c r="S145" s="95"/>
      <c r="T145" s="93"/>
      <c r="U145" s="94"/>
      <c r="V145" s="95"/>
      <c r="W145" s="95"/>
      <c r="X145" s="95"/>
      <c r="Y145" s="96"/>
      <c r="AB145" s="13"/>
    </row>
    <row r="146" spans="1:28" ht="31" x14ac:dyDescent="0.25">
      <c r="A146" s="157"/>
      <c r="B146" s="127" t="s">
        <v>352</v>
      </c>
      <c r="C146" s="160"/>
      <c r="D146" s="163"/>
      <c r="E146" s="93"/>
      <c r="F146" s="94"/>
      <c r="G146" s="95"/>
      <c r="H146" s="95"/>
      <c r="I146" s="95"/>
      <c r="J146" s="93"/>
      <c r="K146" s="94"/>
      <c r="L146" s="95"/>
      <c r="M146" s="95"/>
      <c r="N146" s="95"/>
      <c r="O146" s="93"/>
      <c r="P146" s="94"/>
      <c r="Q146" s="95"/>
      <c r="R146" s="121"/>
      <c r="S146" s="95"/>
      <c r="T146" s="93"/>
      <c r="U146" s="94"/>
      <c r="V146" s="95"/>
      <c r="W146" s="95"/>
      <c r="X146" s="95"/>
      <c r="Y146" s="96"/>
      <c r="AB146" s="13"/>
    </row>
    <row r="147" spans="1:28" ht="46.5" x14ac:dyDescent="0.25">
      <c r="A147" s="158"/>
      <c r="B147" s="127" t="s">
        <v>353</v>
      </c>
      <c r="C147" s="161"/>
      <c r="D147" s="164"/>
      <c r="E147" s="93"/>
      <c r="F147" s="94"/>
      <c r="G147" s="95"/>
      <c r="H147" s="95"/>
      <c r="I147" s="95"/>
      <c r="J147" s="93"/>
      <c r="K147" s="94"/>
      <c r="L147" s="95"/>
      <c r="M147" s="95"/>
      <c r="N147" s="95"/>
      <c r="O147" s="93"/>
      <c r="P147" s="94"/>
      <c r="Q147" s="95"/>
      <c r="R147" s="121"/>
      <c r="S147" s="95"/>
      <c r="T147" s="93"/>
      <c r="U147" s="94"/>
      <c r="V147" s="95"/>
      <c r="W147" s="95"/>
      <c r="X147" s="95"/>
      <c r="Y147" s="96"/>
      <c r="AB147" s="13"/>
    </row>
    <row r="148" spans="1:28" ht="53.15" customHeight="1" x14ac:dyDescent="0.25">
      <c r="A148" s="54" t="s">
        <v>359</v>
      </c>
      <c r="B148" s="119" t="s">
        <v>356</v>
      </c>
      <c r="C148" s="3"/>
      <c r="D148" s="3"/>
      <c r="E148" s="97">
        <f t="shared" ref="E148:Y148" si="24">SUM(E117:E130)</f>
        <v>345</v>
      </c>
      <c r="F148" s="97">
        <f t="shared" si="24"/>
        <v>345</v>
      </c>
      <c r="G148" s="97">
        <f t="shared" si="24"/>
        <v>0</v>
      </c>
      <c r="H148" s="97">
        <f t="shared" si="24"/>
        <v>0</v>
      </c>
      <c r="I148" s="97">
        <f t="shared" si="24"/>
        <v>0</v>
      </c>
      <c r="J148" s="97">
        <f t="shared" si="24"/>
        <v>345</v>
      </c>
      <c r="K148" s="97">
        <f t="shared" si="24"/>
        <v>345</v>
      </c>
      <c r="L148" s="97">
        <f t="shared" si="24"/>
        <v>0</v>
      </c>
      <c r="M148" s="97">
        <f t="shared" si="24"/>
        <v>0</v>
      </c>
      <c r="N148" s="97">
        <f t="shared" si="24"/>
        <v>0</v>
      </c>
      <c r="O148" s="97">
        <f t="shared" si="24"/>
        <v>395</v>
      </c>
      <c r="P148" s="97">
        <f t="shared" si="24"/>
        <v>395</v>
      </c>
      <c r="Q148" s="97">
        <f t="shared" si="24"/>
        <v>0</v>
      </c>
      <c r="R148" s="125">
        <f t="shared" si="24"/>
        <v>0</v>
      </c>
      <c r="S148" s="97">
        <f t="shared" si="24"/>
        <v>0</v>
      </c>
      <c r="T148" s="97">
        <f t="shared" si="24"/>
        <v>395</v>
      </c>
      <c r="U148" s="97">
        <f t="shared" si="24"/>
        <v>395</v>
      </c>
      <c r="V148" s="97">
        <f t="shared" si="24"/>
        <v>0</v>
      </c>
      <c r="W148" s="97">
        <f t="shared" si="24"/>
        <v>0</v>
      </c>
      <c r="X148" s="97">
        <f t="shared" si="24"/>
        <v>0</v>
      </c>
      <c r="Y148" s="97">
        <f t="shared" si="24"/>
        <v>1480</v>
      </c>
      <c r="AB148" s="13"/>
    </row>
    <row r="149" spans="1:28" ht="63" customHeight="1" x14ac:dyDescent="0.25">
      <c r="A149" s="54" t="s">
        <v>218</v>
      </c>
      <c r="B149" s="119" t="s">
        <v>219</v>
      </c>
      <c r="C149" s="3"/>
      <c r="D149" s="3"/>
      <c r="E149" s="16"/>
      <c r="F149" s="15"/>
      <c r="G149" s="15"/>
      <c r="H149" s="15"/>
      <c r="I149" s="15"/>
      <c r="J149" s="15"/>
      <c r="K149" s="15"/>
      <c r="L149" s="15"/>
      <c r="M149" s="15"/>
      <c r="N149" s="15"/>
      <c r="O149" s="15"/>
      <c r="P149" s="15"/>
      <c r="Q149" s="15"/>
      <c r="R149" s="120"/>
      <c r="S149" s="15"/>
      <c r="T149" s="15"/>
      <c r="U149" s="15"/>
      <c r="V149" s="15"/>
      <c r="W149" s="15"/>
      <c r="X149" s="15"/>
      <c r="Y149" s="14"/>
      <c r="AB149" s="13"/>
    </row>
    <row r="150" spans="1:28" ht="150.75" customHeight="1" x14ac:dyDescent="0.25">
      <c r="A150" s="54" t="s">
        <v>220</v>
      </c>
      <c r="B150" s="26" t="s">
        <v>221</v>
      </c>
      <c r="C150" s="3" t="s">
        <v>17</v>
      </c>
      <c r="D150" s="3" t="s">
        <v>32</v>
      </c>
      <c r="E150" s="14">
        <f t="shared" si="19"/>
        <v>20</v>
      </c>
      <c r="F150" s="15">
        <v>20</v>
      </c>
      <c r="G150" s="15">
        <v>0</v>
      </c>
      <c r="H150" s="15">
        <v>0</v>
      </c>
      <c r="I150" s="15">
        <v>0</v>
      </c>
      <c r="J150" s="14">
        <f t="shared" ref="J150:J155" si="25">SUM(K150:N150)</f>
        <v>20</v>
      </c>
      <c r="K150" s="15">
        <v>20</v>
      </c>
      <c r="L150" s="15">
        <v>0</v>
      </c>
      <c r="M150" s="15">
        <v>0</v>
      </c>
      <c r="N150" s="15">
        <v>0</v>
      </c>
      <c r="O150" s="14">
        <f t="shared" ref="O150:O155" si="26">SUM(P150:S150)</f>
        <v>20</v>
      </c>
      <c r="P150" s="15">
        <v>20</v>
      </c>
      <c r="Q150" s="15">
        <v>0</v>
      </c>
      <c r="R150" s="120">
        <v>0</v>
      </c>
      <c r="S150" s="15">
        <v>0</v>
      </c>
      <c r="T150" s="14">
        <f t="shared" ref="T150:T155" si="27">SUM(U150:X150)</f>
        <v>20</v>
      </c>
      <c r="U150" s="15">
        <v>20</v>
      </c>
      <c r="V150" s="15">
        <v>0</v>
      </c>
      <c r="W150" s="15">
        <v>0</v>
      </c>
      <c r="X150" s="15">
        <v>0</v>
      </c>
      <c r="Y150" s="66">
        <f t="shared" ref="Y150:Y155" si="28">E150+J150+O150+T150</f>
        <v>80</v>
      </c>
      <c r="AB150" s="13"/>
    </row>
    <row r="151" spans="1:28" ht="124" x14ac:dyDescent="0.25">
      <c r="A151" s="54" t="s">
        <v>222</v>
      </c>
      <c r="B151" s="26" t="s">
        <v>223</v>
      </c>
      <c r="C151" s="3" t="s">
        <v>17</v>
      </c>
      <c r="D151" s="3" t="s">
        <v>32</v>
      </c>
      <c r="E151" s="14">
        <f t="shared" si="19"/>
        <v>30</v>
      </c>
      <c r="F151" s="15">
        <v>30</v>
      </c>
      <c r="G151" s="15">
        <v>0</v>
      </c>
      <c r="H151" s="15">
        <v>0</v>
      </c>
      <c r="I151" s="15">
        <v>0</v>
      </c>
      <c r="J151" s="14">
        <f t="shared" si="25"/>
        <v>30</v>
      </c>
      <c r="K151" s="15">
        <v>30</v>
      </c>
      <c r="L151" s="15">
        <v>0</v>
      </c>
      <c r="M151" s="15">
        <v>0</v>
      </c>
      <c r="N151" s="15">
        <v>0</v>
      </c>
      <c r="O151" s="14">
        <f t="shared" si="26"/>
        <v>30</v>
      </c>
      <c r="P151" s="15">
        <v>30</v>
      </c>
      <c r="Q151" s="15">
        <v>0</v>
      </c>
      <c r="R151" s="120">
        <v>0</v>
      </c>
      <c r="S151" s="15">
        <v>0</v>
      </c>
      <c r="T151" s="14">
        <f t="shared" si="27"/>
        <v>30</v>
      </c>
      <c r="U151" s="15">
        <v>30</v>
      </c>
      <c r="V151" s="15">
        <v>0</v>
      </c>
      <c r="W151" s="15">
        <v>0</v>
      </c>
      <c r="X151" s="15">
        <v>0</v>
      </c>
      <c r="Y151" s="66">
        <f t="shared" si="28"/>
        <v>120</v>
      </c>
      <c r="AB151" s="13"/>
    </row>
    <row r="152" spans="1:28" ht="150.75" customHeight="1" x14ac:dyDescent="0.25">
      <c r="A152" s="54" t="s">
        <v>225</v>
      </c>
      <c r="B152" s="26" t="s">
        <v>224</v>
      </c>
      <c r="C152" s="3" t="s">
        <v>17</v>
      </c>
      <c r="D152" s="3" t="s">
        <v>32</v>
      </c>
      <c r="E152" s="14">
        <f t="shared" si="19"/>
        <v>30</v>
      </c>
      <c r="F152" s="15">
        <v>30</v>
      </c>
      <c r="G152" s="15">
        <v>0</v>
      </c>
      <c r="H152" s="15">
        <v>0</v>
      </c>
      <c r="I152" s="15">
        <v>0</v>
      </c>
      <c r="J152" s="14">
        <f t="shared" si="25"/>
        <v>30</v>
      </c>
      <c r="K152" s="15">
        <v>30</v>
      </c>
      <c r="L152" s="15">
        <v>0</v>
      </c>
      <c r="M152" s="15">
        <v>0</v>
      </c>
      <c r="N152" s="15">
        <v>0</v>
      </c>
      <c r="O152" s="14">
        <f t="shared" si="26"/>
        <v>30</v>
      </c>
      <c r="P152" s="15">
        <v>30</v>
      </c>
      <c r="Q152" s="15">
        <v>0</v>
      </c>
      <c r="R152" s="120">
        <v>0</v>
      </c>
      <c r="S152" s="15">
        <v>0</v>
      </c>
      <c r="T152" s="14">
        <f t="shared" si="27"/>
        <v>30</v>
      </c>
      <c r="U152" s="15">
        <v>30</v>
      </c>
      <c r="V152" s="15">
        <v>0</v>
      </c>
      <c r="W152" s="15">
        <v>0</v>
      </c>
      <c r="X152" s="15">
        <v>0</v>
      </c>
      <c r="Y152" s="66">
        <f t="shared" si="28"/>
        <v>120</v>
      </c>
      <c r="AB152" s="13"/>
    </row>
    <row r="153" spans="1:28" ht="150.75" customHeight="1" x14ac:dyDescent="0.25">
      <c r="A153" s="54" t="s">
        <v>228</v>
      </c>
      <c r="B153" s="34" t="s">
        <v>226</v>
      </c>
      <c r="C153" s="3" t="s">
        <v>17</v>
      </c>
      <c r="D153" s="3" t="s">
        <v>32</v>
      </c>
      <c r="E153" s="14">
        <f t="shared" si="19"/>
        <v>0</v>
      </c>
      <c r="F153" s="98">
        <v>0</v>
      </c>
      <c r="G153" s="15">
        <v>0</v>
      </c>
      <c r="H153" s="15">
        <v>0</v>
      </c>
      <c r="I153" s="15">
        <v>0</v>
      </c>
      <c r="J153" s="14">
        <f t="shared" si="25"/>
        <v>0</v>
      </c>
      <c r="K153" s="98">
        <v>0</v>
      </c>
      <c r="L153" s="15">
        <v>0</v>
      </c>
      <c r="M153" s="15">
        <v>0</v>
      </c>
      <c r="N153" s="15">
        <v>0</v>
      </c>
      <c r="O153" s="14">
        <f t="shared" si="26"/>
        <v>30</v>
      </c>
      <c r="P153" s="98">
        <v>30</v>
      </c>
      <c r="Q153" s="15">
        <v>0</v>
      </c>
      <c r="R153" s="120">
        <v>0</v>
      </c>
      <c r="S153" s="15">
        <v>0</v>
      </c>
      <c r="T153" s="14">
        <f t="shared" si="27"/>
        <v>30</v>
      </c>
      <c r="U153" s="98">
        <v>30</v>
      </c>
      <c r="V153" s="15">
        <v>0</v>
      </c>
      <c r="W153" s="15">
        <v>0</v>
      </c>
      <c r="X153" s="15">
        <v>0</v>
      </c>
      <c r="Y153" s="66">
        <f t="shared" si="28"/>
        <v>60</v>
      </c>
      <c r="AB153" s="13"/>
    </row>
    <row r="154" spans="1:28" s="20" customFormat="1" ht="140.5" customHeight="1" x14ac:dyDescent="0.25">
      <c r="A154" s="54" t="s">
        <v>288</v>
      </c>
      <c r="B154" s="26" t="s">
        <v>227</v>
      </c>
      <c r="C154" s="3" t="s">
        <v>17</v>
      </c>
      <c r="D154" s="3" t="s">
        <v>32</v>
      </c>
      <c r="E154" s="14">
        <f t="shared" si="19"/>
        <v>10</v>
      </c>
      <c r="F154" s="15">
        <v>10</v>
      </c>
      <c r="G154" s="15">
        <v>0</v>
      </c>
      <c r="H154" s="15">
        <v>0</v>
      </c>
      <c r="I154" s="15">
        <v>0</v>
      </c>
      <c r="J154" s="14">
        <f t="shared" si="25"/>
        <v>10</v>
      </c>
      <c r="K154" s="15">
        <v>10</v>
      </c>
      <c r="L154" s="15">
        <v>0</v>
      </c>
      <c r="M154" s="15">
        <v>0</v>
      </c>
      <c r="N154" s="15">
        <v>0</v>
      </c>
      <c r="O154" s="14">
        <f t="shared" si="26"/>
        <v>10</v>
      </c>
      <c r="P154" s="15">
        <v>10</v>
      </c>
      <c r="Q154" s="15">
        <v>0</v>
      </c>
      <c r="R154" s="120">
        <v>0</v>
      </c>
      <c r="S154" s="15">
        <v>0</v>
      </c>
      <c r="T154" s="14">
        <f t="shared" si="27"/>
        <v>10</v>
      </c>
      <c r="U154" s="15">
        <v>10</v>
      </c>
      <c r="V154" s="15">
        <v>0</v>
      </c>
      <c r="W154" s="15">
        <v>0</v>
      </c>
      <c r="X154" s="15">
        <v>0</v>
      </c>
      <c r="Y154" s="66">
        <f t="shared" si="28"/>
        <v>40</v>
      </c>
      <c r="Z154" s="17"/>
      <c r="AA154" s="18"/>
      <c r="AB154" s="19"/>
    </row>
    <row r="155" spans="1:28" s="25" customFormat="1" ht="127" customHeight="1" x14ac:dyDescent="0.25">
      <c r="A155" s="54" t="s">
        <v>298</v>
      </c>
      <c r="B155" s="26" t="s">
        <v>229</v>
      </c>
      <c r="C155" s="3" t="s">
        <v>17</v>
      </c>
      <c r="D155" s="3" t="s">
        <v>32</v>
      </c>
      <c r="E155" s="14">
        <f t="shared" si="19"/>
        <v>0</v>
      </c>
      <c r="F155" s="15">
        <v>0</v>
      </c>
      <c r="G155" s="15">
        <v>0</v>
      </c>
      <c r="H155" s="15">
        <v>0</v>
      </c>
      <c r="I155" s="15">
        <v>0</v>
      </c>
      <c r="J155" s="14">
        <f t="shared" si="25"/>
        <v>0</v>
      </c>
      <c r="K155" s="15">
        <v>0</v>
      </c>
      <c r="L155" s="15">
        <v>0</v>
      </c>
      <c r="M155" s="15">
        <v>0</v>
      </c>
      <c r="N155" s="15">
        <v>0</v>
      </c>
      <c r="O155" s="14">
        <f t="shared" si="26"/>
        <v>20</v>
      </c>
      <c r="P155" s="15">
        <v>20</v>
      </c>
      <c r="Q155" s="15">
        <v>0</v>
      </c>
      <c r="R155" s="120">
        <v>0</v>
      </c>
      <c r="S155" s="15">
        <v>0</v>
      </c>
      <c r="T155" s="14">
        <f t="shared" si="27"/>
        <v>20</v>
      </c>
      <c r="U155" s="15">
        <v>20</v>
      </c>
      <c r="V155" s="15">
        <v>0</v>
      </c>
      <c r="W155" s="15">
        <v>0</v>
      </c>
      <c r="X155" s="15">
        <v>0</v>
      </c>
      <c r="Y155" s="66">
        <f t="shared" si="28"/>
        <v>40</v>
      </c>
      <c r="Z155" s="21"/>
      <c r="AA155" s="24"/>
    </row>
    <row r="156" spans="1:28" x14ac:dyDescent="0.25">
      <c r="A156" s="54" t="s">
        <v>288</v>
      </c>
      <c r="B156" s="108" t="s">
        <v>357</v>
      </c>
      <c r="C156" s="99"/>
      <c r="D156" s="99"/>
      <c r="E156" s="14">
        <f t="shared" ref="E156:Y156" si="29">SUM(E150:E155)</f>
        <v>90</v>
      </c>
      <c r="F156" s="14">
        <f t="shared" si="29"/>
        <v>90</v>
      </c>
      <c r="G156" s="14">
        <f t="shared" si="29"/>
        <v>0</v>
      </c>
      <c r="H156" s="14">
        <f t="shared" si="29"/>
        <v>0</v>
      </c>
      <c r="I156" s="14">
        <f t="shared" si="29"/>
        <v>0</v>
      </c>
      <c r="J156" s="14">
        <f t="shared" si="29"/>
        <v>90</v>
      </c>
      <c r="K156" s="14">
        <f t="shared" si="29"/>
        <v>90</v>
      </c>
      <c r="L156" s="14">
        <f t="shared" si="29"/>
        <v>0</v>
      </c>
      <c r="M156" s="14">
        <f t="shared" si="29"/>
        <v>0</v>
      </c>
      <c r="N156" s="14">
        <f t="shared" si="29"/>
        <v>0</v>
      </c>
      <c r="O156" s="14">
        <f t="shared" si="29"/>
        <v>140</v>
      </c>
      <c r="P156" s="14">
        <f t="shared" si="29"/>
        <v>140</v>
      </c>
      <c r="Q156" s="14">
        <f t="shared" si="29"/>
        <v>0</v>
      </c>
      <c r="R156" s="122">
        <f t="shared" si="29"/>
        <v>0</v>
      </c>
      <c r="S156" s="14">
        <f t="shared" si="29"/>
        <v>0</v>
      </c>
      <c r="T156" s="14">
        <f t="shared" si="29"/>
        <v>140</v>
      </c>
      <c r="U156" s="14">
        <f t="shared" si="29"/>
        <v>140</v>
      </c>
      <c r="V156" s="14">
        <f t="shared" si="29"/>
        <v>0</v>
      </c>
      <c r="W156" s="14">
        <f t="shared" si="29"/>
        <v>0</v>
      </c>
      <c r="X156" s="14">
        <f t="shared" si="29"/>
        <v>0</v>
      </c>
      <c r="Y156" s="14">
        <f t="shared" si="29"/>
        <v>460</v>
      </c>
      <c r="Z156" s="11"/>
      <c r="AA156" s="12"/>
    </row>
    <row r="157" spans="1:28" s="23" customFormat="1" ht="124" x14ac:dyDescent="0.25">
      <c r="A157" s="85" t="s">
        <v>230</v>
      </c>
      <c r="B157" s="32" t="s">
        <v>231</v>
      </c>
      <c r="C157" s="3" t="s">
        <v>17</v>
      </c>
      <c r="D157" s="86" t="s">
        <v>32</v>
      </c>
      <c r="E157" s="14">
        <f t="shared" si="19"/>
        <v>450</v>
      </c>
      <c r="F157" s="92">
        <v>450</v>
      </c>
      <c r="G157" s="39">
        <v>0</v>
      </c>
      <c r="H157" s="39">
        <v>0</v>
      </c>
      <c r="I157" s="39">
        <v>0</v>
      </c>
      <c r="J157" s="14">
        <f t="shared" ref="J157:J167" si="30">SUM(K157:N157)</f>
        <v>450</v>
      </c>
      <c r="K157" s="92">
        <v>450</v>
      </c>
      <c r="L157" s="39">
        <v>0</v>
      </c>
      <c r="M157" s="39">
        <v>0</v>
      </c>
      <c r="N157" s="39">
        <v>0</v>
      </c>
      <c r="O157" s="14">
        <f t="shared" ref="O157:O167" si="31">SUM(P157:S157)</f>
        <v>500</v>
      </c>
      <c r="P157" s="92">
        <v>500</v>
      </c>
      <c r="Q157" s="39">
        <v>0</v>
      </c>
      <c r="R157" s="121">
        <v>0</v>
      </c>
      <c r="S157" s="39">
        <v>0</v>
      </c>
      <c r="T157" s="14">
        <f t="shared" ref="T157:T167" si="32">SUM(U157:X157)</f>
        <v>500</v>
      </c>
      <c r="U157" s="92">
        <v>500</v>
      </c>
      <c r="V157" s="39">
        <v>0</v>
      </c>
      <c r="W157" s="39">
        <v>0</v>
      </c>
      <c r="X157" s="39">
        <v>0</v>
      </c>
      <c r="Y157" s="66">
        <f t="shared" ref="Y157:Y167" si="33">E157+J157+O157+T157</f>
        <v>1900</v>
      </c>
      <c r="Z157" s="17"/>
      <c r="AA157" s="27"/>
    </row>
    <row r="158" spans="1:28" ht="143.15" customHeight="1" x14ac:dyDescent="0.25">
      <c r="A158" s="85" t="s">
        <v>232</v>
      </c>
      <c r="B158" s="26" t="s">
        <v>233</v>
      </c>
      <c r="C158" s="3" t="s">
        <v>17</v>
      </c>
      <c r="D158" s="86" t="s">
        <v>32</v>
      </c>
      <c r="E158" s="14">
        <f t="shared" si="19"/>
        <v>19478</v>
      </c>
      <c r="F158" s="39">
        <v>0</v>
      </c>
      <c r="G158" s="15">
        <v>19478</v>
      </c>
      <c r="H158" s="39">
        <v>0</v>
      </c>
      <c r="I158" s="39">
        <v>0</v>
      </c>
      <c r="J158" s="14">
        <f t="shared" si="30"/>
        <v>20549</v>
      </c>
      <c r="K158" s="39">
        <v>0</v>
      </c>
      <c r="L158" s="15">
        <v>20549</v>
      </c>
      <c r="M158" s="39">
        <v>0</v>
      </c>
      <c r="N158" s="39">
        <v>0</v>
      </c>
      <c r="O158" s="14">
        <f t="shared" si="31"/>
        <v>21679</v>
      </c>
      <c r="P158" s="39">
        <v>0</v>
      </c>
      <c r="Q158" s="15">
        <v>21679</v>
      </c>
      <c r="R158" s="121">
        <v>0</v>
      </c>
      <c r="S158" s="39">
        <v>0</v>
      </c>
      <c r="T158" s="14">
        <f t="shared" si="32"/>
        <v>22871</v>
      </c>
      <c r="U158" s="39">
        <v>0</v>
      </c>
      <c r="V158" s="15">
        <v>22871</v>
      </c>
      <c r="W158" s="39">
        <v>0</v>
      </c>
      <c r="X158" s="39">
        <v>0</v>
      </c>
      <c r="Y158" s="66">
        <f t="shared" si="33"/>
        <v>84577</v>
      </c>
      <c r="Z158" s="11"/>
      <c r="AA158" s="12"/>
    </row>
    <row r="159" spans="1:28" ht="148.5" customHeight="1" x14ac:dyDescent="0.25">
      <c r="A159" s="85" t="s">
        <v>234</v>
      </c>
      <c r="B159" s="26" t="s">
        <v>235</v>
      </c>
      <c r="C159" s="3" t="s">
        <v>17</v>
      </c>
      <c r="D159" s="86" t="s">
        <v>32</v>
      </c>
      <c r="E159" s="14">
        <f t="shared" si="19"/>
        <v>5952</v>
      </c>
      <c r="F159" s="15">
        <v>5952</v>
      </c>
      <c r="G159" s="39">
        <v>0</v>
      </c>
      <c r="H159" s="39">
        <v>0</v>
      </c>
      <c r="I159" s="39">
        <v>0</v>
      </c>
      <c r="J159" s="14">
        <f t="shared" si="30"/>
        <v>6279</v>
      </c>
      <c r="K159" s="15">
        <v>6279</v>
      </c>
      <c r="L159" s="39">
        <v>0</v>
      </c>
      <c r="M159" s="39">
        <v>0</v>
      </c>
      <c r="N159" s="39">
        <v>0</v>
      </c>
      <c r="O159" s="14">
        <f t="shared" si="31"/>
        <v>6624</v>
      </c>
      <c r="P159" s="15">
        <v>6624</v>
      </c>
      <c r="Q159" s="39">
        <v>0</v>
      </c>
      <c r="R159" s="121">
        <v>0</v>
      </c>
      <c r="S159" s="39">
        <v>0</v>
      </c>
      <c r="T159" s="14">
        <f t="shared" si="32"/>
        <v>6988</v>
      </c>
      <c r="U159" s="15">
        <v>6988</v>
      </c>
      <c r="V159" s="39">
        <v>0</v>
      </c>
      <c r="W159" s="39">
        <v>0</v>
      </c>
      <c r="X159" s="39">
        <v>0</v>
      </c>
      <c r="Y159" s="66">
        <f t="shared" si="33"/>
        <v>25843</v>
      </c>
    </row>
    <row r="160" spans="1:28" ht="145.5" customHeight="1" x14ac:dyDescent="0.25">
      <c r="A160" s="85" t="s">
        <v>236</v>
      </c>
      <c r="B160" s="26" t="s">
        <v>237</v>
      </c>
      <c r="C160" s="3" t="s">
        <v>17</v>
      </c>
      <c r="D160" s="86" t="s">
        <v>32</v>
      </c>
      <c r="E160" s="14">
        <f t="shared" si="19"/>
        <v>32240</v>
      </c>
      <c r="F160" s="15">
        <f>7905+2686</f>
        <v>10591</v>
      </c>
      <c r="G160" s="15">
        <v>14668</v>
      </c>
      <c r="H160" s="39">
        <v>0</v>
      </c>
      <c r="I160" s="15">
        <f>6489+492</f>
        <v>6981</v>
      </c>
      <c r="J160" s="14">
        <f t="shared" si="30"/>
        <v>34864</v>
      </c>
      <c r="K160" s="15">
        <f>9407+2834</f>
        <v>12241</v>
      </c>
      <c r="L160" s="15">
        <v>15075</v>
      </c>
      <c r="M160" s="39">
        <v>0</v>
      </c>
      <c r="N160" s="15">
        <f>7029+519</f>
        <v>7548</v>
      </c>
      <c r="O160" s="14">
        <f t="shared" si="31"/>
        <v>37805</v>
      </c>
      <c r="P160" s="15">
        <f>11146+2834</f>
        <v>13980</v>
      </c>
      <c r="Q160" s="15">
        <v>15618</v>
      </c>
      <c r="R160" s="121">
        <v>0</v>
      </c>
      <c r="S160" s="15">
        <f>7688+519</f>
        <v>8207</v>
      </c>
      <c r="T160" s="14">
        <f t="shared" si="32"/>
        <v>40642</v>
      </c>
      <c r="U160" s="15">
        <f>12942+2834</f>
        <v>15776</v>
      </c>
      <c r="V160" s="15">
        <v>16026</v>
      </c>
      <c r="W160" s="39">
        <v>0</v>
      </c>
      <c r="X160" s="15">
        <f>8321+519</f>
        <v>8840</v>
      </c>
      <c r="Y160" s="66">
        <f t="shared" si="33"/>
        <v>145551</v>
      </c>
    </row>
    <row r="161" spans="1:28" ht="145.5" customHeight="1" x14ac:dyDescent="0.25">
      <c r="A161" s="85" t="s">
        <v>238</v>
      </c>
      <c r="B161" s="26" t="s">
        <v>239</v>
      </c>
      <c r="C161" s="3" t="s">
        <v>17</v>
      </c>
      <c r="D161" s="86" t="s">
        <v>32</v>
      </c>
      <c r="E161" s="14">
        <f t="shared" si="19"/>
        <v>6130</v>
      </c>
      <c r="F161" s="15">
        <v>6130</v>
      </c>
      <c r="G161" s="39">
        <v>0</v>
      </c>
      <c r="H161" s="39">
        <v>0</v>
      </c>
      <c r="I161" s="39">
        <v>0</v>
      </c>
      <c r="J161" s="14">
        <f t="shared" si="30"/>
        <v>6450</v>
      </c>
      <c r="K161" s="15">
        <v>6450</v>
      </c>
      <c r="L161" s="39">
        <v>0</v>
      </c>
      <c r="M161" s="39">
        <v>0</v>
      </c>
      <c r="N161" s="39">
        <v>0</v>
      </c>
      <c r="O161" s="14">
        <f t="shared" si="31"/>
        <v>6816</v>
      </c>
      <c r="P161" s="15">
        <v>6816</v>
      </c>
      <c r="Q161" s="39">
        <v>0</v>
      </c>
      <c r="R161" s="121">
        <v>0</v>
      </c>
      <c r="S161" s="39">
        <v>0</v>
      </c>
      <c r="T161" s="14">
        <f t="shared" si="32"/>
        <v>7182</v>
      </c>
      <c r="U161" s="15">
        <v>7182</v>
      </c>
      <c r="V161" s="39">
        <v>0</v>
      </c>
      <c r="W161" s="39">
        <v>0</v>
      </c>
      <c r="X161" s="39">
        <v>0</v>
      </c>
      <c r="Y161" s="66">
        <f t="shared" si="33"/>
        <v>26578</v>
      </c>
    </row>
    <row r="162" spans="1:28" ht="139.5" customHeight="1" x14ac:dyDescent="0.25">
      <c r="A162" s="85" t="s">
        <v>240</v>
      </c>
      <c r="B162" s="26" t="s">
        <v>241</v>
      </c>
      <c r="C162" s="3" t="s">
        <v>17</v>
      </c>
      <c r="D162" s="86" t="s">
        <v>32</v>
      </c>
      <c r="E162" s="14">
        <f t="shared" si="19"/>
        <v>20624</v>
      </c>
      <c r="F162" s="15">
        <v>20624</v>
      </c>
      <c r="G162" s="39">
        <v>0</v>
      </c>
      <c r="H162" s="39">
        <v>0</v>
      </c>
      <c r="I162" s="39">
        <v>0</v>
      </c>
      <c r="J162" s="14">
        <f t="shared" si="30"/>
        <v>22701</v>
      </c>
      <c r="K162" s="15">
        <v>22701</v>
      </c>
      <c r="L162" s="39">
        <v>0</v>
      </c>
      <c r="M162" s="39">
        <v>0</v>
      </c>
      <c r="N162" s="39">
        <v>0</v>
      </c>
      <c r="O162" s="14">
        <f t="shared" si="31"/>
        <v>24964</v>
      </c>
      <c r="P162" s="15">
        <v>24964</v>
      </c>
      <c r="Q162" s="39">
        <v>0</v>
      </c>
      <c r="R162" s="121">
        <v>0</v>
      </c>
      <c r="S162" s="39">
        <v>0</v>
      </c>
      <c r="T162" s="14">
        <f t="shared" si="32"/>
        <v>78107</v>
      </c>
      <c r="U162" s="15">
        <v>78107</v>
      </c>
      <c r="V162" s="39">
        <v>0</v>
      </c>
      <c r="W162" s="39">
        <v>0</v>
      </c>
      <c r="X162" s="39">
        <v>0</v>
      </c>
      <c r="Y162" s="66">
        <f t="shared" si="33"/>
        <v>146396</v>
      </c>
    </row>
    <row r="163" spans="1:28" ht="148.5" customHeight="1" x14ac:dyDescent="0.25">
      <c r="A163" s="85" t="s">
        <v>242</v>
      </c>
      <c r="B163" s="26" t="s">
        <v>243</v>
      </c>
      <c r="C163" s="3" t="s">
        <v>17</v>
      </c>
      <c r="D163" s="86" t="s">
        <v>32</v>
      </c>
      <c r="E163" s="14">
        <f t="shared" si="19"/>
        <v>58691</v>
      </c>
      <c r="F163" s="15">
        <v>58691</v>
      </c>
      <c r="G163" s="39">
        <v>0</v>
      </c>
      <c r="H163" s="39">
        <v>0</v>
      </c>
      <c r="I163" s="39">
        <v>0</v>
      </c>
      <c r="J163" s="14">
        <f t="shared" si="30"/>
        <v>64556</v>
      </c>
      <c r="K163" s="15">
        <v>64556</v>
      </c>
      <c r="L163" s="39">
        <v>0</v>
      </c>
      <c r="M163" s="39">
        <v>0</v>
      </c>
      <c r="N163" s="39">
        <v>0</v>
      </c>
      <c r="O163" s="14">
        <f t="shared" si="31"/>
        <v>71010</v>
      </c>
      <c r="P163" s="15">
        <v>71010</v>
      </c>
      <c r="Q163" s="39">
        <v>0</v>
      </c>
      <c r="R163" s="121">
        <v>0</v>
      </c>
      <c r="S163" s="39">
        <v>0</v>
      </c>
      <c r="T163" s="14">
        <f t="shared" si="32"/>
        <v>78107</v>
      </c>
      <c r="U163" s="15">
        <v>78107</v>
      </c>
      <c r="V163" s="39">
        <v>0</v>
      </c>
      <c r="W163" s="39">
        <v>0</v>
      </c>
      <c r="X163" s="39">
        <v>0</v>
      </c>
      <c r="Y163" s="66">
        <f t="shared" si="33"/>
        <v>272364</v>
      </c>
    </row>
    <row r="164" spans="1:28" ht="198" customHeight="1" x14ac:dyDescent="0.25">
      <c r="A164" s="85" t="s">
        <v>244</v>
      </c>
      <c r="B164" s="26" t="s">
        <v>245</v>
      </c>
      <c r="C164" s="86" t="s">
        <v>246</v>
      </c>
      <c r="D164" s="86" t="s">
        <v>32</v>
      </c>
      <c r="E164" s="14">
        <f t="shared" si="19"/>
        <v>25306</v>
      </c>
      <c r="F164" s="15">
        <v>25306</v>
      </c>
      <c r="G164" s="39">
        <v>0</v>
      </c>
      <c r="H164" s="39">
        <v>0</v>
      </c>
      <c r="I164" s="39">
        <v>0</v>
      </c>
      <c r="J164" s="14">
        <f t="shared" si="30"/>
        <v>26629</v>
      </c>
      <c r="K164" s="15">
        <v>26629</v>
      </c>
      <c r="L164" s="39">
        <v>0</v>
      </c>
      <c r="M164" s="39">
        <v>0</v>
      </c>
      <c r="N164" s="39">
        <v>0</v>
      </c>
      <c r="O164" s="14">
        <f t="shared" si="31"/>
        <v>28139</v>
      </c>
      <c r="P164" s="15">
        <v>28139</v>
      </c>
      <c r="Q164" s="39">
        <v>0</v>
      </c>
      <c r="R164" s="121">
        <v>0</v>
      </c>
      <c r="S164" s="39">
        <v>0</v>
      </c>
      <c r="T164" s="14">
        <f t="shared" si="32"/>
        <v>29650</v>
      </c>
      <c r="U164" s="15">
        <v>29650</v>
      </c>
      <c r="V164" s="39">
        <v>0</v>
      </c>
      <c r="W164" s="39">
        <v>0</v>
      </c>
      <c r="X164" s="39">
        <v>0</v>
      </c>
      <c r="Y164" s="66">
        <f t="shared" si="33"/>
        <v>109724</v>
      </c>
    </row>
    <row r="165" spans="1:28" ht="112.5" customHeight="1" x14ac:dyDescent="0.25">
      <c r="A165" s="85" t="s">
        <v>247</v>
      </c>
      <c r="B165" s="26" t="s">
        <v>248</v>
      </c>
      <c r="C165" s="86" t="s">
        <v>246</v>
      </c>
      <c r="D165" s="86" t="s">
        <v>32</v>
      </c>
      <c r="E165" s="14">
        <f t="shared" si="19"/>
        <v>322591</v>
      </c>
      <c r="F165" s="15">
        <v>322591</v>
      </c>
      <c r="G165" s="39">
        <v>0</v>
      </c>
      <c r="H165" s="39">
        <v>0</v>
      </c>
      <c r="I165" s="39">
        <v>0</v>
      </c>
      <c r="J165" s="14">
        <f t="shared" si="30"/>
        <v>340318</v>
      </c>
      <c r="K165" s="15">
        <v>340318</v>
      </c>
      <c r="L165" s="39">
        <v>0</v>
      </c>
      <c r="M165" s="39">
        <v>0</v>
      </c>
      <c r="N165" s="39">
        <v>0</v>
      </c>
      <c r="O165" s="14">
        <f t="shared" si="31"/>
        <v>359021</v>
      </c>
      <c r="P165" s="15">
        <v>359021</v>
      </c>
      <c r="Q165" s="39">
        <v>0</v>
      </c>
      <c r="R165" s="121">
        <v>0</v>
      </c>
      <c r="S165" s="39">
        <v>0</v>
      </c>
      <c r="T165" s="14">
        <f t="shared" si="32"/>
        <v>378753</v>
      </c>
      <c r="U165" s="15">
        <v>378753</v>
      </c>
      <c r="V165" s="39">
        <v>0</v>
      </c>
      <c r="W165" s="39">
        <v>0</v>
      </c>
      <c r="X165" s="39">
        <v>0</v>
      </c>
      <c r="Y165" s="66">
        <f t="shared" si="33"/>
        <v>1400683</v>
      </c>
    </row>
    <row r="166" spans="1:28" ht="135" customHeight="1" x14ac:dyDescent="0.25">
      <c r="A166" s="85" t="s">
        <v>249</v>
      </c>
      <c r="B166" s="26" t="s">
        <v>250</v>
      </c>
      <c r="C166" s="3" t="s">
        <v>246</v>
      </c>
      <c r="D166" s="3" t="s">
        <v>32</v>
      </c>
      <c r="E166" s="14">
        <f t="shared" si="19"/>
        <v>7337.85</v>
      </c>
      <c r="F166" s="87">
        <v>7337.85</v>
      </c>
      <c r="G166" s="39">
        <v>0</v>
      </c>
      <c r="H166" s="39">
        <v>0</v>
      </c>
      <c r="I166" s="39">
        <v>0</v>
      </c>
      <c r="J166" s="14">
        <f t="shared" si="30"/>
        <v>7741.4319999999998</v>
      </c>
      <c r="K166" s="87">
        <v>7741.4319999999998</v>
      </c>
      <c r="L166" s="39">
        <v>0</v>
      </c>
      <c r="M166" s="39">
        <v>0</v>
      </c>
      <c r="N166" s="39">
        <v>0</v>
      </c>
      <c r="O166" s="14">
        <f t="shared" si="31"/>
        <v>7741.4319999999998</v>
      </c>
      <c r="P166" s="87">
        <v>7741.4319999999998</v>
      </c>
      <c r="Q166" s="39">
        <v>0</v>
      </c>
      <c r="R166" s="121">
        <v>0</v>
      </c>
      <c r="S166" s="39">
        <v>0</v>
      </c>
      <c r="T166" s="14">
        <f t="shared" si="32"/>
        <v>7741.4319999999998</v>
      </c>
      <c r="U166" s="87">
        <v>7741.4319999999998</v>
      </c>
      <c r="V166" s="39">
        <v>0</v>
      </c>
      <c r="W166" s="39">
        <v>0</v>
      </c>
      <c r="X166" s="39">
        <v>0</v>
      </c>
      <c r="Y166" s="66">
        <f t="shared" si="33"/>
        <v>30562.146000000001</v>
      </c>
    </row>
    <row r="167" spans="1:28" ht="165" customHeight="1" x14ac:dyDescent="0.25">
      <c r="A167" s="85" t="s">
        <v>251</v>
      </c>
      <c r="B167" s="26" t="s">
        <v>252</v>
      </c>
      <c r="C167" s="3" t="s">
        <v>246</v>
      </c>
      <c r="D167" s="3" t="s">
        <v>24</v>
      </c>
      <c r="E167" s="14">
        <f>SUM(F167:I167)</f>
        <v>75868</v>
      </c>
      <c r="F167" s="15">
        <v>0</v>
      </c>
      <c r="G167" s="39">
        <v>75868</v>
      </c>
      <c r="H167" s="39">
        <v>0</v>
      </c>
      <c r="I167" s="39">
        <v>0</v>
      </c>
      <c r="J167" s="14">
        <f t="shared" si="30"/>
        <v>75868</v>
      </c>
      <c r="K167" s="15">
        <v>0</v>
      </c>
      <c r="L167" s="39">
        <v>75868</v>
      </c>
      <c r="M167" s="39">
        <v>0</v>
      </c>
      <c r="N167" s="39">
        <v>0</v>
      </c>
      <c r="O167" s="14">
        <f t="shared" si="31"/>
        <v>0</v>
      </c>
      <c r="P167" s="15">
        <v>0</v>
      </c>
      <c r="Q167" s="39">
        <v>0</v>
      </c>
      <c r="R167" s="121">
        <v>0</v>
      </c>
      <c r="S167" s="39">
        <v>0</v>
      </c>
      <c r="T167" s="14">
        <f t="shared" si="32"/>
        <v>0</v>
      </c>
      <c r="U167" s="15">
        <v>0</v>
      </c>
      <c r="V167" s="39">
        <v>0</v>
      </c>
      <c r="W167" s="39">
        <v>0</v>
      </c>
      <c r="X167" s="39">
        <v>0</v>
      </c>
      <c r="Y167" s="66">
        <f t="shared" si="33"/>
        <v>151736</v>
      </c>
    </row>
    <row r="168" spans="1:28" ht="145.5" customHeight="1" x14ac:dyDescent="0.25">
      <c r="A168" s="168" t="s">
        <v>289</v>
      </c>
      <c r="B168" s="165" t="s">
        <v>379</v>
      </c>
      <c r="C168" s="162" t="s">
        <v>333</v>
      </c>
      <c r="D168" s="162" t="s">
        <v>26</v>
      </c>
      <c r="E168" s="150"/>
      <c r="F168" s="153"/>
      <c r="G168" s="153"/>
      <c r="H168" s="153"/>
      <c r="I168" s="153"/>
      <c r="J168" s="150"/>
      <c r="K168" s="153"/>
      <c r="L168" s="153"/>
      <c r="M168" s="153"/>
      <c r="N168" s="153"/>
      <c r="O168" s="150"/>
      <c r="P168" s="153"/>
      <c r="Q168" s="153"/>
      <c r="R168" s="171"/>
      <c r="S168" s="153"/>
      <c r="T168" s="150"/>
      <c r="U168" s="153"/>
      <c r="V168" s="153"/>
      <c r="W168" s="153"/>
      <c r="X168" s="153"/>
      <c r="Y168" s="150"/>
    </row>
    <row r="169" spans="1:28" ht="31.5" customHeight="1" x14ac:dyDescent="0.25">
      <c r="A169" s="169"/>
      <c r="B169" s="166"/>
      <c r="C169" s="163"/>
      <c r="D169" s="163"/>
      <c r="E169" s="151"/>
      <c r="F169" s="154"/>
      <c r="G169" s="154"/>
      <c r="H169" s="154"/>
      <c r="I169" s="154"/>
      <c r="J169" s="151"/>
      <c r="K169" s="154"/>
      <c r="L169" s="154"/>
      <c r="M169" s="154"/>
      <c r="N169" s="154"/>
      <c r="O169" s="151"/>
      <c r="P169" s="154"/>
      <c r="Q169" s="154"/>
      <c r="R169" s="172"/>
      <c r="S169" s="154"/>
      <c r="T169" s="151"/>
      <c r="U169" s="154"/>
      <c r="V169" s="154"/>
      <c r="W169" s="154"/>
      <c r="X169" s="154"/>
      <c r="Y169" s="151"/>
    </row>
    <row r="170" spans="1:28" ht="15.65" customHeight="1" x14ac:dyDescent="0.25">
      <c r="A170" s="169"/>
      <c r="B170" s="166"/>
      <c r="C170" s="163"/>
      <c r="D170" s="163"/>
      <c r="E170" s="151"/>
      <c r="F170" s="154"/>
      <c r="G170" s="154"/>
      <c r="H170" s="154"/>
      <c r="I170" s="154"/>
      <c r="J170" s="151"/>
      <c r="K170" s="154"/>
      <c r="L170" s="154"/>
      <c r="M170" s="154"/>
      <c r="N170" s="154"/>
      <c r="O170" s="151"/>
      <c r="P170" s="154"/>
      <c r="Q170" s="154"/>
      <c r="R170" s="172"/>
      <c r="S170" s="154"/>
      <c r="T170" s="151"/>
      <c r="U170" s="154"/>
      <c r="V170" s="154"/>
      <c r="W170" s="154"/>
      <c r="X170" s="154"/>
      <c r="Y170" s="151"/>
    </row>
    <row r="171" spans="1:28" ht="139.5" customHeight="1" x14ac:dyDescent="0.25">
      <c r="A171" s="169"/>
      <c r="B171" s="166"/>
      <c r="C171" s="163"/>
      <c r="D171" s="163"/>
      <c r="E171" s="151"/>
      <c r="F171" s="154"/>
      <c r="G171" s="154"/>
      <c r="H171" s="154"/>
      <c r="I171" s="154"/>
      <c r="J171" s="151"/>
      <c r="K171" s="154"/>
      <c r="L171" s="154"/>
      <c r="M171" s="154"/>
      <c r="N171" s="154"/>
      <c r="O171" s="151"/>
      <c r="P171" s="154"/>
      <c r="Q171" s="154"/>
      <c r="R171" s="172"/>
      <c r="S171" s="154"/>
      <c r="T171" s="151"/>
      <c r="U171" s="154"/>
      <c r="V171" s="154"/>
      <c r="W171" s="154"/>
      <c r="X171" s="154"/>
      <c r="Y171" s="151"/>
    </row>
    <row r="172" spans="1:28" ht="15.65" customHeight="1" x14ac:dyDescent="0.25">
      <c r="A172" s="169"/>
      <c r="B172" s="166"/>
      <c r="C172" s="163"/>
      <c r="D172" s="163"/>
      <c r="E172" s="151"/>
      <c r="F172" s="154"/>
      <c r="G172" s="154"/>
      <c r="H172" s="154"/>
      <c r="I172" s="154"/>
      <c r="J172" s="151"/>
      <c r="K172" s="154"/>
      <c r="L172" s="154"/>
      <c r="M172" s="154"/>
      <c r="N172" s="154"/>
      <c r="O172" s="151"/>
      <c r="P172" s="154"/>
      <c r="Q172" s="154"/>
      <c r="R172" s="172"/>
      <c r="S172" s="154"/>
      <c r="T172" s="151"/>
      <c r="U172" s="154"/>
      <c r="V172" s="154"/>
      <c r="W172" s="154"/>
      <c r="X172" s="154"/>
      <c r="Y172" s="151"/>
    </row>
    <row r="173" spans="1:28" ht="165.75" customHeight="1" x14ac:dyDescent="0.25">
      <c r="A173" s="169"/>
      <c r="B173" s="166"/>
      <c r="C173" s="163"/>
      <c r="D173" s="163"/>
      <c r="E173" s="151"/>
      <c r="F173" s="154"/>
      <c r="G173" s="154"/>
      <c r="H173" s="154"/>
      <c r="I173" s="154"/>
      <c r="J173" s="151"/>
      <c r="K173" s="154"/>
      <c r="L173" s="154"/>
      <c r="M173" s="154"/>
      <c r="N173" s="154"/>
      <c r="O173" s="151"/>
      <c r="P173" s="154"/>
      <c r="Q173" s="154"/>
      <c r="R173" s="172"/>
      <c r="S173" s="154"/>
      <c r="T173" s="151"/>
      <c r="U173" s="154"/>
      <c r="V173" s="154"/>
      <c r="W173" s="154"/>
      <c r="X173" s="154"/>
      <c r="Y173" s="151"/>
    </row>
    <row r="174" spans="1:28" ht="159.75" customHeight="1" x14ac:dyDescent="0.25">
      <c r="A174" s="169"/>
      <c r="B174" s="166"/>
      <c r="C174" s="163"/>
      <c r="D174" s="163"/>
      <c r="E174" s="151"/>
      <c r="F174" s="154"/>
      <c r="G174" s="154"/>
      <c r="H174" s="154"/>
      <c r="I174" s="154"/>
      <c r="J174" s="151"/>
      <c r="K174" s="154"/>
      <c r="L174" s="154"/>
      <c r="M174" s="154"/>
      <c r="N174" s="154"/>
      <c r="O174" s="151"/>
      <c r="P174" s="154"/>
      <c r="Q174" s="154"/>
      <c r="R174" s="172"/>
      <c r="S174" s="154"/>
      <c r="T174" s="151"/>
      <c r="U174" s="154"/>
      <c r="V174" s="154"/>
      <c r="W174" s="154"/>
      <c r="X174" s="154"/>
      <c r="Y174" s="151"/>
    </row>
    <row r="175" spans="1:28" ht="269.25" customHeight="1" x14ac:dyDescent="0.25">
      <c r="A175" s="170"/>
      <c r="B175" s="167"/>
      <c r="C175" s="164"/>
      <c r="D175" s="164"/>
      <c r="E175" s="152"/>
      <c r="F175" s="155"/>
      <c r="G175" s="155"/>
      <c r="H175" s="155"/>
      <c r="I175" s="155"/>
      <c r="J175" s="152"/>
      <c r="K175" s="155"/>
      <c r="L175" s="155"/>
      <c r="M175" s="155"/>
      <c r="N175" s="155"/>
      <c r="O175" s="152"/>
      <c r="P175" s="155"/>
      <c r="Q175" s="155"/>
      <c r="R175" s="173"/>
      <c r="S175" s="155"/>
      <c r="T175" s="152"/>
      <c r="U175" s="155"/>
      <c r="V175" s="155"/>
      <c r="W175" s="155"/>
      <c r="X175" s="155"/>
      <c r="Y175" s="152"/>
    </row>
    <row r="176" spans="1:28" ht="79.5" customHeight="1" x14ac:dyDescent="0.25">
      <c r="A176" s="113" t="s">
        <v>290</v>
      </c>
      <c r="B176" s="26" t="s">
        <v>330</v>
      </c>
      <c r="C176" s="111" t="s">
        <v>333</v>
      </c>
      <c r="D176" s="110" t="s">
        <v>24</v>
      </c>
      <c r="E176" s="14"/>
      <c r="F176" s="15"/>
      <c r="G176" s="39"/>
      <c r="H176" s="39"/>
      <c r="I176" s="39"/>
      <c r="J176" s="14"/>
      <c r="K176" s="15"/>
      <c r="L176" s="39"/>
      <c r="M176" s="39"/>
      <c r="N176" s="39"/>
      <c r="O176" s="14"/>
      <c r="P176" s="15"/>
      <c r="Q176" s="39"/>
      <c r="R176" s="121"/>
      <c r="S176" s="39"/>
      <c r="T176" s="14"/>
      <c r="U176" s="15"/>
      <c r="V176" s="39"/>
      <c r="W176" s="39"/>
      <c r="X176" s="39"/>
      <c r="Y176" s="66"/>
      <c r="AB176" s="13"/>
    </row>
    <row r="177" spans="1:28" ht="68.150000000000006" customHeight="1" x14ac:dyDescent="0.25">
      <c r="A177" s="113" t="s">
        <v>334</v>
      </c>
      <c r="B177" s="26" t="s">
        <v>331</v>
      </c>
      <c r="C177" s="111" t="s">
        <v>333</v>
      </c>
      <c r="D177" s="110" t="s">
        <v>24</v>
      </c>
      <c r="E177" s="14"/>
      <c r="F177" s="15"/>
      <c r="G177" s="39"/>
      <c r="H177" s="39"/>
      <c r="I177" s="39"/>
      <c r="J177" s="14"/>
      <c r="K177" s="15"/>
      <c r="L177" s="39"/>
      <c r="M177" s="39"/>
      <c r="N177" s="39"/>
      <c r="O177" s="14"/>
      <c r="P177" s="15"/>
      <c r="Q177" s="39"/>
      <c r="R177" s="121"/>
      <c r="S177" s="39"/>
      <c r="T177" s="14"/>
      <c r="U177" s="15"/>
      <c r="V177" s="39"/>
      <c r="W177" s="39"/>
      <c r="X177" s="39"/>
      <c r="Y177" s="66"/>
      <c r="AB177" s="13"/>
    </row>
    <row r="178" spans="1:28" s="25" customFormat="1" ht="64" customHeight="1" x14ac:dyDescent="0.25">
      <c r="A178" s="113" t="s">
        <v>335</v>
      </c>
      <c r="B178" s="26" t="s">
        <v>332</v>
      </c>
      <c r="C178" s="111" t="s">
        <v>333</v>
      </c>
      <c r="D178" s="110" t="s">
        <v>24</v>
      </c>
      <c r="E178" s="14"/>
      <c r="F178" s="15"/>
      <c r="G178" s="39"/>
      <c r="H178" s="39"/>
      <c r="I178" s="39"/>
      <c r="J178" s="14"/>
      <c r="K178" s="15"/>
      <c r="L178" s="39"/>
      <c r="M178" s="39"/>
      <c r="N178" s="39"/>
      <c r="O178" s="14"/>
      <c r="P178" s="15"/>
      <c r="Q178" s="39"/>
      <c r="R178" s="121"/>
      <c r="S178" s="39"/>
      <c r="T178" s="14"/>
      <c r="U178" s="15"/>
      <c r="V178" s="39"/>
      <c r="W178" s="39"/>
      <c r="X178" s="39"/>
      <c r="Y178" s="66"/>
      <c r="AB178" s="22"/>
    </row>
    <row r="179" spans="1:28" s="38" customFormat="1" ht="47.25" customHeight="1" x14ac:dyDescent="0.25">
      <c r="A179" s="113" t="s">
        <v>360</v>
      </c>
      <c r="B179" s="108" t="s">
        <v>358</v>
      </c>
      <c r="C179" s="86"/>
      <c r="D179" s="86"/>
      <c r="E179" s="14">
        <f t="shared" ref="E179:Y179" si="34">SUM(E157:E167)</f>
        <v>574667.85</v>
      </c>
      <c r="F179" s="14">
        <f t="shared" si="34"/>
        <v>457672.85</v>
      </c>
      <c r="G179" s="14">
        <f t="shared" si="34"/>
        <v>110014</v>
      </c>
      <c r="H179" s="14">
        <f t="shared" si="34"/>
        <v>0</v>
      </c>
      <c r="I179" s="14">
        <f t="shared" si="34"/>
        <v>6981</v>
      </c>
      <c r="J179" s="14">
        <f t="shared" si="34"/>
        <v>606405.43200000003</v>
      </c>
      <c r="K179" s="14">
        <f t="shared" si="34"/>
        <v>487365.43199999997</v>
      </c>
      <c r="L179" s="14">
        <f t="shared" si="34"/>
        <v>111492</v>
      </c>
      <c r="M179" s="14">
        <f t="shared" si="34"/>
        <v>0</v>
      </c>
      <c r="N179" s="14">
        <f t="shared" si="34"/>
        <v>7548</v>
      </c>
      <c r="O179" s="14">
        <f t="shared" si="34"/>
        <v>564299.43200000003</v>
      </c>
      <c r="P179" s="14">
        <f t="shared" si="34"/>
        <v>518795.43199999997</v>
      </c>
      <c r="Q179" s="14">
        <f t="shared" si="34"/>
        <v>37297</v>
      </c>
      <c r="R179" s="122">
        <f t="shared" si="34"/>
        <v>0</v>
      </c>
      <c r="S179" s="14">
        <f t="shared" si="34"/>
        <v>8207</v>
      </c>
      <c r="T179" s="14">
        <f t="shared" si="34"/>
        <v>650541.43200000003</v>
      </c>
      <c r="U179" s="14">
        <f t="shared" si="34"/>
        <v>602804.43200000003</v>
      </c>
      <c r="V179" s="14">
        <f t="shared" si="34"/>
        <v>38897</v>
      </c>
      <c r="W179" s="14">
        <f t="shared" si="34"/>
        <v>0</v>
      </c>
      <c r="X179" s="14">
        <f t="shared" si="34"/>
        <v>8840</v>
      </c>
      <c r="Y179" s="14">
        <f t="shared" si="34"/>
        <v>2395914.1460000002</v>
      </c>
    </row>
    <row r="180" spans="1:28" x14ac:dyDescent="0.25">
      <c r="A180" s="113" t="s">
        <v>361</v>
      </c>
      <c r="B180" s="60" t="s">
        <v>253</v>
      </c>
      <c r="C180" s="3"/>
      <c r="D180" s="3"/>
      <c r="E180" s="91">
        <f>E99+E115+E148+E156+E179</f>
        <v>576444.85</v>
      </c>
      <c r="F180" s="91">
        <f t="shared" ref="F180:Y180" si="35">F99+F115+F148+F156+F179</f>
        <v>459449.85</v>
      </c>
      <c r="G180" s="91">
        <f t="shared" si="35"/>
        <v>110014</v>
      </c>
      <c r="H180" s="91">
        <f t="shared" si="35"/>
        <v>0</v>
      </c>
      <c r="I180" s="91">
        <f t="shared" si="35"/>
        <v>6981</v>
      </c>
      <c r="J180" s="91">
        <f t="shared" si="35"/>
        <v>608182.43200000003</v>
      </c>
      <c r="K180" s="91">
        <f t="shared" si="35"/>
        <v>489142.43199999997</v>
      </c>
      <c r="L180" s="91">
        <f t="shared" si="35"/>
        <v>111492</v>
      </c>
      <c r="M180" s="91">
        <f t="shared" si="35"/>
        <v>0</v>
      </c>
      <c r="N180" s="91">
        <f t="shared" si="35"/>
        <v>7548</v>
      </c>
      <c r="O180" s="91">
        <f t="shared" si="35"/>
        <v>566284.43200000003</v>
      </c>
      <c r="P180" s="91">
        <f t="shared" si="35"/>
        <v>520780.43199999997</v>
      </c>
      <c r="Q180" s="91">
        <f t="shared" si="35"/>
        <v>37297</v>
      </c>
      <c r="R180" s="125">
        <f t="shared" si="35"/>
        <v>0</v>
      </c>
      <c r="S180" s="91">
        <f t="shared" si="35"/>
        <v>8207</v>
      </c>
      <c r="T180" s="91">
        <f t="shared" si="35"/>
        <v>652549.43200000003</v>
      </c>
      <c r="U180" s="91">
        <f t="shared" si="35"/>
        <v>604812.43200000003</v>
      </c>
      <c r="V180" s="91">
        <f t="shared" si="35"/>
        <v>38897</v>
      </c>
      <c r="W180" s="91">
        <f t="shared" si="35"/>
        <v>0</v>
      </c>
      <c r="X180" s="91">
        <f t="shared" si="35"/>
        <v>8840</v>
      </c>
      <c r="Y180" s="91">
        <f t="shared" si="35"/>
        <v>2403461.1460000002</v>
      </c>
    </row>
    <row r="181" spans="1:28" x14ac:dyDescent="0.25">
      <c r="A181" s="54" t="s">
        <v>362</v>
      </c>
      <c r="B181" s="141" t="s">
        <v>255</v>
      </c>
      <c r="C181" s="142"/>
      <c r="D181" s="142"/>
      <c r="E181" s="142"/>
      <c r="F181" s="142"/>
      <c r="G181" s="142"/>
      <c r="H181" s="142"/>
      <c r="I181" s="142"/>
      <c r="J181" s="142"/>
      <c r="K181" s="142"/>
      <c r="L181" s="142"/>
      <c r="M181" s="142"/>
      <c r="N181" s="142"/>
      <c r="O181" s="142"/>
      <c r="P181" s="142"/>
      <c r="Q181" s="142"/>
      <c r="R181" s="142"/>
      <c r="S181" s="142"/>
      <c r="T181" s="142"/>
      <c r="U181" s="142"/>
      <c r="V181" s="142"/>
      <c r="W181" s="142"/>
      <c r="X181" s="142"/>
      <c r="Y181" s="143"/>
    </row>
    <row r="182" spans="1:28" x14ac:dyDescent="0.25">
      <c r="A182" s="54" t="s">
        <v>367</v>
      </c>
      <c r="B182" s="26" t="s">
        <v>256</v>
      </c>
      <c r="C182" s="3"/>
      <c r="D182" s="3"/>
      <c r="E182" s="100"/>
      <c r="F182" s="100"/>
      <c r="G182" s="101"/>
      <c r="H182" s="101"/>
      <c r="I182" s="101"/>
      <c r="J182" s="100"/>
      <c r="K182" s="100"/>
      <c r="L182" s="101"/>
      <c r="M182" s="101"/>
      <c r="N182" s="101"/>
      <c r="O182" s="100"/>
      <c r="P182" s="100"/>
      <c r="Q182" s="101"/>
      <c r="R182" s="101"/>
      <c r="S182" s="101"/>
      <c r="T182" s="100"/>
      <c r="U182" s="100"/>
      <c r="V182" s="101"/>
      <c r="W182" s="101"/>
      <c r="X182" s="101"/>
      <c r="Y182" s="102"/>
    </row>
    <row r="183" spans="1:28" ht="124" x14ac:dyDescent="0.25">
      <c r="A183" s="85" t="s">
        <v>363</v>
      </c>
      <c r="B183" s="26" t="s">
        <v>257</v>
      </c>
      <c r="C183" s="112" t="s">
        <v>17</v>
      </c>
      <c r="D183" s="3" t="s">
        <v>32</v>
      </c>
      <c r="E183" s="14">
        <f t="shared" ref="E183:E193" si="36">SUM(F183:I183)</f>
        <v>3</v>
      </c>
      <c r="F183" s="87">
        <v>3</v>
      </c>
      <c r="G183" s="15">
        <v>0</v>
      </c>
      <c r="H183" s="15">
        <v>0</v>
      </c>
      <c r="I183" s="15">
        <v>0</v>
      </c>
      <c r="J183" s="14">
        <f t="shared" ref="J183:J193" si="37">SUM(K183:N183)</f>
        <v>3</v>
      </c>
      <c r="K183" s="87">
        <v>3</v>
      </c>
      <c r="L183" s="15">
        <v>0</v>
      </c>
      <c r="M183" s="15">
        <v>0</v>
      </c>
      <c r="N183" s="15">
        <v>0</v>
      </c>
      <c r="O183" s="14">
        <f t="shared" ref="O183:O193" si="38">SUM(P183:S183)</f>
        <v>10</v>
      </c>
      <c r="P183" s="87">
        <v>10</v>
      </c>
      <c r="Q183" s="15">
        <v>0</v>
      </c>
      <c r="R183" s="120">
        <v>0</v>
      </c>
      <c r="S183" s="15">
        <v>0</v>
      </c>
      <c r="T183" s="14">
        <f t="shared" ref="T183:T193" si="39">SUM(U183:X183)</f>
        <v>10</v>
      </c>
      <c r="U183" s="87">
        <v>10</v>
      </c>
      <c r="V183" s="15">
        <v>0</v>
      </c>
      <c r="W183" s="15">
        <v>0</v>
      </c>
      <c r="X183" s="15">
        <v>0</v>
      </c>
      <c r="Y183" s="66">
        <f t="shared" ref="Y183:Y193" si="40">E183+J183+O183+T183</f>
        <v>26</v>
      </c>
    </row>
    <row r="184" spans="1:28" ht="124" x14ac:dyDescent="0.25">
      <c r="A184" s="54" t="s">
        <v>258</v>
      </c>
      <c r="B184" s="26" t="s">
        <v>259</v>
      </c>
      <c r="C184" s="3" t="s">
        <v>17</v>
      </c>
      <c r="D184" s="3" t="s">
        <v>32</v>
      </c>
      <c r="E184" s="14">
        <f t="shared" si="36"/>
        <v>100</v>
      </c>
      <c r="F184" s="15">
        <v>100</v>
      </c>
      <c r="G184" s="39">
        <v>0</v>
      </c>
      <c r="H184" s="39">
        <v>0</v>
      </c>
      <c r="I184" s="39">
        <v>0</v>
      </c>
      <c r="J184" s="14">
        <f t="shared" si="37"/>
        <v>100</v>
      </c>
      <c r="K184" s="15">
        <v>100</v>
      </c>
      <c r="L184" s="39">
        <v>0</v>
      </c>
      <c r="M184" s="39">
        <v>0</v>
      </c>
      <c r="N184" s="39">
        <v>0</v>
      </c>
      <c r="O184" s="14">
        <f t="shared" si="38"/>
        <v>100</v>
      </c>
      <c r="P184" s="15">
        <v>100</v>
      </c>
      <c r="Q184" s="39">
        <v>0</v>
      </c>
      <c r="R184" s="121">
        <v>0</v>
      </c>
      <c r="S184" s="39">
        <v>0</v>
      </c>
      <c r="T184" s="14">
        <f t="shared" si="39"/>
        <v>100</v>
      </c>
      <c r="U184" s="15">
        <v>100</v>
      </c>
      <c r="V184" s="39">
        <v>0</v>
      </c>
      <c r="W184" s="39">
        <v>0</v>
      </c>
      <c r="X184" s="39">
        <v>0</v>
      </c>
      <c r="Y184" s="66">
        <f t="shared" si="40"/>
        <v>400</v>
      </c>
    </row>
    <row r="185" spans="1:28" ht="124" x14ac:dyDescent="0.25">
      <c r="A185" s="54" t="s">
        <v>260</v>
      </c>
      <c r="B185" s="26" t="s">
        <v>261</v>
      </c>
      <c r="C185" s="3" t="s">
        <v>17</v>
      </c>
      <c r="D185" s="3" t="s">
        <v>32</v>
      </c>
      <c r="E185" s="14">
        <f t="shared" si="36"/>
        <v>150</v>
      </c>
      <c r="F185" s="15">
        <v>150</v>
      </c>
      <c r="G185" s="39">
        <v>0</v>
      </c>
      <c r="H185" s="39">
        <v>0</v>
      </c>
      <c r="I185" s="39">
        <v>0</v>
      </c>
      <c r="J185" s="14">
        <f t="shared" si="37"/>
        <v>150</v>
      </c>
      <c r="K185" s="15">
        <v>150</v>
      </c>
      <c r="L185" s="39">
        <v>0</v>
      </c>
      <c r="M185" s="39">
        <v>0</v>
      </c>
      <c r="N185" s="39">
        <v>0</v>
      </c>
      <c r="O185" s="14">
        <f t="shared" si="38"/>
        <v>150</v>
      </c>
      <c r="P185" s="15">
        <v>150</v>
      </c>
      <c r="Q185" s="39">
        <v>0</v>
      </c>
      <c r="R185" s="121">
        <v>0</v>
      </c>
      <c r="S185" s="39">
        <v>0</v>
      </c>
      <c r="T185" s="14">
        <f t="shared" si="39"/>
        <v>150</v>
      </c>
      <c r="U185" s="15">
        <v>150</v>
      </c>
      <c r="V185" s="39">
        <v>0</v>
      </c>
      <c r="W185" s="39">
        <v>0</v>
      </c>
      <c r="X185" s="39">
        <v>0</v>
      </c>
      <c r="Y185" s="66">
        <f t="shared" si="40"/>
        <v>600</v>
      </c>
    </row>
    <row r="186" spans="1:28" ht="124" x14ac:dyDescent="0.25">
      <c r="A186" s="54" t="s">
        <v>262</v>
      </c>
      <c r="B186" s="26" t="s">
        <v>263</v>
      </c>
      <c r="C186" s="3" t="s">
        <v>17</v>
      </c>
      <c r="D186" s="3" t="s">
        <v>32</v>
      </c>
      <c r="E186" s="14">
        <f t="shared" si="36"/>
        <v>100</v>
      </c>
      <c r="F186" s="15">
        <v>100</v>
      </c>
      <c r="G186" s="39">
        <v>0</v>
      </c>
      <c r="H186" s="39">
        <v>0</v>
      </c>
      <c r="I186" s="39">
        <v>0</v>
      </c>
      <c r="J186" s="14">
        <f t="shared" si="37"/>
        <v>100</v>
      </c>
      <c r="K186" s="15">
        <v>100</v>
      </c>
      <c r="L186" s="39">
        <v>0</v>
      </c>
      <c r="M186" s="39">
        <v>0</v>
      </c>
      <c r="N186" s="39">
        <v>0</v>
      </c>
      <c r="O186" s="14">
        <f t="shared" si="38"/>
        <v>100</v>
      </c>
      <c r="P186" s="15">
        <v>100</v>
      </c>
      <c r="Q186" s="39">
        <v>0</v>
      </c>
      <c r="R186" s="121">
        <v>0</v>
      </c>
      <c r="S186" s="39">
        <v>0</v>
      </c>
      <c r="T186" s="14">
        <f t="shared" si="39"/>
        <v>100</v>
      </c>
      <c r="U186" s="15">
        <v>100</v>
      </c>
      <c r="V186" s="39">
        <v>0</v>
      </c>
      <c r="W186" s="39">
        <v>0</v>
      </c>
      <c r="X186" s="39">
        <v>0</v>
      </c>
      <c r="Y186" s="66">
        <f t="shared" si="40"/>
        <v>400</v>
      </c>
    </row>
    <row r="187" spans="1:28" ht="124" x14ac:dyDescent="0.25">
      <c r="A187" s="54" t="s">
        <v>264</v>
      </c>
      <c r="B187" s="31" t="s">
        <v>265</v>
      </c>
      <c r="C187" s="3" t="s">
        <v>17</v>
      </c>
      <c r="D187" s="3" t="s">
        <v>32</v>
      </c>
      <c r="E187" s="14">
        <f>SUM(F187:I187)</f>
        <v>0</v>
      </c>
      <c r="F187" s="39">
        <v>0</v>
      </c>
      <c r="G187" s="39">
        <v>0</v>
      </c>
      <c r="H187" s="39">
        <v>0</v>
      </c>
      <c r="I187" s="39">
        <v>0</v>
      </c>
      <c r="J187" s="14">
        <f t="shared" si="37"/>
        <v>0</v>
      </c>
      <c r="K187" s="39">
        <v>0</v>
      </c>
      <c r="L187" s="39">
        <v>0</v>
      </c>
      <c r="M187" s="39">
        <v>0</v>
      </c>
      <c r="N187" s="39">
        <v>0</v>
      </c>
      <c r="O187" s="14">
        <f t="shared" si="38"/>
        <v>40</v>
      </c>
      <c r="P187" s="40">
        <v>40</v>
      </c>
      <c r="Q187" s="39">
        <v>0</v>
      </c>
      <c r="R187" s="121">
        <v>0</v>
      </c>
      <c r="S187" s="39">
        <v>0</v>
      </c>
      <c r="T187" s="14">
        <f t="shared" si="39"/>
        <v>40</v>
      </c>
      <c r="U187" s="40">
        <v>40</v>
      </c>
      <c r="V187" s="39">
        <v>0</v>
      </c>
      <c r="W187" s="39">
        <v>0</v>
      </c>
      <c r="X187" s="39">
        <v>0</v>
      </c>
      <c r="Y187" s="66">
        <f t="shared" si="40"/>
        <v>80</v>
      </c>
    </row>
    <row r="188" spans="1:28" ht="124" x14ac:dyDescent="0.25">
      <c r="A188" s="54" t="s">
        <v>266</v>
      </c>
      <c r="B188" s="26" t="s">
        <v>267</v>
      </c>
      <c r="C188" s="3" t="s">
        <v>17</v>
      </c>
      <c r="D188" s="3" t="s">
        <v>32</v>
      </c>
      <c r="E188" s="14">
        <f t="shared" si="36"/>
        <v>0</v>
      </c>
      <c r="F188" s="39">
        <v>0</v>
      </c>
      <c r="G188" s="39">
        <v>0</v>
      </c>
      <c r="H188" s="39">
        <v>0</v>
      </c>
      <c r="I188" s="39">
        <v>0</v>
      </c>
      <c r="J188" s="14">
        <f t="shared" si="37"/>
        <v>0</v>
      </c>
      <c r="K188" s="39">
        <v>0</v>
      </c>
      <c r="L188" s="39">
        <v>0</v>
      </c>
      <c r="M188" s="39">
        <v>0</v>
      </c>
      <c r="N188" s="39">
        <v>0</v>
      </c>
      <c r="O188" s="14">
        <f t="shared" si="38"/>
        <v>40</v>
      </c>
      <c r="P188" s="40">
        <v>40</v>
      </c>
      <c r="Q188" s="39">
        <v>0</v>
      </c>
      <c r="R188" s="121">
        <v>0</v>
      </c>
      <c r="S188" s="39">
        <v>0</v>
      </c>
      <c r="T188" s="14">
        <f t="shared" si="39"/>
        <v>40</v>
      </c>
      <c r="U188" s="40">
        <v>40</v>
      </c>
      <c r="V188" s="39">
        <v>0</v>
      </c>
      <c r="W188" s="39">
        <v>0</v>
      </c>
      <c r="X188" s="39">
        <v>0</v>
      </c>
      <c r="Y188" s="66">
        <f t="shared" si="40"/>
        <v>80</v>
      </c>
    </row>
    <row r="189" spans="1:28" ht="124" x14ac:dyDescent="0.25">
      <c r="A189" s="54" t="s">
        <v>268</v>
      </c>
      <c r="B189" s="32" t="s">
        <v>299</v>
      </c>
      <c r="C189" s="3" t="s">
        <v>17</v>
      </c>
      <c r="D189" s="3" t="s">
        <v>32</v>
      </c>
      <c r="E189" s="14">
        <f t="shared" si="36"/>
        <v>0</v>
      </c>
      <c r="F189" s="39">
        <v>0</v>
      </c>
      <c r="G189" s="39">
        <v>0</v>
      </c>
      <c r="H189" s="39">
        <v>0</v>
      </c>
      <c r="I189" s="39">
        <v>0</v>
      </c>
      <c r="J189" s="14">
        <f t="shared" si="37"/>
        <v>0</v>
      </c>
      <c r="K189" s="39">
        <v>0</v>
      </c>
      <c r="L189" s="39">
        <v>0</v>
      </c>
      <c r="M189" s="39">
        <v>0</v>
      </c>
      <c r="N189" s="39">
        <v>0</v>
      </c>
      <c r="O189" s="14">
        <f t="shared" si="38"/>
        <v>100</v>
      </c>
      <c r="P189" s="15">
        <v>100</v>
      </c>
      <c r="Q189" s="39">
        <v>0</v>
      </c>
      <c r="R189" s="121">
        <v>0</v>
      </c>
      <c r="S189" s="39">
        <v>0</v>
      </c>
      <c r="T189" s="14">
        <f t="shared" si="39"/>
        <v>100</v>
      </c>
      <c r="U189" s="15">
        <v>100</v>
      </c>
      <c r="V189" s="39">
        <v>0</v>
      </c>
      <c r="W189" s="39">
        <v>0</v>
      </c>
      <c r="X189" s="39">
        <v>0</v>
      </c>
      <c r="Y189" s="66">
        <f t="shared" si="40"/>
        <v>200</v>
      </c>
    </row>
    <row r="190" spans="1:28" ht="124" x14ac:dyDescent="0.25">
      <c r="A190" s="54" t="s">
        <v>269</v>
      </c>
      <c r="B190" s="26" t="s">
        <v>270</v>
      </c>
      <c r="C190" s="3" t="s">
        <v>17</v>
      </c>
      <c r="D190" s="3" t="s">
        <v>32</v>
      </c>
      <c r="E190" s="14">
        <f t="shared" si="36"/>
        <v>0</v>
      </c>
      <c r="F190" s="39">
        <v>0</v>
      </c>
      <c r="G190" s="39">
        <v>0</v>
      </c>
      <c r="H190" s="39">
        <v>0</v>
      </c>
      <c r="I190" s="39">
        <v>0</v>
      </c>
      <c r="J190" s="14">
        <f t="shared" si="37"/>
        <v>0</v>
      </c>
      <c r="K190" s="39">
        <v>0</v>
      </c>
      <c r="L190" s="39">
        <v>0</v>
      </c>
      <c r="M190" s="39">
        <v>0</v>
      </c>
      <c r="N190" s="39">
        <v>0</v>
      </c>
      <c r="O190" s="14">
        <f t="shared" si="38"/>
        <v>70</v>
      </c>
      <c r="P190" s="15">
        <v>70</v>
      </c>
      <c r="Q190" s="39">
        <v>0</v>
      </c>
      <c r="R190" s="121">
        <v>0</v>
      </c>
      <c r="S190" s="39">
        <v>0</v>
      </c>
      <c r="T190" s="14">
        <f t="shared" si="39"/>
        <v>70</v>
      </c>
      <c r="U190" s="15">
        <v>70</v>
      </c>
      <c r="V190" s="39">
        <v>0</v>
      </c>
      <c r="W190" s="39">
        <v>0</v>
      </c>
      <c r="X190" s="39">
        <v>0</v>
      </c>
      <c r="Y190" s="66">
        <f t="shared" si="40"/>
        <v>140</v>
      </c>
    </row>
    <row r="191" spans="1:28" ht="124" x14ac:dyDescent="0.25">
      <c r="A191" s="54" t="s">
        <v>271</v>
      </c>
      <c r="B191" s="26" t="s">
        <v>372</v>
      </c>
      <c r="C191" s="3" t="s">
        <v>17</v>
      </c>
      <c r="D191" s="3" t="s">
        <v>32</v>
      </c>
      <c r="E191" s="14">
        <f t="shared" si="36"/>
        <v>0</v>
      </c>
      <c r="F191" s="15">
        <v>0</v>
      </c>
      <c r="G191" s="39">
        <v>0</v>
      </c>
      <c r="H191" s="39">
        <v>0</v>
      </c>
      <c r="I191" s="39">
        <v>0</v>
      </c>
      <c r="J191" s="14">
        <f t="shared" si="37"/>
        <v>0</v>
      </c>
      <c r="K191" s="15">
        <v>0</v>
      </c>
      <c r="L191" s="39">
        <v>0</v>
      </c>
      <c r="M191" s="39">
        <v>0</v>
      </c>
      <c r="N191" s="39">
        <v>0</v>
      </c>
      <c r="O191" s="14">
        <f t="shared" si="38"/>
        <v>70</v>
      </c>
      <c r="P191" s="15">
        <v>70</v>
      </c>
      <c r="Q191" s="39">
        <v>0</v>
      </c>
      <c r="R191" s="121">
        <v>0</v>
      </c>
      <c r="S191" s="39">
        <v>0</v>
      </c>
      <c r="T191" s="14">
        <f t="shared" si="39"/>
        <v>70</v>
      </c>
      <c r="U191" s="15">
        <v>70</v>
      </c>
      <c r="V191" s="39">
        <v>0</v>
      </c>
      <c r="W191" s="39">
        <v>0</v>
      </c>
      <c r="X191" s="39">
        <v>0</v>
      </c>
      <c r="Y191" s="66">
        <f t="shared" si="40"/>
        <v>140</v>
      </c>
    </row>
    <row r="192" spans="1:28" ht="124" x14ac:dyDescent="0.25">
      <c r="A192" s="54" t="s">
        <v>364</v>
      </c>
      <c r="B192" s="31" t="s">
        <v>272</v>
      </c>
      <c r="C192" s="3" t="s">
        <v>17</v>
      </c>
      <c r="D192" s="3" t="s">
        <v>32</v>
      </c>
      <c r="E192" s="14">
        <f t="shared" si="36"/>
        <v>20</v>
      </c>
      <c r="F192" s="15">
        <v>20</v>
      </c>
      <c r="G192" s="39">
        <v>0</v>
      </c>
      <c r="H192" s="39">
        <v>0</v>
      </c>
      <c r="I192" s="39">
        <v>0</v>
      </c>
      <c r="J192" s="14">
        <f t="shared" si="37"/>
        <v>20</v>
      </c>
      <c r="K192" s="15">
        <v>20</v>
      </c>
      <c r="L192" s="39">
        <v>0</v>
      </c>
      <c r="M192" s="39">
        <v>0</v>
      </c>
      <c r="N192" s="39">
        <v>0</v>
      </c>
      <c r="O192" s="14">
        <f t="shared" si="38"/>
        <v>70</v>
      </c>
      <c r="P192" s="15">
        <v>70</v>
      </c>
      <c r="Q192" s="39">
        <v>0</v>
      </c>
      <c r="R192" s="121">
        <v>0</v>
      </c>
      <c r="S192" s="39">
        <v>0</v>
      </c>
      <c r="T192" s="14">
        <f t="shared" si="39"/>
        <v>70</v>
      </c>
      <c r="U192" s="15">
        <v>70</v>
      </c>
      <c r="V192" s="39">
        <v>0</v>
      </c>
      <c r="W192" s="39">
        <v>0</v>
      </c>
      <c r="X192" s="39">
        <v>0</v>
      </c>
      <c r="Y192" s="66">
        <f t="shared" si="40"/>
        <v>180</v>
      </c>
    </row>
    <row r="193" spans="1:25" ht="124" x14ac:dyDescent="0.25">
      <c r="A193" s="54" t="s">
        <v>273</v>
      </c>
      <c r="B193" s="34" t="s">
        <v>300</v>
      </c>
      <c r="C193" s="3" t="s">
        <v>17</v>
      </c>
      <c r="D193" s="3" t="s">
        <v>32</v>
      </c>
      <c r="E193" s="14">
        <f t="shared" si="36"/>
        <v>0</v>
      </c>
      <c r="F193" s="15">
        <v>0</v>
      </c>
      <c r="G193" s="39">
        <v>0</v>
      </c>
      <c r="H193" s="39">
        <v>0</v>
      </c>
      <c r="I193" s="39">
        <v>0</v>
      </c>
      <c r="J193" s="14">
        <f t="shared" si="37"/>
        <v>0</v>
      </c>
      <c r="K193" s="15">
        <v>0</v>
      </c>
      <c r="L193" s="39">
        <v>0</v>
      </c>
      <c r="M193" s="39">
        <v>0</v>
      </c>
      <c r="N193" s="39">
        <v>0</v>
      </c>
      <c r="O193" s="14">
        <f t="shared" si="38"/>
        <v>100</v>
      </c>
      <c r="P193" s="15">
        <v>100</v>
      </c>
      <c r="Q193" s="39">
        <v>0</v>
      </c>
      <c r="R193" s="121">
        <v>0</v>
      </c>
      <c r="S193" s="39">
        <v>0</v>
      </c>
      <c r="T193" s="14">
        <f t="shared" si="39"/>
        <v>100</v>
      </c>
      <c r="U193" s="15">
        <v>100</v>
      </c>
      <c r="V193" s="39">
        <v>0</v>
      </c>
      <c r="W193" s="39">
        <v>0</v>
      </c>
      <c r="X193" s="39">
        <v>0</v>
      </c>
      <c r="Y193" s="66">
        <f t="shared" si="40"/>
        <v>200</v>
      </c>
    </row>
    <row r="194" spans="1:25" x14ac:dyDescent="0.25">
      <c r="A194" s="54" t="s">
        <v>291</v>
      </c>
      <c r="B194" s="81" t="s">
        <v>365</v>
      </c>
      <c r="C194" s="3"/>
      <c r="D194" s="3"/>
      <c r="E194" s="14">
        <f>SUM(E183:E193)</f>
        <v>373</v>
      </c>
      <c r="F194" s="14">
        <f t="shared" ref="F194:Y194" si="41">SUM(F183:F193)</f>
        <v>373</v>
      </c>
      <c r="G194" s="14">
        <f t="shared" si="41"/>
        <v>0</v>
      </c>
      <c r="H194" s="14">
        <f t="shared" si="41"/>
        <v>0</v>
      </c>
      <c r="I194" s="14">
        <f t="shared" si="41"/>
        <v>0</v>
      </c>
      <c r="J194" s="14">
        <f t="shared" si="41"/>
        <v>373</v>
      </c>
      <c r="K194" s="14">
        <f t="shared" si="41"/>
        <v>373</v>
      </c>
      <c r="L194" s="14">
        <f t="shared" si="41"/>
        <v>0</v>
      </c>
      <c r="M194" s="14">
        <f t="shared" si="41"/>
        <v>0</v>
      </c>
      <c r="N194" s="14">
        <f t="shared" si="41"/>
        <v>0</v>
      </c>
      <c r="O194" s="14">
        <f t="shared" si="41"/>
        <v>850</v>
      </c>
      <c r="P194" s="14">
        <f t="shared" si="41"/>
        <v>850</v>
      </c>
      <c r="Q194" s="14">
        <f t="shared" si="41"/>
        <v>0</v>
      </c>
      <c r="R194" s="122">
        <f t="shared" si="41"/>
        <v>0</v>
      </c>
      <c r="S194" s="14">
        <f t="shared" si="41"/>
        <v>0</v>
      </c>
      <c r="T194" s="14">
        <f t="shared" si="41"/>
        <v>850</v>
      </c>
      <c r="U194" s="14">
        <f t="shared" si="41"/>
        <v>850</v>
      </c>
      <c r="V194" s="14">
        <f t="shared" si="41"/>
        <v>0</v>
      </c>
      <c r="W194" s="14">
        <f t="shared" si="41"/>
        <v>0</v>
      </c>
      <c r="X194" s="14">
        <f t="shared" si="41"/>
        <v>0</v>
      </c>
      <c r="Y194" s="14">
        <f t="shared" si="41"/>
        <v>2446</v>
      </c>
    </row>
    <row r="195" spans="1:25" ht="31" x14ac:dyDescent="0.25">
      <c r="A195" s="54" t="s">
        <v>366</v>
      </c>
      <c r="B195" s="35" t="s">
        <v>274</v>
      </c>
      <c r="C195" s="36"/>
      <c r="D195" s="36"/>
      <c r="E195" s="16"/>
      <c r="F195" s="36"/>
      <c r="G195" s="36"/>
      <c r="H195" s="36"/>
      <c r="I195" s="29"/>
      <c r="J195" s="28"/>
      <c r="K195" s="28"/>
      <c r="L195" s="29"/>
      <c r="M195" s="29"/>
      <c r="N195" s="29"/>
      <c r="O195" s="28"/>
      <c r="P195" s="28"/>
      <c r="Q195" s="29"/>
      <c r="R195" s="121"/>
      <c r="S195" s="29"/>
      <c r="T195" s="28"/>
      <c r="U195" s="28"/>
      <c r="V195" s="29"/>
      <c r="W195" s="29"/>
      <c r="X195" s="29"/>
      <c r="Y195" s="33"/>
    </row>
    <row r="196" spans="1:25" ht="124" x14ac:dyDescent="0.25">
      <c r="A196" s="54" t="s">
        <v>368</v>
      </c>
      <c r="B196" s="26" t="s">
        <v>275</v>
      </c>
      <c r="C196" s="3" t="s">
        <v>17</v>
      </c>
      <c r="D196" s="3" t="s">
        <v>32</v>
      </c>
      <c r="E196" s="14">
        <f t="shared" ref="E196:E201" si="42">SUM(F196:I196)</f>
        <v>71268</v>
      </c>
      <c r="F196" s="39">
        <v>0</v>
      </c>
      <c r="G196" s="15">
        <v>71268</v>
      </c>
      <c r="H196" s="39">
        <v>0</v>
      </c>
      <c r="I196" s="39">
        <v>0</v>
      </c>
      <c r="J196" s="14">
        <f t="shared" ref="J196:J201" si="43">SUM(K196:N196)</f>
        <v>77260</v>
      </c>
      <c r="K196" s="15"/>
      <c r="L196" s="15">
        <v>77260</v>
      </c>
      <c r="M196" s="39">
        <v>0</v>
      </c>
      <c r="N196" s="39">
        <v>0</v>
      </c>
      <c r="O196" s="15">
        <f t="shared" ref="O196:O201" si="44">SUM(P196:S196)</f>
        <v>84036</v>
      </c>
      <c r="P196" s="39">
        <v>0</v>
      </c>
      <c r="Q196" s="15">
        <v>84036</v>
      </c>
      <c r="R196" s="121">
        <v>0</v>
      </c>
      <c r="S196" s="39">
        <v>0</v>
      </c>
      <c r="T196" s="14">
        <f t="shared" ref="T196:T201" si="45">SUM(U196:X196)</f>
        <v>91264</v>
      </c>
      <c r="U196" s="39">
        <v>0</v>
      </c>
      <c r="V196" s="15">
        <v>91264</v>
      </c>
      <c r="W196" s="39">
        <v>0</v>
      </c>
      <c r="X196" s="39">
        <v>0</v>
      </c>
      <c r="Y196" s="66">
        <f t="shared" ref="Y196:Y201" si="46">E196+J196+O196+T196</f>
        <v>323828</v>
      </c>
    </row>
    <row r="197" spans="1:25" ht="279" x14ac:dyDescent="0.25">
      <c r="A197" s="54" t="s">
        <v>276</v>
      </c>
      <c r="B197" s="26" t="s">
        <v>277</v>
      </c>
      <c r="C197" s="3" t="s">
        <v>17</v>
      </c>
      <c r="D197" s="3" t="s">
        <v>32</v>
      </c>
      <c r="E197" s="14">
        <f t="shared" si="42"/>
        <v>25206</v>
      </c>
      <c r="F197" s="39">
        <v>0</v>
      </c>
      <c r="G197" s="15">
        <f>21300+3906</f>
        <v>25206</v>
      </c>
      <c r="H197" s="39">
        <v>0</v>
      </c>
      <c r="I197" s="39">
        <v>0</v>
      </c>
      <c r="J197" s="14">
        <f t="shared" si="43"/>
        <v>26939</v>
      </c>
      <c r="K197" s="15"/>
      <c r="L197" s="15">
        <f>23033+3906</f>
        <v>26939</v>
      </c>
      <c r="M197" s="39">
        <v>0</v>
      </c>
      <c r="N197" s="39">
        <v>0</v>
      </c>
      <c r="O197" s="15">
        <f t="shared" si="44"/>
        <v>28799</v>
      </c>
      <c r="P197" s="39">
        <v>0</v>
      </c>
      <c r="Q197" s="15">
        <f>24893+3906</f>
        <v>28799</v>
      </c>
      <c r="R197" s="121">
        <v>0</v>
      </c>
      <c r="S197" s="39">
        <v>0</v>
      </c>
      <c r="T197" s="14">
        <f t="shared" si="45"/>
        <v>30793</v>
      </c>
      <c r="U197" s="15"/>
      <c r="V197" s="15">
        <f>26887+3906</f>
        <v>30793</v>
      </c>
      <c r="W197" s="39">
        <v>0</v>
      </c>
      <c r="X197" s="39">
        <v>0</v>
      </c>
      <c r="Y197" s="66">
        <f t="shared" si="46"/>
        <v>111737</v>
      </c>
    </row>
    <row r="198" spans="1:25" ht="139.5" x14ac:dyDescent="0.25">
      <c r="A198" s="54" t="s">
        <v>278</v>
      </c>
      <c r="B198" s="26" t="s">
        <v>279</v>
      </c>
      <c r="C198" s="3" t="s">
        <v>17</v>
      </c>
      <c r="D198" s="3" t="s">
        <v>32</v>
      </c>
      <c r="E198" s="14">
        <f t="shared" si="42"/>
        <v>3939</v>
      </c>
      <c r="F198" s="15">
        <v>3939</v>
      </c>
      <c r="G198" s="39">
        <v>0</v>
      </c>
      <c r="H198" s="39">
        <v>0</v>
      </c>
      <c r="I198" s="39">
        <v>0</v>
      </c>
      <c r="J198" s="14">
        <f t="shared" si="43"/>
        <v>3939</v>
      </c>
      <c r="K198" s="15">
        <v>3939</v>
      </c>
      <c r="L198" s="39">
        <v>0</v>
      </c>
      <c r="M198" s="39">
        <v>0</v>
      </c>
      <c r="N198" s="39">
        <v>0</v>
      </c>
      <c r="O198" s="15">
        <f t="shared" si="44"/>
        <v>3939</v>
      </c>
      <c r="P198" s="15">
        <v>3939</v>
      </c>
      <c r="Q198" s="39">
        <v>0</v>
      </c>
      <c r="R198" s="121">
        <v>0</v>
      </c>
      <c r="S198" s="39">
        <v>0</v>
      </c>
      <c r="T198" s="14">
        <f t="shared" si="45"/>
        <v>3939</v>
      </c>
      <c r="U198" s="15">
        <v>3939</v>
      </c>
      <c r="V198" s="39">
        <v>0</v>
      </c>
      <c r="W198" s="39">
        <v>0</v>
      </c>
      <c r="X198" s="39">
        <v>0</v>
      </c>
      <c r="Y198" s="66">
        <f t="shared" si="46"/>
        <v>15756</v>
      </c>
    </row>
    <row r="199" spans="1:25" ht="124" x14ac:dyDescent="0.25">
      <c r="A199" s="54" t="s">
        <v>280</v>
      </c>
      <c r="B199" s="26" t="s">
        <v>281</v>
      </c>
      <c r="C199" s="3" t="s">
        <v>17</v>
      </c>
      <c r="D199" s="3" t="s">
        <v>32</v>
      </c>
      <c r="E199" s="14">
        <f t="shared" si="42"/>
        <v>30</v>
      </c>
      <c r="F199" s="15">
        <v>30</v>
      </c>
      <c r="G199" s="39">
        <v>0</v>
      </c>
      <c r="H199" s="39">
        <v>0</v>
      </c>
      <c r="I199" s="39">
        <v>0</v>
      </c>
      <c r="J199" s="14">
        <f t="shared" si="43"/>
        <v>30</v>
      </c>
      <c r="K199" s="15">
        <v>30</v>
      </c>
      <c r="L199" s="39">
        <v>0</v>
      </c>
      <c r="M199" s="39">
        <v>0</v>
      </c>
      <c r="N199" s="39">
        <v>0</v>
      </c>
      <c r="O199" s="15">
        <f t="shared" si="44"/>
        <v>30</v>
      </c>
      <c r="P199" s="15">
        <v>30</v>
      </c>
      <c r="Q199" s="39">
        <v>0</v>
      </c>
      <c r="R199" s="121">
        <v>0</v>
      </c>
      <c r="S199" s="39">
        <v>0</v>
      </c>
      <c r="T199" s="14">
        <f t="shared" si="45"/>
        <v>30</v>
      </c>
      <c r="U199" s="15">
        <v>30</v>
      </c>
      <c r="V199" s="39">
        <v>0</v>
      </c>
      <c r="W199" s="39">
        <v>0</v>
      </c>
      <c r="X199" s="39">
        <v>0</v>
      </c>
      <c r="Y199" s="66">
        <f t="shared" si="46"/>
        <v>120</v>
      </c>
    </row>
    <row r="200" spans="1:25" ht="124" x14ac:dyDescent="0.25">
      <c r="A200" s="54" t="s">
        <v>282</v>
      </c>
      <c r="B200" s="26" t="s">
        <v>301</v>
      </c>
      <c r="C200" s="3" t="s">
        <v>17</v>
      </c>
      <c r="D200" s="3" t="s">
        <v>32</v>
      </c>
      <c r="E200" s="14">
        <f t="shared" si="42"/>
        <v>181988</v>
      </c>
      <c r="F200" s="15">
        <v>0</v>
      </c>
      <c r="G200" s="15">
        <v>181988</v>
      </c>
      <c r="H200" s="39">
        <v>0</v>
      </c>
      <c r="I200" s="39">
        <v>0</v>
      </c>
      <c r="J200" s="14">
        <f t="shared" si="43"/>
        <v>181988</v>
      </c>
      <c r="K200" s="15">
        <v>0</v>
      </c>
      <c r="L200" s="15">
        <v>181988</v>
      </c>
      <c r="M200" s="39">
        <v>0</v>
      </c>
      <c r="N200" s="39">
        <v>0</v>
      </c>
      <c r="O200" s="15">
        <f t="shared" si="44"/>
        <v>0</v>
      </c>
      <c r="P200" s="39">
        <v>0</v>
      </c>
      <c r="Q200" s="39">
        <v>0</v>
      </c>
      <c r="R200" s="121">
        <v>0</v>
      </c>
      <c r="S200" s="39">
        <v>0</v>
      </c>
      <c r="T200" s="14">
        <f t="shared" si="45"/>
        <v>0</v>
      </c>
      <c r="U200" s="39">
        <v>0</v>
      </c>
      <c r="V200" s="39">
        <v>0</v>
      </c>
      <c r="W200" s="39">
        <v>0</v>
      </c>
      <c r="X200" s="39">
        <v>0</v>
      </c>
      <c r="Y200" s="66">
        <f t="shared" si="46"/>
        <v>363976</v>
      </c>
    </row>
    <row r="201" spans="1:25" ht="46.5" x14ac:dyDescent="0.25">
      <c r="A201" s="54" t="s">
        <v>283</v>
      </c>
      <c r="B201" s="26" t="s">
        <v>284</v>
      </c>
      <c r="C201" s="3" t="s">
        <v>285</v>
      </c>
      <c r="D201" s="3" t="s">
        <v>32</v>
      </c>
      <c r="E201" s="14">
        <f t="shared" si="42"/>
        <v>22724.71</v>
      </c>
      <c r="F201" s="15">
        <v>22724.71</v>
      </c>
      <c r="G201" s="15">
        <v>0</v>
      </c>
      <c r="H201" s="15">
        <v>0</v>
      </c>
      <c r="I201" s="15">
        <v>0</v>
      </c>
      <c r="J201" s="14">
        <f t="shared" si="43"/>
        <v>23959.040000000001</v>
      </c>
      <c r="K201" s="15">
        <v>23959.040000000001</v>
      </c>
      <c r="L201" s="15">
        <v>0</v>
      </c>
      <c r="M201" s="15">
        <v>0</v>
      </c>
      <c r="N201" s="15">
        <v>0</v>
      </c>
      <c r="O201" s="15">
        <f t="shared" si="44"/>
        <v>23959.040000000001</v>
      </c>
      <c r="P201" s="15">
        <v>23959.040000000001</v>
      </c>
      <c r="Q201" s="15">
        <v>0</v>
      </c>
      <c r="R201" s="120">
        <v>0</v>
      </c>
      <c r="S201" s="15">
        <v>0</v>
      </c>
      <c r="T201" s="14">
        <f t="shared" si="45"/>
        <v>23959.040000000001</v>
      </c>
      <c r="U201" s="15">
        <v>23959.040000000001</v>
      </c>
      <c r="V201" s="39">
        <v>0</v>
      </c>
      <c r="W201" s="39">
        <v>0</v>
      </c>
      <c r="X201" s="39">
        <v>0</v>
      </c>
      <c r="Y201" s="66">
        <f t="shared" si="46"/>
        <v>94601.83</v>
      </c>
    </row>
    <row r="202" spans="1:25" x14ac:dyDescent="0.25">
      <c r="A202" s="54" t="s">
        <v>369</v>
      </c>
      <c r="B202" s="108" t="s">
        <v>371</v>
      </c>
      <c r="C202" s="3"/>
      <c r="D202" s="3"/>
      <c r="E202" s="14">
        <f>SUM(E196:E201)</f>
        <v>305155.71000000002</v>
      </c>
      <c r="F202" s="14">
        <f t="shared" ref="F202:X202" si="47">SUM(F196:F201)</f>
        <v>26693.71</v>
      </c>
      <c r="G202" s="14">
        <f t="shared" si="47"/>
        <v>278462</v>
      </c>
      <c r="H202" s="14">
        <f t="shared" si="47"/>
        <v>0</v>
      </c>
      <c r="I202" s="14">
        <f t="shared" si="47"/>
        <v>0</v>
      </c>
      <c r="J202" s="14">
        <f t="shared" si="47"/>
        <v>314115.03999999998</v>
      </c>
      <c r="K202" s="14">
        <f t="shared" si="47"/>
        <v>27928.04</v>
      </c>
      <c r="L202" s="14">
        <f t="shared" si="47"/>
        <v>286187</v>
      </c>
      <c r="M202" s="14">
        <f t="shared" si="47"/>
        <v>0</v>
      </c>
      <c r="N202" s="14">
        <f t="shared" si="47"/>
        <v>0</v>
      </c>
      <c r="O202" s="14">
        <f t="shared" si="47"/>
        <v>140763.04</v>
      </c>
      <c r="P202" s="14">
        <f t="shared" si="47"/>
        <v>27928.04</v>
      </c>
      <c r="Q202" s="14">
        <f t="shared" si="47"/>
        <v>112835</v>
      </c>
      <c r="R202" s="122">
        <f t="shared" si="47"/>
        <v>0</v>
      </c>
      <c r="S202" s="14">
        <f t="shared" si="47"/>
        <v>0</v>
      </c>
      <c r="T202" s="14">
        <f t="shared" si="47"/>
        <v>149985.04</v>
      </c>
      <c r="U202" s="14">
        <f t="shared" si="47"/>
        <v>27928.04</v>
      </c>
      <c r="V202" s="14">
        <f t="shared" si="47"/>
        <v>122057</v>
      </c>
      <c r="W202" s="14">
        <f t="shared" si="47"/>
        <v>0</v>
      </c>
      <c r="X202" s="14">
        <f t="shared" si="47"/>
        <v>0</v>
      </c>
      <c r="Y202" s="14">
        <f>SUM(Y196:Y201)</f>
        <v>910018.83</v>
      </c>
    </row>
    <row r="203" spans="1:25" x14ac:dyDescent="0.25">
      <c r="A203" s="54" t="s">
        <v>292</v>
      </c>
      <c r="B203" s="60" t="s">
        <v>286</v>
      </c>
      <c r="C203" s="53"/>
      <c r="D203" s="53"/>
      <c r="E203" s="103">
        <f t="shared" ref="E203:L203" si="48">E194+E202</f>
        <v>305528.71000000002</v>
      </c>
      <c r="F203" s="103">
        <f t="shared" si="48"/>
        <v>27066.71</v>
      </c>
      <c r="G203" s="103">
        <f t="shared" si="48"/>
        <v>278462</v>
      </c>
      <c r="H203" s="103">
        <f t="shared" si="48"/>
        <v>0</v>
      </c>
      <c r="I203" s="103">
        <f t="shared" si="48"/>
        <v>0</v>
      </c>
      <c r="J203" s="103">
        <f t="shared" si="48"/>
        <v>314488.03999999998</v>
      </c>
      <c r="K203" s="103">
        <f t="shared" si="48"/>
        <v>28301.040000000001</v>
      </c>
      <c r="L203" s="103">
        <f t="shared" si="48"/>
        <v>286187</v>
      </c>
      <c r="M203" s="103">
        <f>M194+M202</f>
        <v>0</v>
      </c>
      <c r="N203" s="103">
        <f t="shared" ref="N203:Y203" si="49">N194+N202</f>
        <v>0</v>
      </c>
      <c r="O203" s="103">
        <f t="shared" si="49"/>
        <v>141613.04</v>
      </c>
      <c r="P203" s="103">
        <f t="shared" si="49"/>
        <v>28778.04</v>
      </c>
      <c r="Q203" s="103">
        <f t="shared" si="49"/>
        <v>112835</v>
      </c>
      <c r="R203" s="123">
        <f t="shared" si="49"/>
        <v>0</v>
      </c>
      <c r="S203" s="103">
        <f t="shared" si="49"/>
        <v>0</v>
      </c>
      <c r="T203" s="103">
        <f t="shared" si="49"/>
        <v>150835.04</v>
      </c>
      <c r="U203" s="103">
        <f t="shared" si="49"/>
        <v>28778.04</v>
      </c>
      <c r="V203" s="103">
        <f t="shared" si="49"/>
        <v>122057</v>
      </c>
      <c r="W203" s="103">
        <f t="shared" si="49"/>
        <v>0</v>
      </c>
      <c r="X203" s="103">
        <f t="shared" si="49"/>
        <v>0</v>
      </c>
      <c r="Y203" s="103">
        <f t="shared" si="49"/>
        <v>912464.83</v>
      </c>
    </row>
    <row r="204" spans="1:25" x14ac:dyDescent="0.25">
      <c r="A204" s="54" t="s">
        <v>370</v>
      </c>
      <c r="B204" s="104" t="s">
        <v>293</v>
      </c>
      <c r="C204" s="37"/>
      <c r="D204" s="37"/>
      <c r="E204" s="103">
        <f t="shared" ref="E204:Y204" si="50">E20+E77+E180+E203</f>
        <v>7278710.5899999999</v>
      </c>
      <c r="F204" s="103">
        <f t="shared" si="50"/>
        <v>2642853.38</v>
      </c>
      <c r="G204" s="103">
        <f t="shared" si="50"/>
        <v>4628876.21</v>
      </c>
      <c r="H204" s="103">
        <f t="shared" si="50"/>
        <v>0</v>
      </c>
      <c r="I204" s="103">
        <f t="shared" si="50"/>
        <v>6981</v>
      </c>
      <c r="J204" s="103">
        <f t="shared" si="50"/>
        <v>8234519.6979999999</v>
      </c>
      <c r="K204" s="103">
        <f t="shared" si="50"/>
        <v>2713798.6329999999</v>
      </c>
      <c r="L204" s="103">
        <f t="shared" si="50"/>
        <v>5513173.0650000004</v>
      </c>
      <c r="M204" s="103">
        <f t="shared" si="50"/>
        <v>0</v>
      </c>
      <c r="N204" s="103">
        <f t="shared" si="50"/>
        <v>7548</v>
      </c>
      <c r="O204" s="103">
        <f t="shared" si="50"/>
        <v>8480172.9179999996</v>
      </c>
      <c r="P204" s="103">
        <f t="shared" si="50"/>
        <v>2819322.44</v>
      </c>
      <c r="Q204" s="103">
        <f t="shared" si="50"/>
        <v>5652643.4780000001</v>
      </c>
      <c r="R204" s="123">
        <f t="shared" si="50"/>
        <v>0</v>
      </c>
      <c r="S204" s="103">
        <f t="shared" si="50"/>
        <v>8207</v>
      </c>
      <c r="T204" s="103">
        <f t="shared" si="50"/>
        <v>8622014.2579999994</v>
      </c>
      <c r="U204" s="103">
        <f t="shared" si="50"/>
        <v>3083554.5819999999</v>
      </c>
      <c r="V204" s="103">
        <f t="shared" si="50"/>
        <v>5529619.676</v>
      </c>
      <c r="W204" s="103">
        <f t="shared" si="50"/>
        <v>0</v>
      </c>
      <c r="X204" s="103">
        <f t="shared" si="50"/>
        <v>8840</v>
      </c>
      <c r="Y204" s="103">
        <f t="shared" si="50"/>
        <v>32615417.464000002</v>
      </c>
    </row>
    <row r="205" spans="1:25" x14ac:dyDescent="0.25">
      <c r="A205" s="109"/>
    </row>
    <row r="206" spans="1:25" ht="25.5" x14ac:dyDescent="0.25">
      <c r="X206" s="105"/>
      <c r="Y206" s="107">
        <f>E204+J204+O204+T204</f>
        <v>32615417.464000002</v>
      </c>
    </row>
    <row r="207" spans="1:25" ht="25.5" x14ac:dyDescent="0.25">
      <c r="X207" s="105"/>
      <c r="Y207" s="107"/>
    </row>
    <row r="208" spans="1:25" ht="25.5" x14ac:dyDescent="0.25">
      <c r="X208" s="105" t="s">
        <v>294</v>
      </c>
      <c r="Y208" s="107">
        <f>F204+K204+U204+P204</f>
        <v>11259529.035</v>
      </c>
    </row>
    <row r="209" spans="24:25" ht="25.5" x14ac:dyDescent="0.25">
      <c r="X209" s="105" t="s">
        <v>295</v>
      </c>
      <c r="Y209" s="107">
        <f>G204+L204+Q204+V204</f>
        <v>21324312.429000001</v>
      </c>
    </row>
    <row r="210" spans="24:25" ht="25.5" x14ac:dyDescent="0.25">
      <c r="X210" s="105" t="s">
        <v>296</v>
      </c>
      <c r="Y210" s="107">
        <f>H204+M204+R204+W204</f>
        <v>0</v>
      </c>
    </row>
    <row r="211" spans="24:25" ht="25.5" x14ac:dyDescent="0.25">
      <c r="X211" s="105" t="s">
        <v>297</v>
      </c>
      <c r="Y211" s="107">
        <f>I204+N204+S204+X204</f>
        <v>31576</v>
      </c>
    </row>
    <row r="212" spans="24:25" ht="25.5" x14ac:dyDescent="0.25">
      <c r="X212" s="105"/>
      <c r="Y212" s="107">
        <f>SUM(Y208:Y211)</f>
        <v>32615417.464000002</v>
      </c>
    </row>
    <row r="213" spans="24:25" ht="25.5" x14ac:dyDescent="0.25">
      <c r="X213" s="105"/>
      <c r="Y213" s="106"/>
    </row>
    <row r="214" spans="24:25" ht="25.5" x14ac:dyDescent="0.25">
      <c r="X214" s="105"/>
      <c r="Y214" s="106"/>
    </row>
    <row r="215" spans="24:25" ht="25.5" x14ac:dyDescent="0.25">
      <c r="X215" s="105"/>
      <c r="Y215" s="106"/>
    </row>
    <row r="216" spans="24:25" ht="25.5" x14ac:dyDescent="0.25">
      <c r="X216" s="105"/>
      <c r="Y216" s="106"/>
    </row>
    <row r="217" spans="24:25" ht="25.5" x14ac:dyDescent="0.25">
      <c r="X217" s="105"/>
      <c r="Y217" s="106"/>
    </row>
    <row r="218" spans="24:25" ht="25.5" x14ac:dyDescent="0.25">
      <c r="X218" s="105"/>
      <c r="Y218" s="106"/>
    </row>
    <row r="219" spans="24:25" ht="25.5" x14ac:dyDescent="0.25">
      <c r="X219" s="105"/>
      <c r="Y219" s="106"/>
    </row>
  </sheetData>
  <autoFilter ref="A13:Y204"/>
  <mergeCells count="77">
    <mergeCell ref="A10:A12"/>
    <mergeCell ref="B10:B12"/>
    <mergeCell ref="C10:C12"/>
    <mergeCell ref="D10:D12"/>
    <mergeCell ref="E10:Y10"/>
    <mergeCell ref="E11:I11"/>
    <mergeCell ref="J11:N11"/>
    <mergeCell ref="O11:S11"/>
    <mergeCell ref="T11:X11"/>
    <mergeCell ref="Y11:Y12"/>
    <mergeCell ref="P3:S3"/>
    <mergeCell ref="U3:X3"/>
    <mergeCell ref="A6:Y6"/>
    <mergeCell ref="O7:Y7"/>
    <mergeCell ref="A8:Y8"/>
    <mergeCell ref="X168:X175"/>
    <mergeCell ref="Y168:Y175"/>
    <mergeCell ref="S168:S175"/>
    <mergeCell ref="T168:T175"/>
    <mergeCell ref="U168:U175"/>
    <mergeCell ref="V168:V175"/>
    <mergeCell ref="W168:W175"/>
    <mergeCell ref="N168:N175"/>
    <mergeCell ref="O168:O175"/>
    <mergeCell ref="P168:P175"/>
    <mergeCell ref="Q168:Q175"/>
    <mergeCell ref="R168:R175"/>
    <mergeCell ref="J168:J175"/>
    <mergeCell ref="K168:K175"/>
    <mergeCell ref="L168:L175"/>
    <mergeCell ref="M168:M175"/>
    <mergeCell ref="A131:A147"/>
    <mergeCell ref="C131:C147"/>
    <mergeCell ref="D131:D147"/>
    <mergeCell ref="E168:E175"/>
    <mergeCell ref="F168:F175"/>
    <mergeCell ref="G168:G175"/>
    <mergeCell ref="H168:H175"/>
    <mergeCell ref="I168:I175"/>
    <mergeCell ref="B168:B175"/>
    <mergeCell ref="A168:A175"/>
    <mergeCell ref="C168:C175"/>
    <mergeCell ref="D168:D175"/>
    <mergeCell ref="B181:Y181"/>
    <mergeCell ref="P1:S1"/>
    <mergeCell ref="U1:X1"/>
    <mergeCell ref="P2:S2"/>
    <mergeCell ref="U2:X2"/>
    <mergeCell ref="P4:S4"/>
    <mergeCell ref="U4:X4"/>
    <mergeCell ref="A14:Y14"/>
    <mergeCell ref="B15:Y15"/>
    <mergeCell ref="B21:X21"/>
    <mergeCell ref="A28:A29"/>
    <mergeCell ref="B28:B29"/>
    <mergeCell ref="A31:A32"/>
    <mergeCell ref="B31:B32"/>
    <mergeCell ref="C31:C32"/>
    <mergeCell ref="A33:A34"/>
    <mergeCell ref="B33:B34"/>
    <mergeCell ref="C33:C34"/>
    <mergeCell ref="A35:A36"/>
    <mergeCell ref="B35:B36"/>
    <mergeCell ref="C35:C36"/>
    <mergeCell ref="A37:A38"/>
    <mergeCell ref="B37:B38"/>
    <mergeCell ref="C37:C38"/>
    <mergeCell ref="A39:A40"/>
    <mergeCell ref="B39:B40"/>
    <mergeCell ref="C39:C40"/>
    <mergeCell ref="B78:P78"/>
    <mergeCell ref="A41:A42"/>
    <mergeCell ref="B41:B42"/>
    <mergeCell ref="C41:C42"/>
    <mergeCell ref="A43:A44"/>
    <mergeCell ref="B43:B44"/>
    <mergeCell ref="C43:C44"/>
  </mergeCells>
  <pageMargins left="0.23622047244094491" right="0.23622047244094491" top="0.39370078740157483" bottom="0.31496062992125984" header="0.15748031496062992" footer="0.15748031496062992"/>
  <pageSetup paperSize="9" scale="27" fitToHeight="4"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 1 Мероприятия</vt:lpstr>
      <vt:lpstr>'прил 1 Мероприятия'!Область_печати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mestoivanchenko.lv</dc:creator>
  <cp:lastModifiedBy>Долинюк Валентина Александровна</cp:lastModifiedBy>
  <cp:lastPrinted>2016-05-04T11:57:55Z</cp:lastPrinted>
  <dcterms:created xsi:type="dcterms:W3CDTF">2016-04-28T12:33:42Z</dcterms:created>
  <dcterms:modified xsi:type="dcterms:W3CDTF">2016-05-10T11:58:13Z</dcterms:modified>
</cp:coreProperties>
</file>