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360" yWindow="270" windowWidth="18795" windowHeight="11760"/>
  </bookViews>
  <sheets>
    <sheet name="22.03" sheetId="1" r:id="rId1"/>
  </sheets>
  <calcPr calcId="125725"/>
</workbook>
</file>

<file path=xl/calcChain.xml><?xml version="1.0" encoding="utf-8"?>
<calcChain xmlns="http://schemas.openxmlformats.org/spreadsheetml/2006/main">
  <c r="K60" i="1"/>
  <c r="K28"/>
  <c r="K46" s="1"/>
  <c r="K50"/>
  <c r="K54"/>
  <c r="K76"/>
  <c r="K80"/>
  <c r="K85"/>
  <c r="K89"/>
  <c r="K93"/>
  <c r="K96"/>
  <c r="E43"/>
  <c r="F28"/>
  <c r="E28" s="1"/>
  <c r="G76"/>
  <c r="H76"/>
  <c r="I76"/>
  <c r="L76"/>
  <c r="M76"/>
  <c r="N76"/>
  <c r="O76"/>
  <c r="P76"/>
  <c r="Q76"/>
  <c r="R76"/>
  <c r="S76"/>
  <c r="F76"/>
  <c r="F16" l="1"/>
  <c r="G16"/>
  <c r="H16"/>
  <c r="I16"/>
  <c r="K16"/>
  <c r="L16"/>
  <c r="M16"/>
  <c r="N16"/>
  <c r="P16"/>
  <c r="Q16"/>
  <c r="R16"/>
  <c r="S16"/>
  <c r="O75"/>
  <c r="J75"/>
  <c r="E75"/>
  <c r="P43"/>
  <c r="O43" s="1"/>
  <c r="J43"/>
  <c r="E52"/>
  <c r="E53"/>
  <c r="F96"/>
  <c r="G96"/>
  <c r="H96"/>
  <c r="I96"/>
  <c r="L96"/>
  <c r="M96"/>
  <c r="N96"/>
  <c r="P96"/>
  <c r="Q96"/>
  <c r="R96"/>
  <c r="S96"/>
  <c r="O95"/>
  <c r="O96" s="1"/>
  <c r="J95"/>
  <c r="J96" s="1"/>
  <c r="E95"/>
  <c r="E96" s="1"/>
  <c r="G50"/>
  <c r="H50"/>
  <c r="I50"/>
  <c r="L50"/>
  <c r="M50"/>
  <c r="N50"/>
  <c r="P50"/>
  <c r="Q50"/>
  <c r="R50"/>
  <c r="S50"/>
  <c r="P28"/>
  <c r="J25"/>
  <c r="J24"/>
  <c r="J23"/>
  <c r="E25"/>
  <c r="E24"/>
  <c r="E23"/>
  <c r="J20"/>
  <c r="J19"/>
  <c r="J18"/>
  <c r="E20"/>
  <c r="E19"/>
  <c r="E18"/>
  <c r="J14"/>
  <c r="J15"/>
  <c r="J13"/>
  <c r="J12"/>
  <c r="J11"/>
  <c r="E14"/>
  <c r="E15"/>
  <c r="E13"/>
  <c r="E12"/>
  <c r="E11"/>
  <c r="S93"/>
  <c r="R93"/>
  <c r="Q93"/>
  <c r="P93"/>
  <c r="N93"/>
  <c r="M93"/>
  <c r="L93"/>
  <c r="I93"/>
  <c r="H93"/>
  <c r="G93"/>
  <c r="F93"/>
  <c r="O92"/>
  <c r="J92"/>
  <c r="E92"/>
  <c r="O91"/>
  <c r="J91"/>
  <c r="E91"/>
  <c r="E93" s="1"/>
  <c r="S89"/>
  <c r="R89"/>
  <c r="Q89"/>
  <c r="N89"/>
  <c r="M89"/>
  <c r="L89"/>
  <c r="I89"/>
  <c r="H89"/>
  <c r="G89"/>
  <c r="O88"/>
  <c r="J88"/>
  <c r="E88"/>
  <c r="P87"/>
  <c r="O87" s="1"/>
  <c r="J87"/>
  <c r="E87"/>
  <c r="S85"/>
  <c r="R85"/>
  <c r="Q85"/>
  <c r="P85"/>
  <c r="N85"/>
  <c r="M85"/>
  <c r="L85"/>
  <c r="I85"/>
  <c r="H85"/>
  <c r="G85"/>
  <c r="O84"/>
  <c r="J84"/>
  <c r="E84"/>
  <c r="O83"/>
  <c r="J83"/>
  <c r="E83"/>
  <c r="O82"/>
  <c r="E82"/>
  <c r="S80"/>
  <c r="R80"/>
  <c r="Q80"/>
  <c r="P80"/>
  <c r="N80"/>
  <c r="M80"/>
  <c r="L80"/>
  <c r="I80"/>
  <c r="H80"/>
  <c r="G80"/>
  <c r="F80"/>
  <c r="O79"/>
  <c r="J79"/>
  <c r="E79"/>
  <c r="O78"/>
  <c r="J78"/>
  <c r="E78"/>
  <c r="O74"/>
  <c r="J74"/>
  <c r="E74"/>
  <c r="O73"/>
  <c r="J73"/>
  <c r="E73"/>
  <c r="O69"/>
  <c r="J69"/>
  <c r="E69"/>
  <c r="O63"/>
  <c r="J63"/>
  <c r="E63"/>
  <c r="O70"/>
  <c r="J70"/>
  <c r="E70"/>
  <c r="O68"/>
  <c r="J68"/>
  <c r="E68"/>
  <c r="O67"/>
  <c r="J67"/>
  <c r="E67"/>
  <c r="O66"/>
  <c r="J66"/>
  <c r="E66"/>
  <c r="O65"/>
  <c r="J65"/>
  <c r="E65"/>
  <c r="O64"/>
  <c r="J64"/>
  <c r="E64"/>
  <c r="O62"/>
  <c r="J62"/>
  <c r="E62"/>
  <c r="O72"/>
  <c r="J72"/>
  <c r="E72"/>
  <c r="O71"/>
  <c r="J71"/>
  <c r="E71"/>
  <c r="S60"/>
  <c r="R60"/>
  <c r="Q60"/>
  <c r="N60"/>
  <c r="M60"/>
  <c r="L60"/>
  <c r="I60"/>
  <c r="H60"/>
  <c r="G60"/>
  <c r="O59"/>
  <c r="J59"/>
  <c r="E59"/>
  <c r="P58"/>
  <c r="O58" s="1"/>
  <c r="J58"/>
  <c r="E58"/>
  <c r="O57"/>
  <c r="J57"/>
  <c r="E57"/>
  <c r="P56"/>
  <c r="P60" s="1"/>
  <c r="E56"/>
  <c r="S54"/>
  <c r="R54"/>
  <c r="Q54"/>
  <c r="N54"/>
  <c r="M54"/>
  <c r="L54"/>
  <c r="I54"/>
  <c r="H54"/>
  <c r="G54"/>
  <c r="P53"/>
  <c r="O53" s="1"/>
  <c r="J53"/>
  <c r="P52"/>
  <c r="J52"/>
  <c r="F54"/>
  <c r="O49"/>
  <c r="J49"/>
  <c r="E49"/>
  <c r="O48"/>
  <c r="J48"/>
  <c r="E48"/>
  <c r="O45"/>
  <c r="J45"/>
  <c r="E45"/>
  <c r="O44"/>
  <c r="J44"/>
  <c r="E44"/>
  <c r="O42"/>
  <c r="J42"/>
  <c r="E42"/>
  <c r="O41"/>
  <c r="J41"/>
  <c r="E41"/>
  <c r="O40"/>
  <c r="J40"/>
  <c r="E40"/>
  <c r="O39"/>
  <c r="J39"/>
  <c r="E39"/>
  <c r="O38"/>
  <c r="J38"/>
  <c r="E38"/>
  <c r="O37"/>
  <c r="J37"/>
  <c r="E37"/>
  <c r="O36"/>
  <c r="J36"/>
  <c r="E36"/>
  <c r="O35"/>
  <c r="J35"/>
  <c r="E35"/>
  <c r="O34"/>
  <c r="J34"/>
  <c r="E34"/>
  <c r="O33"/>
  <c r="J33"/>
  <c r="E33"/>
  <c r="O32"/>
  <c r="J32"/>
  <c r="E32"/>
  <c r="O31"/>
  <c r="J31"/>
  <c r="E31"/>
  <c r="O30"/>
  <c r="J30"/>
  <c r="E30"/>
  <c r="O29"/>
  <c r="J29"/>
  <c r="E29"/>
  <c r="S28"/>
  <c r="S46" s="1"/>
  <c r="R28"/>
  <c r="R46" s="1"/>
  <c r="Q28"/>
  <c r="Q46" s="1"/>
  <c r="N28"/>
  <c r="N46" s="1"/>
  <c r="M28"/>
  <c r="M46" s="1"/>
  <c r="L28"/>
  <c r="L46" s="1"/>
  <c r="I28"/>
  <c r="I46" s="1"/>
  <c r="H28"/>
  <c r="H46" s="1"/>
  <c r="G28"/>
  <c r="G46" s="1"/>
  <c r="S26"/>
  <c r="R26"/>
  <c r="Q26"/>
  <c r="N26"/>
  <c r="M26"/>
  <c r="L26"/>
  <c r="I26"/>
  <c r="H26"/>
  <c r="G26"/>
  <c r="O25"/>
  <c r="O24"/>
  <c r="P23"/>
  <c r="O23" s="1"/>
  <c r="S21"/>
  <c r="R21"/>
  <c r="Q21"/>
  <c r="P21"/>
  <c r="N21"/>
  <c r="M21"/>
  <c r="L21"/>
  <c r="I21"/>
  <c r="H21"/>
  <c r="G21"/>
  <c r="O20"/>
  <c r="O19"/>
  <c r="T19" s="1"/>
  <c r="O18"/>
  <c r="K21"/>
  <c r="S97"/>
  <c r="R97"/>
  <c r="Q97"/>
  <c r="M97"/>
  <c r="L97"/>
  <c r="I97"/>
  <c r="H97"/>
  <c r="G97"/>
  <c r="O14"/>
  <c r="T14" s="1"/>
  <c r="O15"/>
  <c r="O13"/>
  <c r="T13" s="1"/>
  <c r="O12"/>
  <c r="N97"/>
  <c r="O11"/>
  <c r="E26" l="1"/>
  <c r="J89"/>
  <c r="J76"/>
  <c r="J50"/>
  <c r="J16"/>
  <c r="E89"/>
  <c r="E85"/>
  <c r="E80"/>
  <c r="E76"/>
  <c r="E60"/>
  <c r="E54"/>
  <c r="E50"/>
  <c r="E46"/>
  <c r="E21"/>
  <c r="O16"/>
  <c r="E16"/>
  <c r="T49"/>
  <c r="T75"/>
  <c r="T43"/>
  <c r="T95"/>
  <c r="T96" s="1"/>
  <c r="J93"/>
  <c r="O50"/>
  <c r="T58"/>
  <c r="T67"/>
  <c r="F50"/>
  <c r="J54"/>
  <c r="O26"/>
  <c r="O28"/>
  <c r="O46" s="1"/>
  <c r="T31"/>
  <c r="T35"/>
  <c r="T29"/>
  <c r="T33"/>
  <c r="T36"/>
  <c r="T37"/>
  <c r="T38"/>
  <c r="T42"/>
  <c r="T45"/>
  <c r="T72"/>
  <c r="T73"/>
  <c r="T74"/>
  <c r="O80"/>
  <c r="T79"/>
  <c r="O89"/>
  <c r="O93"/>
  <c r="T92"/>
  <c r="O21"/>
  <c r="T70"/>
  <c r="T63"/>
  <c r="P89"/>
  <c r="T24"/>
  <c r="T39"/>
  <c r="T40"/>
  <c r="T41"/>
  <c r="T48"/>
  <c r="T57"/>
  <c r="T59"/>
  <c r="T83"/>
  <c r="T88"/>
  <c r="T34"/>
  <c r="F60"/>
  <c r="T66"/>
  <c r="T69"/>
  <c r="K26"/>
  <c r="T32"/>
  <c r="T44"/>
  <c r="P54"/>
  <c r="J56"/>
  <c r="J60" s="1"/>
  <c r="O56"/>
  <c r="O60" s="1"/>
  <c r="T62"/>
  <c r="T64"/>
  <c r="J80"/>
  <c r="O85"/>
  <c r="T71"/>
  <c r="T20"/>
  <c r="T25"/>
  <c r="T30"/>
  <c r="T53"/>
  <c r="T65"/>
  <c r="T68"/>
  <c r="T84"/>
  <c r="T87"/>
  <c r="T15"/>
  <c r="F21"/>
  <c r="P26"/>
  <c r="T11"/>
  <c r="F26"/>
  <c r="F46"/>
  <c r="P46"/>
  <c r="T78"/>
  <c r="F85"/>
  <c r="F89"/>
  <c r="T91"/>
  <c r="T12"/>
  <c r="T18"/>
  <c r="J26"/>
  <c r="O52"/>
  <c r="O54" s="1"/>
  <c r="J82"/>
  <c r="J85" s="1"/>
  <c r="T50" l="1"/>
  <c r="T89"/>
  <c r="T76"/>
  <c r="E97"/>
  <c r="T16"/>
  <c r="T93"/>
  <c r="P97"/>
  <c r="O97"/>
  <c r="T80"/>
  <c r="T56"/>
  <c r="T60" s="1"/>
  <c r="F97"/>
  <c r="K97"/>
  <c r="J28"/>
  <c r="T21"/>
  <c r="J21"/>
  <c r="T52"/>
  <c r="T54" s="1"/>
  <c r="T23"/>
  <c r="T26" s="1"/>
  <c r="T82"/>
  <c r="T85" s="1"/>
  <c r="J46" l="1"/>
  <c r="J97" s="1"/>
  <c r="T28"/>
  <c r="T46" s="1"/>
  <c r="T97" s="1"/>
</calcChain>
</file>

<file path=xl/sharedStrings.xml><?xml version="1.0" encoding="utf-8"?>
<sst xmlns="http://schemas.openxmlformats.org/spreadsheetml/2006/main" count="307" uniqueCount="189">
  <si>
    <t xml:space="preserve"> Перечень мероприятий муниципальной программы </t>
  </si>
  <si>
    <t>№ п/п</t>
  </si>
  <si>
    <t>Наименование целей, задач и мероприятий муниципальной программы</t>
  </si>
  <si>
    <t>Ответственный исполнитель</t>
  </si>
  <si>
    <t>сроки реализации</t>
  </si>
  <si>
    <r>
      <t xml:space="preserve">Финансовое обеспечение реализации муниципальной программы, </t>
    </r>
    <r>
      <rPr>
        <b/>
        <i/>
        <sz val="12"/>
        <rFont val="Times New Roman"/>
        <family val="1"/>
        <charset val="204"/>
      </rPr>
      <t>тыс.руб.</t>
    </r>
  </si>
  <si>
    <t>Итого</t>
  </si>
  <si>
    <t>Всего</t>
  </si>
  <si>
    <t>местный бюджет</t>
  </si>
  <si>
    <t>областной бюджет</t>
  </si>
  <si>
    <t>федеральный бюджет</t>
  </si>
  <si>
    <t>внебюджетные средства</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</si>
  <si>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</si>
  <si>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Создание условий для обеспечения социальной поддержки граждан, имеющих детей, посещающих образовательные учреждения, реализующие основные общеобразовательные программы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</si>
  <si>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</si>
  <si>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финансового обеспечения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 реализующих образовательные программы дошкольного, и (или) начального общего, и (или) основного общего, и (или) среднего общего образования</t>
  </si>
  <si>
    <t>Департамент образования мэрии городского округа Тольятти (далее - Департамент образования)</t>
  </si>
  <si>
    <t>1.2.</t>
  </si>
  <si>
    <t>Департамент образования</t>
  </si>
  <si>
    <t>1.3.</t>
  </si>
  <si>
    <t>1.4.</t>
  </si>
  <si>
    <t>1.5.</t>
  </si>
  <si>
    <t>Ежемесячные денежные выплаты на питание</t>
  </si>
  <si>
    <t>Муниципальное автономное учреждение городского округа Тольятти «Многофункциональный центр предоставления государственных и муниципальных услуг» (далее – МАУ «МФЦ») (Департамент информационных технологий и связи мэрии городского округа Тольятти (далее - Департамент информационных технологий и связи))</t>
  </si>
  <si>
    <t>МАУ "МФЦ" (Департамент информационных технологий и связи)</t>
  </si>
  <si>
    <t>Комиссионное вознаграждение по операциям кредитной организации, связанным с перечислением выплат гражданам имеющих детей, посещающих образовательные учреждения, реализующие основные общеобразовательные программы; доставка данных выплат через почтовые отделения связи</t>
  </si>
  <si>
    <r>
      <t>Компенсационные денежные выплаты</t>
    </r>
    <r>
      <rPr>
        <sz val="11"/>
        <rFont val="Times New Roman"/>
        <family val="1"/>
        <charset val="204"/>
      </rPr>
      <t xml:space="preserve"> части родительской платы за присмотр и уход за детьми в муниципальных образовательных учреждениях городского округа Тольятти </t>
    </r>
  </si>
  <si>
    <t>ВСЕГО по задаче 1:</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</si>
  <si>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</si>
  <si>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</si>
  <si>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2.1.</t>
  </si>
  <si>
    <t>2.2.</t>
  </si>
  <si>
    <t>2.3.</t>
  </si>
  <si>
    <t>Ежемесячные денежные выплаты на ребенка одному из родителей, обучающемуся по очной форме обучения</t>
  </si>
  <si>
    <t>Ежемесячные денежные выплаты на приобретение льготных электронных проездных билетов</t>
  </si>
  <si>
    <t>Комиссионное вознаграждение по операциям кредитной организации, связанным с перечислением денежных выплат обучающимся по очной форме обучения</t>
  </si>
  <si>
    <t>ВСЕГО по задаче 2:</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</si>
  <si>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</si>
  <si>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</si>
  <si>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</si>
  <si>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</si>
  <si>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3.2.</t>
  </si>
  <si>
    <t>Комиссионное вознаграждение  по операциям кредитной организации,  связанным с перечислением выплат гражданам, являющимся родителями (законными представителями) ВИЧ-инфицированных - несовершеннолетних, рожденных от ВИЧ-инфицированных матерей; доставка данных выплат через почтовые отделения связи</t>
  </si>
  <si>
    <t>3.3.</t>
  </si>
  <si>
    <t>Адаптированные молочные смеси для детей, в возрасте от 4 месяцев до 1 года, рожденных от ВИЧ-инфицированных матерей, у которых не выявлена ВИЧ-инфекция</t>
  </si>
  <si>
    <t xml:space="preserve">Департамент социального обеспечения мэрии городского округа Тольятти (далее - Департамент социального обеспечения) </t>
  </si>
  <si>
    <t>ВСЕГО по задаче 3:</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</si>
  <si>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</si>
  <si>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мер компенсационного и поощрительного характера гражданам, имеющим особые заслуги перед сообществом</t>
    </r>
  </si>
  <si>
    <t>4.1.</t>
  </si>
  <si>
    <t>4.1.1.</t>
  </si>
  <si>
    <t>4.1.2.</t>
  </si>
  <si>
    <t>4.1.3.</t>
  </si>
  <si>
    <t>4.1.4.</t>
  </si>
  <si>
    <t>4.2.</t>
  </si>
  <si>
    <t>4.3.</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</si>
  <si>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прилегающих к ней территориям Северного Кавказа, отнесенных к зоне вооруженного конфликта, а также в связи с выполнением задач в ходе контртеррористических операций на территории Северо-Кавказского региона</t>
  </si>
  <si>
    <t>4.4.</t>
  </si>
  <si>
    <t>4.5.</t>
  </si>
  <si>
    <t>Ежемесячные денежные выплаты Почетным гражданам городского округа Тольятти</t>
  </si>
  <si>
    <t>4.6.</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</si>
  <si>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t>
  </si>
  <si>
    <t>4.7.</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</si>
  <si>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отнесенных к зоне вооруженного конфликта</t>
  </si>
  <si>
    <t>4.8.</t>
  </si>
  <si>
    <t>Единовременные денежные выплаты на оплату оздоровительных услуг  Почетным гражданам городского округа Тольятти</t>
  </si>
  <si>
    <t>4.9.</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</si>
  <si>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</si>
  <si>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4.10.</t>
  </si>
  <si>
    <t>Дополнительные меры социальной поддержки членам семьи лиц, замещавших должности депутатов, выборных должностных лиц местного самоуправления, осуществлявших свои полномочия в органах местного самоуправления городского округа Тольятти</t>
  </si>
  <si>
    <t>4.11.</t>
  </si>
  <si>
    <t>Единовременные компенсационные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</si>
  <si>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4.12.</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</si>
  <si>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</si>
  <si>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4.13.</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</si>
  <si>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</si>
  <si>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</si>
  <si>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t>ВСЕГО по задаче 4:</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</si>
  <si>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</si>
  <si>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Обеспечение социальной поддержки выдающимся</t>
    </r>
    <r>
      <rPr>
        <b/>
        <sz val="14"/>
        <rFont val="Times New Roman"/>
        <family val="1"/>
        <charset val="204"/>
      </rPr>
      <t xml:space="preserve"> </t>
    </r>
    <r>
      <rPr>
        <sz val="14"/>
        <rFont val="Times New Roman"/>
        <family val="1"/>
        <charset val="204"/>
      </rPr>
      <t>спортсменам, их тренерам и ветеранам спорта, имеющим заслуги в области физической культуры и спорта</t>
    </r>
  </si>
  <si>
    <t>5.1.</t>
  </si>
  <si>
    <t>5.2.</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</si>
  <si>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</si>
  <si>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ВСЕГО по задаче 5:</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</si>
  <si>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</si>
  <si>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Содействие гражданам в преодолении трудных жизненных ситуаций и чрезвычайных обстоятельств</t>
    </r>
  </si>
  <si>
    <t>6.1.</t>
  </si>
  <si>
    <t>6.2.</t>
  </si>
  <si>
    <t>ВСЕГО по задаче 6:</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</si>
  <si>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</si>
  <si>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Создание условий для развития на территории городского округа Тольятти попечительства над гражданами пожилого возраста и инвалидами</t>
    </r>
  </si>
  <si>
    <t>7.1.</t>
  </si>
  <si>
    <t>Выплата рентных платежей по договорам пожизненной ренты</t>
  </si>
  <si>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</si>
  <si>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</si>
  <si>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 xml:space="preserve">Департамент социального обеспечения </t>
  </si>
  <si>
    <t>7.3.</t>
  </si>
  <si>
    <t>Комиссионное вознаграждение  по операциям кредитной организации, связанным с выплатой рентных платежей по договорам пожизненной ренты; доставка данных выплат через почтовые отделения связи</t>
  </si>
  <si>
    <t>7.4.</t>
  </si>
  <si>
    <t>Оплата неустойки за несвоевременное исполнение договоров пожизненной ренты</t>
  </si>
  <si>
    <t>ВСЕГО по задаче 7:</t>
  </si>
  <si>
    <r>
      <t>8.</t>
    </r>
    <r>
      <rPr>
        <sz val="7"/>
        <rFont val="Times New Roman"/>
        <family val="1"/>
        <charset val="204"/>
      </rPr>
      <t> </t>
    </r>
  </si>
  <si>
    <t>8.1.</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</si>
  <si>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услуг в целях финансового обеспечения (возмещения) затрат в связи с оказанием общественно значимых социальных услуг отдельным категориям граждан на территории городского округа Тольятти</t>
  </si>
  <si>
    <t>8.2.</t>
  </si>
  <si>
    <t>Предоставление субсидий некоммерческим организациям, не являющимся государственными (муниципальными) учреждениями, на осуществление уставной деятельности</t>
  </si>
  <si>
    <t>8.3.</t>
  </si>
  <si>
    <t>Именные премии мэра для жителей городского округа Тольятти с ограниченными возможностями здоровья и добровольцев</t>
  </si>
  <si>
    <t>8.4.</t>
  </si>
  <si>
    <t>Проведение культурно-массового мероприятия, посвященного Дню Победы</t>
  </si>
  <si>
    <t>8.5.</t>
  </si>
  <si>
    <t>Мероприятия по доставке отдельных категорий граждан на социально-значимые мероприятия</t>
  </si>
  <si>
    <t>8.6.</t>
  </si>
  <si>
    <t>Организация питания во время проведения  культурно-массового мероприятия, посвященного Дню Победы</t>
  </si>
  <si>
    <t>8.7.</t>
  </si>
  <si>
    <t>Приобретение призов, сувениров, цветов, подарков</t>
  </si>
  <si>
    <t>8.8.</t>
  </si>
  <si>
    <t>Приобретение бланочной продукции (за исключением бланков строгой отчетности)</t>
  </si>
  <si>
    <t>8.9.</t>
  </si>
  <si>
    <t>Приобретение цветов и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</si>
  <si>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8.10.</t>
  </si>
  <si>
    <t>Расходы, связанные с награждением лауреатов именных премий</t>
  </si>
  <si>
    <t>8.11.</t>
  </si>
  <si>
    <t>Организация медицинского обеспечения при проведении культурно-массового мероприятия, посвященного Дню Победы</t>
  </si>
  <si>
    <t>8.12.</t>
  </si>
  <si>
    <t>Предоставление субсидий некоммерческим организациям, не являющимся государственными (муниципальными) учреждениями, для реализации инициатив (мероприятий) населения, проживающего на территории городского округа Тольятти, в целях решения вопросов местного значения</t>
  </si>
  <si>
    <t>8.13.</t>
  </si>
  <si>
    <t>ВСЕГО по задаче 8:</t>
  </si>
  <si>
    <r>
      <t>9.</t>
    </r>
    <r>
      <rPr>
        <sz val="7"/>
        <rFont val="Times New Roman"/>
        <family val="1"/>
        <charset val="204"/>
      </rPr>
      <t> </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</si>
  <si>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</si>
  <si>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</si>
  <si>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9.2.</t>
  </si>
  <si>
    <t>Расходные материалы и канцтовары на организацию выплаты мер социальной поддержки</t>
  </si>
  <si>
    <t>ВСЕГО по задаче 9:</t>
  </si>
  <si>
    <r>
      <t>10.</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</si>
  <si>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Установление дополнительных мер социальной поддержки работникам учреждений здравоохранения, переданных, как имущественные комплексы, в собственность Самарской области из собственности городского округа Тольятти</t>
    </r>
  </si>
  <si>
    <t>10.1.</t>
  </si>
  <si>
    <t xml:space="preserve">Ежемесячные денежные выплаты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молодым специалистам, врачам-специалистам и среднему медицинскому персоналу, приглашенным для работы в учреждения здравоохранения, переданные, как имущественные комплексы, с 01.10.2012 года и с 01.01.2013 года из собственности городского округа Тольятти в собственность Самарской области </t>
  </si>
  <si>
    <t>10.2.</t>
  </si>
  <si>
    <t>Ежемесячные денежные выплаты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не относящимся к молодым специалистам, врачам-специалистам и среднему медицинскому персоналу, приглашенным для работы в учреждения здравоохранения, переданные, как имущественные комплексы, с 01.10.2012 года и с 01.01.2013 года из собственности городского округа Тольятти в собственность Самарской области</t>
  </si>
  <si>
    <t>10.3.</t>
  </si>
  <si>
    <t>Комиссионное вознаграждение  по операциям кредитной организации, связанным с перечислением выплат работникам учреждений здравоохранения, переданных, как имущественные комплексы, в собственность Самарской области из собственности городского округа Тольятти</t>
  </si>
  <si>
    <t>ВСЕГО по задаче 10:</t>
  </si>
  <si>
    <t>11.</t>
  </si>
  <si>
    <r>
      <rPr>
        <i/>
        <u/>
        <sz val="13"/>
        <rFont val="Times New Roman"/>
        <family val="1"/>
        <charset val="204"/>
      </rPr>
      <t>Задача:</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</si>
  <si>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11.1.</t>
  </si>
  <si>
    <t>Ежемесячные денежные выплаты к пенсии отдельным категориям граждан</t>
  </si>
  <si>
    <t>11.2.</t>
  </si>
  <si>
    <t>Комиссионное вознаграждение  по операциям кредитной организации, связанным с перечислением выплат к пенсии отдельным категориям граждан</t>
  </si>
  <si>
    <t>ВСЕГО по задаче 11:</t>
  </si>
  <si>
    <t>12.</t>
  </si>
  <si>
    <r>
      <rPr>
        <i/>
        <u/>
        <sz val="13"/>
        <rFont val="Times New Roman"/>
        <family val="1"/>
        <charset val="204"/>
      </rP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</si>
  <si>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12.1.</t>
  </si>
  <si>
    <t>Муниципальное автономное образовательно-оздоровительное учреждение "Пансионат "Радуга" (Далее - МАООУ "Пансионат "Радуга") (Департамент образования)</t>
  </si>
  <si>
    <t>12.2.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</si>
  <si>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</si>
  <si>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 xml:space="preserve"> МАООУ "Пансионат "Радуга" (Департамент образования)</t>
  </si>
  <si>
    <t>ВСЕГО по задаче 12:</t>
  </si>
  <si>
    <t>ИТОГО по муниципальной программе:</t>
  </si>
  <si>
    <t xml:space="preserve">Приложение №1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годы
</t>
  </si>
  <si>
    <t>План на 2017 год</t>
  </si>
  <si>
    <t>План на 2018 год</t>
  </si>
  <si>
    <t>План на 2019 год</t>
  </si>
  <si>
    <t>2017-2018гг.</t>
  </si>
  <si>
    <t>2017-2019гг.</t>
  </si>
  <si>
    <t>Комиссионное вознаграждение  по операциям кредитной организации, связанным с перечислением выплат выдающимся спортсменам, их тренерам и ветеранам спорта, имеющим заслуги в области физической культуры и спорта</t>
  </si>
  <si>
    <t>Комиссионное вознаграждение  по операциям кредитной организации, связанным с перечислением выплат гражданам, находящимся в трудных жизненных ситуациях и чрезвычайных обстоятельствах; доставка данных выплат через почтовые отделения связи</t>
  </si>
  <si>
    <t xml:space="preserve">Единовременные денежные выплаты гражданам, находящимся в трудных жизненных ситуациях и чрезвычайных обстоятельствах </t>
  </si>
  <si>
    <t>Единовременные денежные выплаты к отдельным датам:</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</si>
  <si>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</si>
  <si>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rFont val="Times New Roman"/>
        <family val="1"/>
        <charset val="204"/>
      </rPr>
      <t xml:space="preserve"> </t>
    </r>
  </si>
  <si>
    <t xml:space="preserve">Единовременная денежная выплата ко Дню памяти жертв политических репрессий (30 октября) </t>
  </si>
  <si>
    <t>Единовременная денежная выплата к памятной дате России - Дню Героев Отечества (9 декабря)</t>
  </si>
  <si>
    <t xml:space="preserve">Денежные выплаты на оплату социальных услуг, предоставляемых на условиях оплаты отдельным категориям граждан </t>
  </si>
  <si>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t>
    </r>
  </si>
  <si>
    <r>
      <rPr>
        <i/>
        <u/>
        <sz val="13"/>
        <rFont val="Times New Roman"/>
        <family val="1"/>
        <charset val="204"/>
      </rPr>
      <t xml:space="preserve">Задача: </t>
    </r>
    <r>
      <rPr>
        <sz val="13"/>
        <rFont val="Times New Roman"/>
        <family val="1"/>
        <charset val="204"/>
      </rPr>
      <t>Организация транспортного обслуживания инвалидов и других маломобильных групп населения</t>
    </r>
  </si>
  <si>
    <t>Предоставление услуги "Социальное такси" отдельным категориям граждан городского округа Тольятти</t>
  </si>
  <si>
    <t>13.1.</t>
  </si>
  <si>
    <t>Департамент социального обеспечения</t>
  </si>
  <si>
    <t>13.</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</si>
  <si>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на 2017-2019 годы </t>
    </r>
  </si>
  <si>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</si>
  <si>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t>4.14.</t>
  </si>
  <si>
    <t xml:space="preserve">Предоставление дополнительных мер социальной поддержки для отдельных категорий граждан, проживающих в домах, лишенных статуса домов системы социального обслуживания населения, на оплату жилого помещения и коммунальных услуг
</t>
  </si>
  <si>
    <t>Реализация мероприятий в сфере социальной поддержки населения юридическим лицам, включенными в Перечень юридических лиц, осуществляющих деятельность сфере социальной поддержки населения, способствующих реализации Программ</t>
  </si>
  <si>
    <t>8.14.</t>
  </si>
  <si>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</si>
  <si>
    <t xml:space="preserve">Организация бесплатного питания, льготного питания  учащимся, осваивающих образовательные программы начального общего, основного общего или среднего общего образования через структурное подразделение образовательного учреждения "Школьная столовая" за счёт  средств бюджета городского округа Тольятти путём заключения с МБУ соглашения о предоставлении субсидии в соответствии с абзацем вторым пункта 1 статьи 78.1 Бюджетного кодекса Российской Федерации </t>
  </si>
  <si>
    <t>Предоставление дополнительных мер социальной поддержки для отдельных категорий граждан в виде организованного отдыха</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</si>
</sst>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2"/>
      <name val="Times New Roman"/>
      <family val="1"/>
      <charset val="204"/>
    </font>
    <font>
      <sz val="11"/>
      <name val="Calibri"/>
      <family val="2"/>
      <charset val="204"/>
    </font>
    <font>
      <sz val="14"/>
      <name val="Times New Roman"/>
      <family val="1"/>
      <charset val="204"/>
    </font>
    <font>
      <b/>
      <sz val="12"/>
      <name val="Times New Roman"/>
      <family val="1"/>
      <charset val="204"/>
    </font>
    <font>
      <b/>
      <i/>
      <sz val="12"/>
      <name val="Times New Roman"/>
      <family val="1"/>
      <charset val="204"/>
    </font>
    <font>
      <i/>
      <u/>
      <sz val="14"/>
      <name val="Times New Roman"/>
      <family val="1"/>
      <charset val="204"/>
    </font>
    <font>
      <sz val="7"/>
      <name val="Times New Roman"/>
      <family val="1"/>
      <charset val="204"/>
    </font>
    <font>
      <sz val="11"/>
      <name val="Times New Roman"/>
      <family val="1"/>
      <charset val="204"/>
    </font>
    <font>
      <sz val="13"/>
      <name val="Times New Roman"/>
      <family val="1"/>
      <charset val="204"/>
    </font>
    <font>
      <i/>
      <sz val="12"/>
      <name val="Times New Roman"/>
      <family val="1"/>
      <charset val="204"/>
    </font>
    <font>
      <sz val="8"/>
      <name val="Times New Roman"/>
      <family val="1"/>
      <charset val="204"/>
    </font>
    <font>
      <b/>
      <sz val="14"/>
      <name val="Times New Roman"/>
      <family val="1"/>
      <charset val="204"/>
    </font>
    <font>
      <i/>
      <sz val="14"/>
      <name val="Times New Roman"/>
      <family val="1"/>
      <charset val="204"/>
    </font>
    <font>
      <i/>
      <u/>
      <sz val="13"/>
      <name val="Times New Roman"/>
      <family val="1"/>
      <charset val="204"/>
    </font>
  </fonts>
  <fills count="4">
    <fill>
      <patternFill patternType="none"/>
    </fill>
    <fill>
      <patternFill patternType="gray125"/>
    </fill>
    <fill>
      <patternFill patternType="solid">
        <fgColor indexed="42"/>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1" fillId="0" borderId="0" xfId="0" applyFont="1" applyFill="1" applyAlignment="1">
      <alignment horizontal="center"/>
    </xf>
    <xf numFmtId="0" fontId="1" fillId="0" borderId="0" xfId="0" applyFont="1" applyFill="1"/>
    <xf numFmtId="0" fontId="2" fillId="0" borderId="0" xfId="0" applyFont="1" applyFill="1"/>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textRotation="90" wrapText="1"/>
    </xf>
    <xf numFmtId="0" fontId="4" fillId="0" borderId="4"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3" fillId="2" borderId="1" xfId="0" applyFont="1" applyFill="1" applyBorder="1" applyAlignment="1">
      <alignment horizontal="center" vertical="top" wrapText="1"/>
    </xf>
    <xf numFmtId="0" fontId="1" fillId="0" borderId="1" xfId="0" applyFont="1" applyFill="1" applyBorder="1" applyAlignment="1">
      <alignment horizontal="center" vertical="top"/>
    </xf>
    <xf numFmtId="0" fontId="1" fillId="0" borderId="1" xfId="0" applyNumberFormat="1" applyFont="1" applyFill="1" applyBorder="1" applyAlignment="1">
      <alignment horizontal="left" vertical="top" wrapText="1"/>
    </xf>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0" fontId="1" fillId="0" borderId="1" xfId="0" applyNumberFormat="1" applyFont="1" applyFill="1" applyBorder="1" applyAlignment="1">
      <alignment vertical="top" wrapText="1"/>
    </xf>
    <xf numFmtId="0" fontId="1" fillId="0" borderId="1" xfId="0" applyFont="1" applyFill="1" applyBorder="1" applyAlignment="1">
      <alignment vertical="top" wrapText="1"/>
    </xf>
    <xf numFmtId="0" fontId="1" fillId="0" borderId="2" xfId="0" applyFont="1" applyFill="1" applyBorder="1" applyAlignment="1">
      <alignment horizontal="left" vertical="top" wrapText="1"/>
    </xf>
    <xf numFmtId="0" fontId="9" fillId="0" borderId="1" xfId="0" applyFont="1" applyFill="1" applyBorder="1" applyAlignment="1">
      <alignment horizontal="left" vertical="center"/>
    </xf>
    <xf numFmtId="164" fontId="9" fillId="0" borderId="1" xfId="0" applyNumberFormat="1" applyFont="1" applyFill="1" applyBorder="1" applyAlignment="1">
      <alignment horizontal="center" vertical="top"/>
    </xf>
    <xf numFmtId="0" fontId="1" fillId="0" borderId="1" xfId="0" applyFont="1" applyFill="1" applyBorder="1" applyAlignment="1">
      <alignment horizontal="justify" vertical="top"/>
    </xf>
    <xf numFmtId="0" fontId="1" fillId="0" borderId="1" xfId="0" applyFont="1" applyBorder="1" applyAlignment="1">
      <alignment vertical="top" wrapText="1"/>
    </xf>
    <xf numFmtId="0" fontId="1" fillId="0" borderId="1" xfId="0" applyFont="1" applyFill="1" applyBorder="1" applyAlignment="1">
      <alignment horizontal="justify" vertical="top" wrapText="1"/>
    </xf>
    <xf numFmtId="0" fontId="11" fillId="0" borderId="1" xfId="0" applyFont="1" applyFill="1" applyBorder="1" applyAlignment="1">
      <alignment horizontal="center" vertical="top"/>
    </xf>
    <xf numFmtId="16" fontId="1" fillId="0" borderId="1" xfId="0" applyNumberFormat="1" applyFont="1" applyFill="1" applyBorder="1" applyAlignment="1">
      <alignment horizontal="center" vertical="top"/>
    </xf>
    <xf numFmtId="17" fontId="1" fillId="0" borderId="1" xfId="0" applyNumberFormat="1" applyFont="1" applyFill="1" applyBorder="1" applyAlignment="1">
      <alignment horizontal="center" vertical="top"/>
    </xf>
    <xf numFmtId="0" fontId="1" fillId="0" borderId="4" xfId="0" applyFont="1" applyFill="1" applyBorder="1" applyAlignment="1">
      <alignment vertical="top" wrapText="1"/>
    </xf>
    <xf numFmtId="0" fontId="1" fillId="0" borderId="0" xfId="0" applyFont="1" applyFill="1" applyBorder="1" applyAlignment="1">
      <alignment vertical="top" wrapText="1"/>
    </xf>
    <xf numFmtId="164" fontId="8" fillId="3" borderId="1" xfId="0" applyNumberFormat="1" applyFont="1" applyFill="1" applyBorder="1" applyAlignment="1">
      <alignment horizontal="center" vertical="top"/>
    </xf>
    <xf numFmtId="0" fontId="1" fillId="0" borderId="1" xfId="0" applyFont="1" applyFill="1" applyBorder="1" applyAlignment="1">
      <alignment horizontal="left" vertical="top" wrapText="1"/>
    </xf>
    <xf numFmtId="0" fontId="9" fillId="2" borderId="1" xfId="0" applyFont="1" applyFill="1" applyBorder="1" applyAlignment="1">
      <alignment horizontal="left" vertical="center"/>
    </xf>
    <xf numFmtId="0" fontId="2" fillId="2" borderId="0" xfId="0" applyFont="1" applyFill="1"/>
    <xf numFmtId="0" fontId="3" fillId="0" borderId="1" xfId="0" applyFont="1" applyFill="1" applyBorder="1" applyAlignment="1">
      <alignment horizontal="left" vertical="center"/>
    </xf>
    <xf numFmtId="164" fontId="3" fillId="0" borderId="1" xfId="0" applyNumberFormat="1" applyFont="1" applyFill="1" applyBorder="1" applyAlignment="1">
      <alignment horizontal="center" vertical="top"/>
    </xf>
    <xf numFmtId="0" fontId="1" fillId="0" borderId="0" xfId="0" applyFont="1" applyFill="1" applyBorder="1"/>
    <xf numFmtId="0" fontId="2" fillId="0" borderId="0" xfId="0" applyFont="1"/>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3" fillId="0" borderId="1" xfId="0" applyFont="1" applyFill="1" applyBorder="1" applyAlignment="1">
      <alignment horizontal="left"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6" xfId="0" applyFont="1" applyFill="1" applyBorder="1" applyAlignment="1">
      <alignment horizontal="left" vertical="center"/>
    </xf>
    <xf numFmtId="0" fontId="9" fillId="0" borderId="7" xfId="0" applyFont="1" applyFill="1" applyBorder="1" applyAlignment="1">
      <alignment horizontal="left" vertical="center"/>
    </xf>
    <xf numFmtId="0" fontId="3" fillId="2" borderId="1" xfId="0" applyFont="1" applyFill="1" applyBorder="1" applyAlignment="1">
      <alignment horizontal="left" vertical="top" wrapText="1"/>
    </xf>
    <xf numFmtId="0" fontId="9" fillId="0" borderId="1" xfId="0" applyFont="1" applyFill="1" applyBorder="1" applyAlignment="1">
      <alignment horizontal="left" vertical="center"/>
    </xf>
    <xf numFmtId="0" fontId="3" fillId="2" borderId="1" xfId="0" applyFont="1" applyFill="1" applyBorder="1" applyAlignment="1">
      <alignment horizontal="left" vertical="top"/>
    </xf>
    <xf numFmtId="0" fontId="13" fillId="2"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applyAlignment="1">
      <alignment horizontal="left" vertical="top" wrapText="1"/>
    </xf>
    <xf numFmtId="0" fontId="3" fillId="0" borderId="0" xfId="0" applyFont="1" applyFill="1" applyAlignment="1">
      <alignment horizont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V98"/>
  <sheetViews>
    <sheetView tabSelected="1" zoomScale="70" zoomScaleNormal="70" workbookViewId="0">
      <pane xSplit="1" ySplit="10" topLeftCell="B14" activePane="bottomRight" state="frozen"/>
      <selection pane="topRight" activeCell="B1" sqref="B1"/>
      <selection pane="bottomLeft" activeCell="A14" sqref="A14"/>
      <selection pane="bottomRight" activeCell="K21" sqref="K21"/>
    </sheetView>
  </sheetViews>
  <sheetFormatPr defaultRowHeight="15.75"/>
  <cols>
    <col min="1" max="1" width="6" style="1" customWidth="1"/>
    <col min="2" max="2" width="63.28515625" style="2" customWidth="1"/>
    <col min="3" max="3" width="17.5703125" style="2" customWidth="1"/>
    <col min="4" max="4" width="13.5703125" style="2" customWidth="1"/>
    <col min="5" max="5" width="13" style="2" customWidth="1"/>
    <col min="6" max="6" width="12.28515625" style="2" customWidth="1"/>
    <col min="7" max="7" width="9.5703125" style="2" customWidth="1"/>
    <col min="8" max="8" width="7.85546875" style="2" customWidth="1"/>
    <col min="9" max="9" width="10" style="2" customWidth="1"/>
    <col min="10" max="10" width="11.42578125" style="2" customWidth="1"/>
    <col min="11" max="11" width="11.140625" style="2" customWidth="1"/>
    <col min="12" max="12" width="9.42578125" style="2" customWidth="1"/>
    <col min="13" max="13" width="5.28515625" style="2" customWidth="1"/>
    <col min="14" max="14" width="9.42578125" style="2" customWidth="1"/>
    <col min="15" max="15" width="11" style="2" customWidth="1"/>
    <col min="16" max="16" width="11.42578125" style="2" customWidth="1"/>
    <col min="17" max="17" width="9.7109375" style="2" customWidth="1"/>
    <col min="18" max="18" width="6.140625" style="2" customWidth="1"/>
    <col min="19" max="19" width="9.7109375" style="2" customWidth="1"/>
    <col min="20" max="20" width="11.85546875" style="2" customWidth="1"/>
    <col min="21" max="22" width="9.140625" style="3"/>
    <col min="23" max="16384" width="9.140625" style="34"/>
  </cols>
  <sheetData>
    <row r="1" spans="1:20" s="3" customFormat="1" ht="48.75" customHeight="1">
      <c r="A1" s="1"/>
      <c r="B1" s="2"/>
      <c r="C1" s="2"/>
      <c r="D1" s="2"/>
      <c r="E1" s="2"/>
      <c r="F1" s="2"/>
      <c r="G1" s="2"/>
      <c r="H1" s="2"/>
      <c r="I1" s="2"/>
      <c r="J1" s="2"/>
      <c r="K1" s="54" t="s">
        <v>159</v>
      </c>
      <c r="L1" s="54"/>
      <c r="M1" s="54"/>
      <c r="N1" s="54"/>
      <c r="O1" s="54"/>
      <c r="P1" s="54"/>
      <c r="Q1" s="54"/>
      <c r="R1" s="54"/>
      <c r="S1" s="54"/>
      <c r="T1" s="2"/>
    </row>
    <row r="2" spans="1:20" s="3" customFormat="1" hidden="1">
      <c r="A2" s="1"/>
      <c r="B2" s="2"/>
      <c r="C2" s="2"/>
      <c r="D2" s="2"/>
      <c r="E2" s="2"/>
      <c r="F2" s="2"/>
      <c r="G2" s="2"/>
      <c r="H2" s="2"/>
      <c r="I2" s="2"/>
      <c r="J2" s="2"/>
      <c r="K2" s="2"/>
      <c r="L2" s="2"/>
      <c r="M2" s="2"/>
      <c r="N2" s="2"/>
      <c r="O2" s="2"/>
      <c r="P2" s="2"/>
      <c r="Q2" s="2"/>
      <c r="R2" s="2"/>
      <c r="S2" s="2"/>
      <c r="T2" s="2"/>
    </row>
    <row r="3" spans="1:20" s="3" customFormat="1" ht="18.75">
      <c r="A3" s="55" t="s">
        <v>0</v>
      </c>
      <c r="B3" s="55"/>
      <c r="C3" s="55"/>
      <c r="D3" s="55"/>
      <c r="E3" s="55"/>
      <c r="F3" s="55"/>
      <c r="G3" s="55"/>
      <c r="H3" s="55"/>
      <c r="I3" s="55"/>
      <c r="J3" s="55"/>
      <c r="K3" s="55"/>
      <c r="L3" s="55"/>
      <c r="M3" s="55"/>
      <c r="N3" s="55"/>
      <c r="O3" s="55"/>
      <c r="P3" s="55"/>
      <c r="Q3" s="55"/>
      <c r="R3" s="55"/>
      <c r="S3" s="55"/>
      <c r="T3" s="55"/>
    </row>
    <row r="5" spans="1:20" s="3" customFormat="1">
      <c r="A5" s="48" t="s">
        <v>1</v>
      </c>
      <c r="B5" s="48" t="s">
        <v>2</v>
      </c>
      <c r="C5" s="48" t="s">
        <v>3</v>
      </c>
      <c r="D5" s="56" t="s">
        <v>4</v>
      </c>
      <c r="E5" s="59" t="s">
        <v>5</v>
      </c>
      <c r="F5" s="59"/>
      <c r="G5" s="59"/>
      <c r="H5" s="59"/>
      <c r="I5" s="59"/>
      <c r="J5" s="59"/>
      <c r="K5" s="59"/>
      <c r="L5" s="59"/>
      <c r="M5" s="59"/>
      <c r="N5" s="59"/>
      <c r="O5" s="59"/>
      <c r="P5" s="59"/>
      <c r="Q5" s="59"/>
      <c r="R5" s="59"/>
      <c r="S5" s="59"/>
      <c r="T5" s="59"/>
    </row>
    <row r="6" spans="1:20" s="3" customFormat="1">
      <c r="A6" s="48"/>
      <c r="B6" s="48"/>
      <c r="C6" s="48"/>
      <c r="D6" s="57"/>
      <c r="E6" s="48" t="s">
        <v>160</v>
      </c>
      <c r="F6" s="48"/>
      <c r="G6" s="48"/>
      <c r="H6" s="48"/>
      <c r="I6" s="48"/>
      <c r="J6" s="48" t="s">
        <v>161</v>
      </c>
      <c r="K6" s="48"/>
      <c r="L6" s="48"/>
      <c r="M6" s="48"/>
      <c r="N6" s="48"/>
      <c r="O6" s="48" t="s">
        <v>162</v>
      </c>
      <c r="P6" s="48"/>
      <c r="Q6" s="48"/>
      <c r="R6" s="48"/>
      <c r="S6" s="48"/>
      <c r="T6" s="48" t="s">
        <v>6</v>
      </c>
    </row>
    <row r="7" spans="1:20" s="3" customFormat="1" ht="114.75" customHeight="1">
      <c r="A7" s="48"/>
      <c r="B7" s="48"/>
      <c r="C7" s="48"/>
      <c r="D7" s="58"/>
      <c r="E7" s="4" t="s">
        <v>7</v>
      </c>
      <c r="F7" s="5" t="s">
        <v>8</v>
      </c>
      <c r="G7" s="5" t="s">
        <v>9</v>
      </c>
      <c r="H7" s="5" t="s">
        <v>10</v>
      </c>
      <c r="I7" s="6" t="s">
        <v>11</v>
      </c>
      <c r="J7" s="4" t="s">
        <v>7</v>
      </c>
      <c r="K7" s="5" t="s">
        <v>8</v>
      </c>
      <c r="L7" s="5" t="s">
        <v>9</v>
      </c>
      <c r="M7" s="5" t="s">
        <v>10</v>
      </c>
      <c r="N7" s="6" t="s">
        <v>11</v>
      </c>
      <c r="O7" s="4" t="s">
        <v>7</v>
      </c>
      <c r="P7" s="5" t="s">
        <v>8</v>
      </c>
      <c r="Q7" s="5" t="s">
        <v>9</v>
      </c>
      <c r="R7" s="5" t="s">
        <v>10</v>
      </c>
      <c r="S7" s="6" t="s">
        <v>11</v>
      </c>
      <c r="T7" s="48"/>
    </row>
    <row r="8" spans="1:20" s="3" customFormat="1">
      <c r="A8" s="7">
        <v>1</v>
      </c>
      <c r="B8" s="7">
        <v>2</v>
      </c>
      <c r="C8" s="7">
        <v>3</v>
      </c>
      <c r="D8" s="7">
        <v>4</v>
      </c>
      <c r="E8" s="7">
        <v>5</v>
      </c>
      <c r="F8" s="7">
        <v>6</v>
      </c>
      <c r="G8" s="7">
        <v>7</v>
      </c>
      <c r="H8" s="7">
        <v>8</v>
      </c>
      <c r="I8" s="7">
        <v>9</v>
      </c>
      <c r="J8" s="7">
        <v>10</v>
      </c>
      <c r="K8" s="7">
        <v>11</v>
      </c>
      <c r="L8" s="7">
        <v>12</v>
      </c>
      <c r="M8" s="7">
        <v>13</v>
      </c>
      <c r="N8" s="7">
        <v>14</v>
      </c>
      <c r="O8" s="7">
        <v>15</v>
      </c>
      <c r="P8" s="7">
        <v>16</v>
      </c>
      <c r="Q8" s="7">
        <v>17</v>
      </c>
      <c r="R8" s="7">
        <v>18</v>
      </c>
      <c r="S8" s="7">
        <v>19</v>
      </c>
      <c r="T8" s="7">
        <v>20</v>
      </c>
    </row>
    <row r="9" spans="1:20" s="3" customFormat="1" ht="18.75">
      <c r="A9" s="49" t="s">
        <v>180</v>
      </c>
      <c r="B9" s="49"/>
      <c r="C9" s="49"/>
      <c r="D9" s="49"/>
      <c r="E9" s="49"/>
      <c r="F9" s="49"/>
      <c r="G9" s="49"/>
      <c r="H9" s="49"/>
      <c r="I9" s="49"/>
      <c r="J9" s="49"/>
      <c r="K9" s="49"/>
      <c r="L9" s="49"/>
      <c r="M9" s="49"/>
      <c r="N9" s="49"/>
      <c r="O9" s="49"/>
      <c r="P9" s="49"/>
      <c r="Q9" s="49"/>
      <c r="R9" s="49"/>
      <c r="S9" s="49"/>
      <c r="T9" s="49"/>
    </row>
    <row r="10" spans="1:20" s="3" customFormat="1" ht="18.75">
      <c r="A10" s="8" t="s">
        <v>12</v>
      </c>
      <c r="B10" s="50" t="s">
        <v>13</v>
      </c>
      <c r="C10" s="51"/>
      <c r="D10" s="51"/>
      <c r="E10" s="51"/>
      <c r="F10" s="51"/>
      <c r="G10" s="51"/>
      <c r="H10" s="51"/>
      <c r="I10" s="51"/>
      <c r="J10" s="51"/>
      <c r="K10" s="51"/>
      <c r="L10" s="51"/>
      <c r="M10" s="51"/>
      <c r="N10" s="51"/>
      <c r="O10" s="51"/>
      <c r="P10" s="51"/>
      <c r="Q10" s="51"/>
      <c r="R10" s="51"/>
      <c r="S10" s="51"/>
      <c r="T10" s="52"/>
    </row>
    <row r="11" spans="1:20" s="3" customFormat="1" ht="192" customHeight="1">
      <c r="A11" s="9" t="s">
        <v>14</v>
      </c>
      <c r="B11" s="10" t="s">
        <v>15</v>
      </c>
      <c r="C11" s="11" t="s">
        <v>16</v>
      </c>
      <c r="D11" s="11" t="s">
        <v>164</v>
      </c>
      <c r="E11" s="12">
        <f t="shared" ref="E11:E13" si="0" xml:space="preserve"> SUM(F11:I11)</f>
        <v>0</v>
      </c>
      <c r="F11" s="13">
        <v>0</v>
      </c>
      <c r="G11" s="13">
        <v>0</v>
      </c>
      <c r="H11" s="13">
        <v>0</v>
      </c>
      <c r="I11" s="13">
        <v>0</v>
      </c>
      <c r="J11" s="12">
        <f t="shared" ref="J11:J13" si="1" xml:space="preserve"> SUM(K11:N11)</f>
        <v>0</v>
      </c>
      <c r="K11" s="13">
        <v>0</v>
      </c>
      <c r="L11" s="13">
        <v>0</v>
      </c>
      <c r="M11" s="13">
        <v>0</v>
      </c>
      <c r="N11" s="13">
        <v>0</v>
      </c>
      <c r="O11" s="12">
        <f t="shared" ref="O11:O14" si="2" xml:space="preserve"> SUM(P11:S11)</f>
        <v>57237</v>
      </c>
      <c r="P11" s="13">
        <v>57237</v>
      </c>
      <c r="Q11" s="13">
        <v>0</v>
      </c>
      <c r="R11" s="13">
        <v>0</v>
      </c>
      <c r="S11" s="13">
        <v>0</v>
      </c>
      <c r="T11" s="12">
        <f t="shared" ref="T11:T14" si="3">SUM(E11,J11,O11)</f>
        <v>57237</v>
      </c>
    </row>
    <row r="12" spans="1:20" s="3" customFormat="1" ht="154.5" customHeight="1">
      <c r="A12" s="9" t="s">
        <v>17</v>
      </c>
      <c r="B12" s="14" t="s">
        <v>187</v>
      </c>
      <c r="C12" s="11" t="s">
        <v>18</v>
      </c>
      <c r="D12" s="11" t="s">
        <v>164</v>
      </c>
      <c r="E12" s="12">
        <f t="shared" si="0"/>
        <v>0</v>
      </c>
      <c r="F12" s="13">
        <v>0</v>
      </c>
      <c r="G12" s="13">
        <v>0</v>
      </c>
      <c r="H12" s="13">
        <v>0</v>
      </c>
      <c r="I12" s="13">
        <v>0</v>
      </c>
      <c r="J12" s="12">
        <f t="shared" si="1"/>
        <v>0</v>
      </c>
      <c r="K12" s="13">
        <v>0</v>
      </c>
      <c r="L12" s="13">
        <v>0</v>
      </c>
      <c r="M12" s="13">
        <v>0</v>
      </c>
      <c r="N12" s="13">
        <v>0</v>
      </c>
      <c r="O12" s="12">
        <f t="shared" si="2"/>
        <v>23907</v>
      </c>
      <c r="P12" s="13">
        <v>23907</v>
      </c>
      <c r="Q12" s="13">
        <v>0</v>
      </c>
      <c r="R12" s="13">
        <v>0</v>
      </c>
      <c r="S12" s="13">
        <v>0</v>
      </c>
      <c r="T12" s="12">
        <f t="shared" si="3"/>
        <v>23907</v>
      </c>
    </row>
    <row r="13" spans="1:20" s="3" customFormat="1" ht="378">
      <c r="A13" s="9" t="s">
        <v>19</v>
      </c>
      <c r="B13" s="15" t="s">
        <v>22</v>
      </c>
      <c r="C13" s="11" t="s">
        <v>23</v>
      </c>
      <c r="D13" s="11" t="s">
        <v>164</v>
      </c>
      <c r="E13" s="12">
        <f t="shared" si="0"/>
        <v>0</v>
      </c>
      <c r="F13" s="13">
        <v>0</v>
      </c>
      <c r="G13" s="13">
        <v>0</v>
      </c>
      <c r="H13" s="13">
        <v>0</v>
      </c>
      <c r="I13" s="13">
        <v>0</v>
      </c>
      <c r="J13" s="12">
        <f t="shared" si="1"/>
        <v>0</v>
      </c>
      <c r="K13" s="13">
        <v>0</v>
      </c>
      <c r="L13" s="13">
        <v>0</v>
      </c>
      <c r="M13" s="13">
        <v>0</v>
      </c>
      <c r="N13" s="13">
        <v>0</v>
      </c>
      <c r="O13" s="12">
        <f t="shared" si="2"/>
        <v>2115</v>
      </c>
      <c r="P13" s="13">
        <v>2115</v>
      </c>
      <c r="Q13" s="13">
        <v>0</v>
      </c>
      <c r="R13" s="13">
        <v>0</v>
      </c>
      <c r="S13" s="13">
        <v>0</v>
      </c>
      <c r="T13" s="12">
        <f t="shared" si="3"/>
        <v>2115</v>
      </c>
    </row>
    <row r="14" spans="1:20" s="3" customFormat="1" ht="78.75">
      <c r="A14" s="9" t="s">
        <v>20</v>
      </c>
      <c r="B14" s="16" t="s">
        <v>26</v>
      </c>
      <c r="C14" s="11" t="s">
        <v>24</v>
      </c>
      <c r="D14" s="11" t="s">
        <v>164</v>
      </c>
      <c r="E14" s="12">
        <f t="shared" ref="E14" si="4" xml:space="preserve"> SUM(F14:I14)</f>
        <v>0</v>
      </c>
      <c r="F14" s="13">
        <v>0</v>
      </c>
      <c r="G14" s="13">
        <v>0</v>
      </c>
      <c r="H14" s="13">
        <v>0</v>
      </c>
      <c r="I14" s="13">
        <v>0</v>
      </c>
      <c r="J14" s="12">
        <f t="shared" ref="J14" si="5" xml:space="preserve"> SUM(K14:N14)</f>
        <v>0</v>
      </c>
      <c r="K14" s="13">
        <v>0</v>
      </c>
      <c r="L14" s="13">
        <v>0</v>
      </c>
      <c r="M14" s="13">
        <v>0</v>
      </c>
      <c r="N14" s="13">
        <v>0</v>
      </c>
      <c r="O14" s="12">
        <f t="shared" si="2"/>
        <v>10203</v>
      </c>
      <c r="P14" s="13">
        <v>10203</v>
      </c>
      <c r="Q14" s="13">
        <v>0</v>
      </c>
      <c r="R14" s="13">
        <v>0</v>
      </c>
      <c r="S14" s="13">
        <v>0</v>
      </c>
      <c r="T14" s="12">
        <f t="shared" si="3"/>
        <v>10203</v>
      </c>
    </row>
    <row r="15" spans="1:20" s="3" customFormat="1" ht="87" customHeight="1">
      <c r="A15" s="9" t="s">
        <v>21</v>
      </c>
      <c r="B15" s="15" t="s">
        <v>25</v>
      </c>
      <c r="C15" s="11" t="s">
        <v>24</v>
      </c>
      <c r="D15" s="11" t="s">
        <v>163</v>
      </c>
      <c r="E15" s="12">
        <f xml:space="preserve"> SUM(F15:I15)</f>
        <v>38</v>
      </c>
      <c r="F15" s="13">
        <v>38</v>
      </c>
      <c r="G15" s="13">
        <v>0</v>
      </c>
      <c r="H15" s="13">
        <v>0</v>
      </c>
      <c r="I15" s="13">
        <v>0</v>
      </c>
      <c r="J15" s="12">
        <f xml:space="preserve"> SUM(K15:N15)</f>
        <v>38</v>
      </c>
      <c r="K15" s="13">
        <v>38</v>
      </c>
      <c r="L15" s="13">
        <v>0</v>
      </c>
      <c r="M15" s="13">
        <v>0</v>
      </c>
      <c r="N15" s="13">
        <v>0</v>
      </c>
      <c r="O15" s="12">
        <f xml:space="preserve"> SUM(P15:S15)</f>
        <v>50</v>
      </c>
      <c r="P15" s="13">
        <v>50</v>
      </c>
      <c r="Q15" s="13">
        <v>0</v>
      </c>
      <c r="R15" s="13">
        <v>0</v>
      </c>
      <c r="S15" s="13">
        <v>0</v>
      </c>
      <c r="T15" s="12">
        <f>SUM(E15,J15,O15)</f>
        <v>126</v>
      </c>
    </row>
    <row r="16" spans="1:20" s="3" customFormat="1" ht="16.5">
      <c r="A16" s="45" t="s">
        <v>27</v>
      </c>
      <c r="B16" s="45"/>
      <c r="C16" s="45"/>
      <c r="D16" s="17"/>
      <c r="E16" s="18">
        <f>SUM(E11:E15)</f>
        <v>38</v>
      </c>
      <c r="F16" s="18">
        <f t="shared" ref="F16:S16" si="6">SUM(F11:F15)</f>
        <v>38</v>
      </c>
      <c r="G16" s="18">
        <f t="shared" si="6"/>
        <v>0</v>
      </c>
      <c r="H16" s="18">
        <f t="shared" si="6"/>
        <v>0</v>
      </c>
      <c r="I16" s="18">
        <f t="shared" si="6"/>
        <v>0</v>
      </c>
      <c r="J16" s="18">
        <f>SUM(J11:J15)</f>
        <v>38</v>
      </c>
      <c r="K16" s="18">
        <f t="shared" si="6"/>
        <v>38</v>
      </c>
      <c r="L16" s="18">
        <f t="shared" si="6"/>
        <v>0</v>
      </c>
      <c r="M16" s="18">
        <f t="shared" si="6"/>
        <v>0</v>
      </c>
      <c r="N16" s="18">
        <f t="shared" si="6"/>
        <v>0</v>
      </c>
      <c r="O16" s="18">
        <f t="shared" si="6"/>
        <v>93512</v>
      </c>
      <c r="P16" s="18">
        <f t="shared" si="6"/>
        <v>93512</v>
      </c>
      <c r="Q16" s="18">
        <f t="shared" si="6"/>
        <v>0</v>
      </c>
      <c r="R16" s="18">
        <f t="shared" si="6"/>
        <v>0</v>
      </c>
      <c r="S16" s="18">
        <f t="shared" si="6"/>
        <v>0</v>
      </c>
      <c r="T16" s="18">
        <f>SUM(T11:T15)</f>
        <v>93588</v>
      </c>
    </row>
    <row r="17" spans="1:20" s="3" customFormat="1" ht="45.75" customHeight="1">
      <c r="A17" s="8" t="s">
        <v>28</v>
      </c>
      <c r="B17" s="44" t="s">
        <v>29</v>
      </c>
      <c r="C17" s="44"/>
      <c r="D17" s="44"/>
      <c r="E17" s="44"/>
      <c r="F17" s="44"/>
      <c r="G17" s="44"/>
      <c r="H17" s="44"/>
      <c r="I17" s="44"/>
      <c r="J17" s="44"/>
      <c r="K17" s="44"/>
      <c r="L17" s="44"/>
      <c r="M17" s="44"/>
      <c r="N17" s="44"/>
      <c r="O17" s="44"/>
      <c r="P17" s="44"/>
      <c r="Q17" s="44"/>
      <c r="R17" s="44"/>
      <c r="S17" s="44"/>
      <c r="T17" s="44"/>
    </row>
    <row r="18" spans="1:20" s="3" customFormat="1" ht="78.75">
      <c r="A18" s="9" t="s">
        <v>30</v>
      </c>
      <c r="B18" s="19" t="s">
        <v>33</v>
      </c>
      <c r="C18" s="11" t="s">
        <v>24</v>
      </c>
      <c r="D18" s="11" t="s">
        <v>164</v>
      </c>
      <c r="E18" s="12">
        <f xml:space="preserve"> SUM(F18:I18)</f>
        <v>120</v>
      </c>
      <c r="F18" s="13">
        <v>120</v>
      </c>
      <c r="G18" s="13">
        <v>0</v>
      </c>
      <c r="H18" s="13">
        <v>0</v>
      </c>
      <c r="I18" s="13">
        <v>0</v>
      </c>
      <c r="J18" s="12">
        <f xml:space="preserve"> SUM(K18:N18)</f>
        <v>120</v>
      </c>
      <c r="K18" s="13">
        <v>120</v>
      </c>
      <c r="L18" s="13">
        <v>0</v>
      </c>
      <c r="M18" s="13">
        <v>0</v>
      </c>
      <c r="N18" s="13">
        <v>0</v>
      </c>
      <c r="O18" s="12">
        <f xml:space="preserve"> SUM(P18:S18)</f>
        <v>120</v>
      </c>
      <c r="P18" s="13">
        <v>120</v>
      </c>
      <c r="Q18" s="13">
        <v>0</v>
      </c>
      <c r="R18" s="13">
        <v>0</v>
      </c>
      <c r="S18" s="13">
        <v>0</v>
      </c>
      <c r="T18" s="12">
        <f>SUM(E18,J18,O18)</f>
        <v>360</v>
      </c>
    </row>
    <row r="19" spans="1:20" s="3" customFormat="1" ht="78.75">
      <c r="A19" s="9" t="s">
        <v>31</v>
      </c>
      <c r="B19" s="19" t="s">
        <v>34</v>
      </c>
      <c r="C19" s="11" t="s">
        <v>24</v>
      </c>
      <c r="D19" s="11" t="s">
        <v>164</v>
      </c>
      <c r="E19" s="12">
        <f xml:space="preserve"> SUM(F19:I19)</f>
        <v>6833</v>
      </c>
      <c r="F19" s="13">
        <v>6833</v>
      </c>
      <c r="G19" s="13">
        <v>0</v>
      </c>
      <c r="H19" s="13">
        <v>0</v>
      </c>
      <c r="I19" s="13">
        <v>0</v>
      </c>
      <c r="J19" s="12">
        <f xml:space="preserve"> SUM(K19:N19)</f>
        <v>6833</v>
      </c>
      <c r="K19" s="13">
        <v>6833</v>
      </c>
      <c r="L19" s="13">
        <v>0</v>
      </c>
      <c r="M19" s="13">
        <v>0</v>
      </c>
      <c r="N19" s="13">
        <v>0</v>
      </c>
      <c r="O19" s="12">
        <f xml:space="preserve"> SUM(P19:S19)</f>
        <v>6833</v>
      </c>
      <c r="P19" s="13">
        <v>6833</v>
      </c>
      <c r="Q19" s="13">
        <v>0</v>
      </c>
      <c r="R19" s="13">
        <v>0</v>
      </c>
      <c r="S19" s="13">
        <v>0</v>
      </c>
      <c r="T19" s="12">
        <f>SUM(E19,J19,O19)</f>
        <v>20499</v>
      </c>
    </row>
    <row r="20" spans="1:20" s="3" customFormat="1" ht="78.75">
      <c r="A20" s="9" t="s">
        <v>32</v>
      </c>
      <c r="B20" s="19" t="s">
        <v>35</v>
      </c>
      <c r="C20" s="11" t="s">
        <v>24</v>
      </c>
      <c r="D20" s="11" t="s">
        <v>164</v>
      </c>
      <c r="E20" s="12">
        <f xml:space="preserve"> SUM(F20:I20)</f>
        <v>26</v>
      </c>
      <c r="F20" s="13">
        <v>26</v>
      </c>
      <c r="G20" s="13">
        <v>0</v>
      </c>
      <c r="H20" s="13">
        <v>0</v>
      </c>
      <c r="I20" s="13">
        <v>0</v>
      </c>
      <c r="J20" s="12">
        <f xml:space="preserve"> SUM(K20:N20)</f>
        <v>26</v>
      </c>
      <c r="K20" s="13">
        <v>26</v>
      </c>
      <c r="L20" s="13">
        <v>0</v>
      </c>
      <c r="M20" s="13">
        <v>0</v>
      </c>
      <c r="N20" s="13">
        <v>0</v>
      </c>
      <c r="O20" s="12">
        <f xml:space="preserve"> SUM(P20:S20)</f>
        <v>28</v>
      </c>
      <c r="P20" s="13">
        <v>28</v>
      </c>
      <c r="Q20" s="13">
        <v>0</v>
      </c>
      <c r="R20" s="13">
        <v>0</v>
      </c>
      <c r="S20" s="13">
        <v>0</v>
      </c>
      <c r="T20" s="12">
        <f>SUM(E20,J20,O20)</f>
        <v>80</v>
      </c>
    </row>
    <row r="21" spans="1:20" s="3" customFormat="1" ht="16.5">
      <c r="A21" s="45" t="s">
        <v>36</v>
      </c>
      <c r="B21" s="45"/>
      <c r="C21" s="45"/>
      <c r="D21" s="17"/>
      <c r="E21" s="18">
        <f>SUM(E18:E20)</f>
        <v>6979</v>
      </c>
      <c r="F21" s="18">
        <f t="shared" ref="F21:T21" si="7">SUM(F18:F20)</f>
        <v>6979</v>
      </c>
      <c r="G21" s="18">
        <f t="shared" si="7"/>
        <v>0</v>
      </c>
      <c r="H21" s="18">
        <f t="shared" si="7"/>
        <v>0</v>
      </c>
      <c r="I21" s="18">
        <f t="shared" si="7"/>
        <v>0</v>
      </c>
      <c r="J21" s="18">
        <f t="shared" si="7"/>
        <v>6979</v>
      </c>
      <c r="K21" s="18">
        <f t="shared" si="7"/>
        <v>6979</v>
      </c>
      <c r="L21" s="18">
        <f t="shared" si="7"/>
        <v>0</v>
      </c>
      <c r="M21" s="18">
        <f t="shared" si="7"/>
        <v>0</v>
      </c>
      <c r="N21" s="18">
        <f t="shared" si="7"/>
        <v>0</v>
      </c>
      <c r="O21" s="18">
        <f t="shared" si="7"/>
        <v>6981</v>
      </c>
      <c r="P21" s="18">
        <f t="shared" si="7"/>
        <v>6981</v>
      </c>
      <c r="Q21" s="18">
        <f t="shared" si="7"/>
        <v>0</v>
      </c>
      <c r="R21" s="18">
        <f t="shared" si="7"/>
        <v>0</v>
      </c>
      <c r="S21" s="18">
        <f t="shared" si="7"/>
        <v>0</v>
      </c>
      <c r="T21" s="18">
        <f t="shared" si="7"/>
        <v>20939</v>
      </c>
    </row>
    <row r="22" spans="1:20" s="3" customFormat="1" ht="51.75" customHeight="1">
      <c r="A22" s="8" t="s">
        <v>37</v>
      </c>
      <c r="B22" s="44" t="s">
        <v>38</v>
      </c>
      <c r="C22" s="44"/>
      <c r="D22" s="44"/>
      <c r="E22" s="44"/>
      <c r="F22" s="44"/>
      <c r="G22" s="44"/>
      <c r="H22" s="44"/>
      <c r="I22" s="44"/>
      <c r="J22" s="44"/>
      <c r="K22" s="44"/>
      <c r="L22" s="44"/>
      <c r="M22" s="44"/>
      <c r="N22" s="44"/>
      <c r="O22" s="44"/>
      <c r="P22" s="44"/>
      <c r="Q22" s="44"/>
      <c r="R22" s="44"/>
      <c r="S22" s="44"/>
      <c r="T22" s="44"/>
    </row>
    <row r="23" spans="1:20" s="3" customFormat="1" ht="78.75">
      <c r="A23" s="9" t="s">
        <v>39</v>
      </c>
      <c r="B23" s="20" t="s">
        <v>40</v>
      </c>
      <c r="C23" s="11" t="s">
        <v>24</v>
      </c>
      <c r="D23" s="11" t="s">
        <v>164</v>
      </c>
      <c r="E23" s="12">
        <f xml:space="preserve"> SUM(F23:I23)</f>
        <v>498</v>
      </c>
      <c r="F23" s="13">
        <v>498</v>
      </c>
      <c r="G23" s="13">
        <v>0</v>
      </c>
      <c r="H23" s="13">
        <v>0</v>
      </c>
      <c r="I23" s="13">
        <v>0</v>
      </c>
      <c r="J23" s="12">
        <f xml:space="preserve"> SUM(K23:N23)</f>
        <v>498</v>
      </c>
      <c r="K23" s="13">
        <v>498</v>
      </c>
      <c r="L23" s="13">
        <v>0</v>
      </c>
      <c r="M23" s="13">
        <v>0</v>
      </c>
      <c r="N23" s="13">
        <v>0</v>
      </c>
      <c r="O23" s="12">
        <f xml:space="preserve"> SUM(P23:S23)</f>
        <v>576</v>
      </c>
      <c r="P23" s="13">
        <f>498+78</f>
        <v>576</v>
      </c>
      <c r="Q23" s="13">
        <v>0</v>
      </c>
      <c r="R23" s="13">
        <v>0</v>
      </c>
      <c r="S23" s="13">
        <v>0</v>
      </c>
      <c r="T23" s="12">
        <f>SUM(E23,J23,O23)</f>
        <v>1572</v>
      </c>
    </row>
    <row r="24" spans="1:20" s="3" customFormat="1" ht="109.5" customHeight="1">
      <c r="A24" s="9" t="s">
        <v>41</v>
      </c>
      <c r="B24" s="20" t="s">
        <v>42</v>
      </c>
      <c r="C24" s="11" t="s">
        <v>24</v>
      </c>
      <c r="D24" s="11" t="s">
        <v>164</v>
      </c>
      <c r="E24" s="12">
        <f xml:space="preserve"> SUM(F24:I24)</f>
        <v>3</v>
      </c>
      <c r="F24" s="13">
        <v>3</v>
      </c>
      <c r="G24" s="13">
        <v>0</v>
      </c>
      <c r="H24" s="13">
        <v>0</v>
      </c>
      <c r="I24" s="13">
        <v>0</v>
      </c>
      <c r="J24" s="12">
        <f xml:space="preserve"> SUM(K24:N24)</f>
        <v>3</v>
      </c>
      <c r="K24" s="13">
        <v>3</v>
      </c>
      <c r="L24" s="13">
        <v>0</v>
      </c>
      <c r="M24" s="13">
        <v>0</v>
      </c>
      <c r="N24" s="13">
        <v>0</v>
      </c>
      <c r="O24" s="12">
        <f xml:space="preserve"> SUM(P24:S24)</f>
        <v>3</v>
      </c>
      <c r="P24" s="13">
        <v>3</v>
      </c>
      <c r="Q24" s="13">
        <v>0</v>
      </c>
      <c r="R24" s="13">
        <v>0</v>
      </c>
      <c r="S24" s="13">
        <v>0</v>
      </c>
      <c r="T24" s="12">
        <f>SUM(E24,J24,O24)</f>
        <v>9</v>
      </c>
    </row>
    <row r="25" spans="1:20" s="3" customFormat="1" ht="171.75" customHeight="1">
      <c r="A25" s="9" t="s">
        <v>43</v>
      </c>
      <c r="B25" s="15" t="s">
        <v>44</v>
      </c>
      <c r="C25" s="11" t="s">
        <v>45</v>
      </c>
      <c r="D25" s="11" t="s">
        <v>164</v>
      </c>
      <c r="E25" s="12">
        <f xml:space="preserve"> SUM(F25:I25)</f>
        <v>967</v>
      </c>
      <c r="F25" s="13">
        <v>967</v>
      </c>
      <c r="G25" s="13">
        <v>0</v>
      </c>
      <c r="H25" s="13">
        <v>0</v>
      </c>
      <c r="I25" s="13">
        <v>0</v>
      </c>
      <c r="J25" s="12">
        <f xml:space="preserve"> SUM(K25:N25)</f>
        <v>967</v>
      </c>
      <c r="K25" s="13">
        <v>967</v>
      </c>
      <c r="L25" s="13">
        <v>0</v>
      </c>
      <c r="M25" s="13">
        <v>0</v>
      </c>
      <c r="N25" s="13">
        <v>0</v>
      </c>
      <c r="O25" s="12">
        <f xml:space="preserve"> SUM(P25:S25)</f>
        <v>967</v>
      </c>
      <c r="P25" s="13">
        <v>967</v>
      </c>
      <c r="Q25" s="13">
        <v>0</v>
      </c>
      <c r="R25" s="13">
        <v>0</v>
      </c>
      <c r="S25" s="13">
        <v>0</v>
      </c>
      <c r="T25" s="12">
        <f>SUM(E25,J25,O25)</f>
        <v>2901</v>
      </c>
    </row>
    <row r="26" spans="1:20" s="3" customFormat="1" ht="16.5">
      <c r="A26" s="45" t="s">
        <v>46</v>
      </c>
      <c r="B26" s="45"/>
      <c r="C26" s="45"/>
      <c r="D26" s="17"/>
      <c r="E26" s="18">
        <f>SUM(E23:E25)</f>
        <v>1468</v>
      </c>
      <c r="F26" s="12">
        <f>SUM(F23:F25)</f>
        <v>1468</v>
      </c>
      <c r="G26" s="12">
        <f t="shared" ref="G26:S26" si="8">SUM(G23:G25)</f>
        <v>0</v>
      </c>
      <c r="H26" s="12">
        <f t="shared" si="8"/>
        <v>0</v>
      </c>
      <c r="I26" s="12">
        <f t="shared" si="8"/>
        <v>0</v>
      </c>
      <c r="J26" s="18">
        <f>SUM(J23:J25)</f>
        <v>1468</v>
      </c>
      <c r="K26" s="12">
        <f>SUM(K23:K25)</f>
        <v>1468</v>
      </c>
      <c r="L26" s="12">
        <f t="shared" si="8"/>
        <v>0</v>
      </c>
      <c r="M26" s="12">
        <f t="shared" si="8"/>
        <v>0</v>
      </c>
      <c r="N26" s="12">
        <f t="shared" si="8"/>
        <v>0</v>
      </c>
      <c r="O26" s="18">
        <f>SUM(O23:O25)</f>
        <v>1546</v>
      </c>
      <c r="P26" s="12">
        <f>SUM(P23:P25)</f>
        <v>1546</v>
      </c>
      <c r="Q26" s="12">
        <f t="shared" si="8"/>
        <v>0</v>
      </c>
      <c r="R26" s="12">
        <f t="shared" si="8"/>
        <v>0</v>
      </c>
      <c r="S26" s="12">
        <f t="shared" si="8"/>
        <v>0</v>
      </c>
      <c r="T26" s="18">
        <f>SUM(T23:T25)</f>
        <v>4482</v>
      </c>
    </row>
    <row r="27" spans="1:20" s="3" customFormat="1" ht="18.75">
      <c r="A27" s="8" t="s">
        <v>47</v>
      </c>
      <c r="B27" s="46" t="s">
        <v>48</v>
      </c>
      <c r="C27" s="46"/>
      <c r="D27" s="46"/>
      <c r="E27" s="46"/>
      <c r="F27" s="46"/>
      <c r="G27" s="46"/>
      <c r="H27" s="46"/>
      <c r="I27" s="46"/>
      <c r="J27" s="46"/>
      <c r="K27" s="46"/>
      <c r="L27" s="46"/>
      <c r="M27" s="46"/>
      <c r="N27" s="46"/>
      <c r="O27" s="46"/>
      <c r="P27" s="46"/>
      <c r="Q27" s="46"/>
      <c r="R27" s="46"/>
      <c r="S27" s="46"/>
      <c r="T27" s="46"/>
    </row>
    <row r="28" spans="1:20" s="3" customFormat="1" ht="64.5" customHeight="1">
      <c r="A28" s="9" t="s">
        <v>49</v>
      </c>
      <c r="B28" s="21" t="s">
        <v>168</v>
      </c>
      <c r="C28" s="53" t="s">
        <v>24</v>
      </c>
      <c r="D28" s="11" t="s">
        <v>164</v>
      </c>
      <c r="E28" s="12">
        <f xml:space="preserve"> SUM(F28:I28)</f>
        <v>4877</v>
      </c>
      <c r="F28" s="27">
        <f>SUM(F29:F32)</f>
        <v>4877</v>
      </c>
      <c r="G28" s="12">
        <f>SUM(G29,G30,G31,G32)</f>
        <v>0</v>
      </c>
      <c r="H28" s="12">
        <f>SUM(H29,H30,H31,H32)</f>
        <v>0</v>
      </c>
      <c r="I28" s="12">
        <f>SUM(I29,I30,I31,I32)</f>
        <v>0</v>
      </c>
      <c r="J28" s="12">
        <f xml:space="preserve"> SUM(K28:N28)</f>
        <v>4877</v>
      </c>
      <c r="K28" s="27">
        <f>SUM(K29:K32)</f>
        <v>4877</v>
      </c>
      <c r="L28" s="12">
        <f>SUM(L29,L30,L31,L32)</f>
        <v>0</v>
      </c>
      <c r="M28" s="12">
        <f>SUM(M29,M30,M31,M32)</f>
        <v>0</v>
      </c>
      <c r="N28" s="12">
        <f>SUM(N29,N30,N31,N32)</f>
        <v>0</v>
      </c>
      <c r="O28" s="12">
        <f xml:space="preserve"> SUM(P28:S28)</f>
        <v>3793</v>
      </c>
      <c r="P28" s="27">
        <f>SUM(P29:P32)</f>
        <v>3793</v>
      </c>
      <c r="Q28" s="12">
        <f>SUM(Q29,Q30,Q31,Q32)</f>
        <v>0</v>
      </c>
      <c r="R28" s="12">
        <f>SUM(R29,R30,R31,R32)</f>
        <v>0</v>
      </c>
      <c r="S28" s="12">
        <f>SUM(S29,S30,S31,S32)</f>
        <v>0</v>
      </c>
      <c r="T28" s="12">
        <f t="shared" ref="T28:T45" si="9">SUM(E28,J28,O28)</f>
        <v>13547</v>
      </c>
    </row>
    <row r="29" spans="1:20" s="3" customFormat="1" ht="93.75" customHeight="1">
      <c r="A29" s="22" t="s">
        <v>50</v>
      </c>
      <c r="B29" s="15" t="s">
        <v>170</v>
      </c>
      <c r="C29" s="53"/>
      <c r="D29" s="11" t="s">
        <v>164</v>
      </c>
      <c r="E29" s="12">
        <f t="shared" ref="E29:E35" si="10" xml:space="preserve"> SUM(F29:I29)</f>
        <v>126</v>
      </c>
      <c r="F29" s="27">
        <v>126</v>
      </c>
      <c r="G29" s="13">
        <v>0</v>
      </c>
      <c r="H29" s="13">
        <v>0</v>
      </c>
      <c r="I29" s="13">
        <v>0</v>
      </c>
      <c r="J29" s="12">
        <f t="shared" ref="J29:J34" si="11" xml:space="preserve"> SUM(K29:N29)</f>
        <v>126</v>
      </c>
      <c r="K29" s="27">
        <v>126</v>
      </c>
      <c r="L29" s="13">
        <v>0</v>
      </c>
      <c r="M29" s="13">
        <v>0</v>
      </c>
      <c r="N29" s="13">
        <v>0</v>
      </c>
      <c r="O29" s="12">
        <f t="shared" ref="O29:O34" si="12" xml:space="preserve"> SUM(P29:S29)</f>
        <v>126</v>
      </c>
      <c r="P29" s="27">
        <v>126</v>
      </c>
      <c r="Q29" s="13">
        <v>0</v>
      </c>
      <c r="R29" s="13">
        <v>0</v>
      </c>
      <c r="S29" s="13">
        <v>0</v>
      </c>
      <c r="T29" s="12">
        <f t="shared" si="9"/>
        <v>378</v>
      </c>
    </row>
    <row r="30" spans="1:20" s="3" customFormat="1" ht="70.5" customHeight="1">
      <c r="A30" s="22" t="s">
        <v>51</v>
      </c>
      <c r="B30" s="15" t="s">
        <v>169</v>
      </c>
      <c r="C30" s="53"/>
      <c r="D30" s="11" t="s">
        <v>164</v>
      </c>
      <c r="E30" s="12">
        <f t="shared" si="10"/>
        <v>3343</v>
      </c>
      <c r="F30" s="27">
        <v>3343</v>
      </c>
      <c r="G30" s="13">
        <v>0</v>
      </c>
      <c r="H30" s="13">
        <v>0</v>
      </c>
      <c r="I30" s="13">
        <v>0</v>
      </c>
      <c r="J30" s="12">
        <f t="shared" si="11"/>
        <v>3343</v>
      </c>
      <c r="K30" s="27">
        <v>3343</v>
      </c>
      <c r="L30" s="13">
        <v>0</v>
      </c>
      <c r="M30" s="13">
        <v>0</v>
      </c>
      <c r="N30" s="13">
        <v>0</v>
      </c>
      <c r="O30" s="12">
        <f t="shared" si="12"/>
        <v>2259</v>
      </c>
      <c r="P30" s="27">
        <v>2259</v>
      </c>
      <c r="Q30" s="13">
        <v>0</v>
      </c>
      <c r="R30" s="13">
        <v>0</v>
      </c>
      <c r="S30" s="13">
        <v>0</v>
      </c>
      <c r="T30" s="12">
        <f t="shared" si="9"/>
        <v>8945</v>
      </c>
    </row>
    <row r="31" spans="1:20" s="3" customFormat="1" ht="54" customHeight="1">
      <c r="A31" s="22" t="s">
        <v>52</v>
      </c>
      <c r="B31" s="15" t="s">
        <v>171</v>
      </c>
      <c r="C31" s="53"/>
      <c r="D31" s="11" t="s">
        <v>164</v>
      </c>
      <c r="E31" s="12">
        <f t="shared" si="10"/>
        <v>1309</v>
      </c>
      <c r="F31" s="27">
        <v>1309</v>
      </c>
      <c r="G31" s="13">
        <v>0</v>
      </c>
      <c r="H31" s="13">
        <v>0</v>
      </c>
      <c r="I31" s="13">
        <v>0</v>
      </c>
      <c r="J31" s="12">
        <f t="shared" si="11"/>
        <v>1309</v>
      </c>
      <c r="K31" s="27">
        <v>1309</v>
      </c>
      <c r="L31" s="13">
        <v>0</v>
      </c>
      <c r="M31" s="13">
        <v>0</v>
      </c>
      <c r="N31" s="13">
        <v>0</v>
      </c>
      <c r="O31" s="12">
        <f t="shared" si="12"/>
        <v>1309</v>
      </c>
      <c r="P31" s="27">
        <v>1309</v>
      </c>
      <c r="Q31" s="13">
        <v>0</v>
      </c>
      <c r="R31" s="13">
        <v>0</v>
      </c>
      <c r="S31" s="13">
        <v>0</v>
      </c>
      <c r="T31" s="12">
        <f t="shared" si="9"/>
        <v>3927</v>
      </c>
    </row>
    <row r="32" spans="1:20" s="3" customFormat="1" ht="57" customHeight="1">
      <c r="A32" s="22" t="s">
        <v>53</v>
      </c>
      <c r="B32" s="15" t="s">
        <v>172</v>
      </c>
      <c r="C32" s="53"/>
      <c r="D32" s="11" t="s">
        <v>164</v>
      </c>
      <c r="E32" s="12">
        <f t="shared" si="10"/>
        <v>99</v>
      </c>
      <c r="F32" s="27">
        <v>99</v>
      </c>
      <c r="G32" s="13">
        <v>0</v>
      </c>
      <c r="H32" s="13">
        <v>0</v>
      </c>
      <c r="I32" s="13">
        <v>0</v>
      </c>
      <c r="J32" s="12">
        <f t="shared" si="11"/>
        <v>99</v>
      </c>
      <c r="K32" s="27">
        <v>99</v>
      </c>
      <c r="L32" s="13">
        <v>0</v>
      </c>
      <c r="M32" s="13">
        <v>0</v>
      </c>
      <c r="N32" s="13">
        <v>0</v>
      </c>
      <c r="O32" s="12">
        <f t="shared" si="12"/>
        <v>99</v>
      </c>
      <c r="P32" s="27">
        <v>99</v>
      </c>
      <c r="Q32" s="13">
        <v>0</v>
      </c>
      <c r="R32" s="13">
        <v>0</v>
      </c>
      <c r="S32" s="13">
        <v>0</v>
      </c>
      <c r="T32" s="12">
        <f t="shared" si="9"/>
        <v>297</v>
      </c>
    </row>
    <row r="33" spans="1:20" s="3" customFormat="1" ht="209.25" customHeight="1">
      <c r="A33" s="9" t="s">
        <v>54</v>
      </c>
      <c r="B33" s="15" t="s">
        <v>56</v>
      </c>
      <c r="C33" s="11" t="s">
        <v>24</v>
      </c>
      <c r="D33" s="11" t="s">
        <v>164</v>
      </c>
      <c r="E33" s="12">
        <f t="shared" si="10"/>
        <v>9</v>
      </c>
      <c r="F33" s="13">
        <v>9</v>
      </c>
      <c r="G33" s="13">
        <v>0</v>
      </c>
      <c r="H33" s="13">
        <v>0</v>
      </c>
      <c r="I33" s="13">
        <v>0</v>
      </c>
      <c r="J33" s="12">
        <f t="shared" si="11"/>
        <v>9</v>
      </c>
      <c r="K33" s="13">
        <v>9</v>
      </c>
      <c r="L33" s="13">
        <v>0</v>
      </c>
      <c r="M33" s="13">
        <v>0</v>
      </c>
      <c r="N33" s="13">
        <v>0</v>
      </c>
      <c r="O33" s="12">
        <f t="shared" si="12"/>
        <v>9</v>
      </c>
      <c r="P33" s="27">
        <v>9</v>
      </c>
      <c r="Q33" s="13">
        <v>0</v>
      </c>
      <c r="R33" s="13">
        <v>0</v>
      </c>
      <c r="S33" s="13">
        <v>0</v>
      </c>
      <c r="T33" s="12">
        <f t="shared" si="9"/>
        <v>27</v>
      </c>
    </row>
    <row r="34" spans="1:20" s="3" customFormat="1" ht="105" customHeight="1">
      <c r="A34" s="9" t="s">
        <v>55</v>
      </c>
      <c r="B34" s="15" t="s">
        <v>173</v>
      </c>
      <c r="C34" s="11" t="s">
        <v>24</v>
      </c>
      <c r="D34" s="11" t="s">
        <v>164</v>
      </c>
      <c r="E34" s="12">
        <f t="shared" si="10"/>
        <v>550</v>
      </c>
      <c r="F34" s="27">
        <v>550</v>
      </c>
      <c r="G34" s="13">
        <v>0</v>
      </c>
      <c r="H34" s="13">
        <v>0</v>
      </c>
      <c r="I34" s="13">
        <v>0</v>
      </c>
      <c r="J34" s="12">
        <f t="shared" si="11"/>
        <v>550</v>
      </c>
      <c r="K34" s="27">
        <v>550</v>
      </c>
      <c r="L34" s="13">
        <v>0</v>
      </c>
      <c r="M34" s="13">
        <v>0</v>
      </c>
      <c r="N34" s="13">
        <v>0</v>
      </c>
      <c r="O34" s="12">
        <f t="shared" si="12"/>
        <v>550</v>
      </c>
      <c r="P34" s="27">
        <v>550</v>
      </c>
      <c r="Q34" s="13">
        <v>0</v>
      </c>
      <c r="R34" s="13">
        <v>0</v>
      </c>
      <c r="S34" s="13">
        <v>0</v>
      </c>
      <c r="T34" s="12">
        <f t="shared" si="9"/>
        <v>1650</v>
      </c>
    </row>
    <row r="35" spans="1:20" s="3" customFormat="1" ht="78.75">
      <c r="A35" s="9" t="s">
        <v>57</v>
      </c>
      <c r="B35" s="15" t="s">
        <v>59</v>
      </c>
      <c r="C35" s="11" t="s">
        <v>24</v>
      </c>
      <c r="D35" s="11" t="s">
        <v>164</v>
      </c>
      <c r="E35" s="12">
        <f t="shared" si="10"/>
        <v>3976</v>
      </c>
      <c r="F35" s="27">
        <v>3976</v>
      </c>
      <c r="G35" s="13">
        <v>0</v>
      </c>
      <c r="H35" s="13">
        <v>0</v>
      </c>
      <c r="I35" s="13">
        <v>0</v>
      </c>
      <c r="J35" s="12">
        <f>SUM(K35:N35)</f>
        <v>3976</v>
      </c>
      <c r="K35" s="27">
        <v>3976</v>
      </c>
      <c r="L35" s="13">
        <v>0</v>
      </c>
      <c r="M35" s="13">
        <v>0</v>
      </c>
      <c r="N35" s="13">
        <v>0</v>
      </c>
      <c r="O35" s="12">
        <f>SUM(P35:S35)</f>
        <v>4144</v>
      </c>
      <c r="P35" s="27">
        <v>4144</v>
      </c>
      <c r="Q35" s="13">
        <v>0</v>
      </c>
      <c r="R35" s="13">
        <v>0</v>
      </c>
      <c r="S35" s="13">
        <v>0</v>
      </c>
      <c r="T35" s="12">
        <f t="shared" si="9"/>
        <v>12096</v>
      </c>
    </row>
    <row r="36" spans="1:20" s="3" customFormat="1" ht="81.75" customHeight="1">
      <c r="A36" s="9" t="s">
        <v>58</v>
      </c>
      <c r="B36" s="15" t="s">
        <v>61</v>
      </c>
      <c r="C36" s="11" t="s">
        <v>24</v>
      </c>
      <c r="D36" s="11" t="s">
        <v>164</v>
      </c>
      <c r="E36" s="12">
        <f>SUM(F36:I36)</f>
        <v>270</v>
      </c>
      <c r="F36" s="13">
        <v>270</v>
      </c>
      <c r="G36" s="13">
        <v>0</v>
      </c>
      <c r="H36" s="13">
        <v>0</v>
      </c>
      <c r="I36" s="13">
        <v>0</v>
      </c>
      <c r="J36" s="12">
        <f>SUM(K36:N36)</f>
        <v>270</v>
      </c>
      <c r="K36" s="13">
        <v>270</v>
      </c>
      <c r="L36" s="13">
        <v>0</v>
      </c>
      <c r="M36" s="13">
        <v>0</v>
      </c>
      <c r="N36" s="13">
        <v>0</v>
      </c>
      <c r="O36" s="12">
        <f>SUM(P36:S36)</f>
        <v>270</v>
      </c>
      <c r="P36" s="27">
        <v>270</v>
      </c>
      <c r="Q36" s="13">
        <v>0</v>
      </c>
      <c r="R36" s="13">
        <v>0</v>
      </c>
      <c r="S36" s="13">
        <v>0</v>
      </c>
      <c r="T36" s="12">
        <f t="shared" si="9"/>
        <v>810</v>
      </c>
    </row>
    <row r="37" spans="1:20" s="3" customFormat="1" ht="120.75" customHeight="1">
      <c r="A37" s="9" t="s">
        <v>60</v>
      </c>
      <c r="B37" s="15" t="s">
        <v>63</v>
      </c>
      <c r="C37" s="11" t="s">
        <v>24</v>
      </c>
      <c r="D37" s="11" t="s">
        <v>164</v>
      </c>
      <c r="E37" s="12">
        <f t="shared" ref="E37:E45" si="13" xml:space="preserve"> SUM(F37:I37)</f>
        <v>12</v>
      </c>
      <c r="F37" s="13">
        <v>12</v>
      </c>
      <c r="G37" s="13">
        <v>0</v>
      </c>
      <c r="H37" s="13">
        <v>0</v>
      </c>
      <c r="I37" s="13">
        <v>0</v>
      </c>
      <c r="J37" s="12">
        <f t="shared" ref="J37:J45" si="14" xml:space="preserve"> SUM(K37:N37)</f>
        <v>12</v>
      </c>
      <c r="K37" s="13">
        <v>12</v>
      </c>
      <c r="L37" s="13">
        <v>0</v>
      </c>
      <c r="M37" s="13">
        <v>0</v>
      </c>
      <c r="N37" s="13">
        <v>0</v>
      </c>
      <c r="O37" s="12">
        <f t="shared" ref="O37:O45" si="15" xml:space="preserve"> SUM(P37:S37)</f>
        <v>12</v>
      </c>
      <c r="P37" s="27">
        <v>12</v>
      </c>
      <c r="Q37" s="13">
        <v>0</v>
      </c>
      <c r="R37" s="13">
        <v>0</v>
      </c>
      <c r="S37" s="13">
        <v>0</v>
      </c>
      <c r="T37" s="12">
        <f t="shared" si="9"/>
        <v>36</v>
      </c>
    </row>
    <row r="38" spans="1:20" s="3" customFormat="1" ht="78.75">
      <c r="A38" s="9" t="s">
        <v>62</v>
      </c>
      <c r="B38" s="15" t="s">
        <v>65</v>
      </c>
      <c r="C38" s="11" t="s">
        <v>24</v>
      </c>
      <c r="D38" s="11" t="s">
        <v>164</v>
      </c>
      <c r="E38" s="12">
        <f t="shared" si="13"/>
        <v>150</v>
      </c>
      <c r="F38" s="13">
        <v>150</v>
      </c>
      <c r="G38" s="13">
        <v>0</v>
      </c>
      <c r="H38" s="13">
        <v>0</v>
      </c>
      <c r="I38" s="13">
        <v>0</v>
      </c>
      <c r="J38" s="12">
        <f t="shared" si="14"/>
        <v>150</v>
      </c>
      <c r="K38" s="27">
        <v>150</v>
      </c>
      <c r="L38" s="13">
        <v>0</v>
      </c>
      <c r="M38" s="13">
        <v>0</v>
      </c>
      <c r="N38" s="13">
        <v>0</v>
      </c>
      <c r="O38" s="12">
        <f t="shared" si="15"/>
        <v>100</v>
      </c>
      <c r="P38" s="27">
        <v>100</v>
      </c>
      <c r="Q38" s="13">
        <v>0</v>
      </c>
      <c r="R38" s="13">
        <v>0</v>
      </c>
      <c r="S38" s="13">
        <v>0</v>
      </c>
      <c r="T38" s="12">
        <f t="shared" si="9"/>
        <v>400</v>
      </c>
    </row>
    <row r="39" spans="1:20" s="3" customFormat="1" ht="106.5" customHeight="1">
      <c r="A39" s="9" t="s">
        <v>64</v>
      </c>
      <c r="B39" s="15" t="s">
        <v>67</v>
      </c>
      <c r="C39" s="11" t="s">
        <v>24</v>
      </c>
      <c r="D39" s="11" t="s">
        <v>164</v>
      </c>
      <c r="E39" s="12">
        <f t="shared" si="13"/>
        <v>50</v>
      </c>
      <c r="F39" s="27">
        <v>50</v>
      </c>
      <c r="G39" s="13">
        <v>0</v>
      </c>
      <c r="H39" s="13">
        <v>0</v>
      </c>
      <c r="I39" s="13">
        <v>0</v>
      </c>
      <c r="J39" s="12">
        <f t="shared" si="14"/>
        <v>50</v>
      </c>
      <c r="K39" s="13">
        <v>50</v>
      </c>
      <c r="L39" s="13">
        <v>0</v>
      </c>
      <c r="M39" s="13">
        <v>0</v>
      </c>
      <c r="N39" s="13">
        <v>0</v>
      </c>
      <c r="O39" s="12">
        <f t="shared" si="15"/>
        <v>50</v>
      </c>
      <c r="P39" s="27">
        <v>50</v>
      </c>
      <c r="Q39" s="13">
        <v>0</v>
      </c>
      <c r="R39" s="13">
        <v>0</v>
      </c>
      <c r="S39" s="13">
        <v>0</v>
      </c>
      <c r="T39" s="12">
        <f t="shared" si="9"/>
        <v>150</v>
      </c>
    </row>
    <row r="40" spans="1:20" s="3" customFormat="1" ht="78.75">
      <c r="A40" s="9" t="s">
        <v>66</v>
      </c>
      <c r="B40" s="15" t="s">
        <v>69</v>
      </c>
      <c r="C40" s="11" t="s">
        <v>24</v>
      </c>
      <c r="D40" s="11" t="s">
        <v>164</v>
      </c>
      <c r="E40" s="12">
        <f t="shared" si="13"/>
        <v>360</v>
      </c>
      <c r="F40" s="13">
        <v>360</v>
      </c>
      <c r="G40" s="13">
        <v>0</v>
      </c>
      <c r="H40" s="13">
        <v>0</v>
      </c>
      <c r="I40" s="13">
        <v>0</v>
      </c>
      <c r="J40" s="12">
        <f t="shared" si="14"/>
        <v>360</v>
      </c>
      <c r="K40" s="13">
        <v>360</v>
      </c>
      <c r="L40" s="13">
        <v>0</v>
      </c>
      <c r="M40" s="13">
        <v>0</v>
      </c>
      <c r="N40" s="13">
        <v>0</v>
      </c>
      <c r="O40" s="12">
        <f t="shared" si="15"/>
        <v>360</v>
      </c>
      <c r="P40" s="27">
        <v>360</v>
      </c>
      <c r="Q40" s="13">
        <v>0</v>
      </c>
      <c r="R40" s="13">
        <v>0</v>
      </c>
      <c r="S40" s="13">
        <v>0</v>
      </c>
      <c r="T40" s="12">
        <f t="shared" si="9"/>
        <v>1080</v>
      </c>
    </row>
    <row r="41" spans="1:20" s="3" customFormat="1" ht="149.25" customHeight="1">
      <c r="A41" s="23" t="s">
        <v>68</v>
      </c>
      <c r="B41" s="15" t="s">
        <v>71</v>
      </c>
      <c r="C41" s="11" t="s">
        <v>24</v>
      </c>
      <c r="D41" s="11" t="s">
        <v>164</v>
      </c>
      <c r="E41" s="12">
        <f t="shared" si="13"/>
        <v>230</v>
      </c>
      <c r="F41" s="13">
        <v>230</v>
      </c>
      <c r="G41" s="13">
        <v>0</v>
      </c>
      <c r="H41" s="13">
        <v>0</v>
      </c>
      <c r="I41" s="13">
        <v>0</v>
      </c>
      <c r="J41" s="12">
        <f t="shared" si="14"/>
        <v>230</v>
      </c>
      <c r="K41" s="13">
        <v>230</v>
      </c>
      <c r="L41" s="13">
        <v>0</v>
      </c>
      <c r="M41" s="13">
        <v>0</v>
      </c>
      <c r="N41" s="13">
        <v>0</v>
      </c>
      <c r="O41" s="12">
        <f t="shared" si="15"/>
        <v>250</v>
      </c>
      <c r="P41" s="27">
        <v>250</v>
      </c>
      <c r="Q41" s="13">
        <v>0</v>
      </c>
      <c r="R41" s="13">
        <v>0</v>
      </c>
      <c r="S41" s="13">
        <v>0</v>
      </c>
      <c r="T41" s="12">
        <f t="shared" si="9"/>
        <v>710</v>
      </c>
    </row>
    <row r="42" spans="1:20" s="3" customFormat="1" ht="93" customHeight="1">
      <c r="A42" s="9" t="s">
        <v>70</v>
      </c>
      <c r="B42" s="15" t="s">
        <v>73</v>
      </c>
      <c r="C42" s="11" t="s">
        <v>24</v>
      </c>
      <c r="D42" s="11" t="s">
        <v>164</v>
      </c>
      <c r="E42" s="12">
        <f t="shared" si="13"/>
        <v>50</v>
      </c>
      <c r="F42" s="27">
        <v>50</v>
      </c>
      <c r="G42" s="13">
        <v>0</v>
      </c>
      <c r="H42" s="13">
        <v>0</v>
      </c>
      <c r="I42" s="13">
        <v>0</v>
      </c>
      <c r="J42" s="12">
        <f t="shared" si="14"/>
        <v>50</v>
      </c>
      <c r="K42" s="13">
        <v>50</v>
      </c>
      <c r="L42" s="13">
        <v>0</v>
      </c>
      <c r="M42" s="13">
        <v>0</v>
      </c>
      <c r="N42" s="13">
        <v>0</v>
      </c>
      <c r="O42" s="12">
        <f xml:space="preserve"> SUM(P42:S42)</f>
        <v>50</v>
      </c>
      <c r="P42" s="27">
        <v>50</v>
      </c>
      <c r="Q42" s="13">
        <v>0</v>
      </c>
      <c r="R42" s="13">
        <v>0</v>
      </c>
      <c r="S42" s="13">
        <v>0</v>
      </c>
      <c r="T42" s="12">
        <f t="shared" si="9"/>
        <v>150</v>
      </c>
    </row>
    <row r="43" spans="1:20" s="3" customFormat="1" ht="93" customHeight="1">
      <c r="A43" s="9" t="s">
        <v>72</v>
      </c>
      <c r="B43" s="15" t="s">
        <v>183</v>
      </c>
      <c r="C43" s="35" t="s">
        <v>24</v>
      </c>
      <c r="D43" s="35" t="s">
        <v>164</v>
      </c>
      <c r="E43" s="12">
        <f t="shared" si="13"/>
        <v>0</v>
      </c>
      <c r="F43" s="13">
        <v>0</v>
      </c>
      <c r="G43" s="13">
        <v>0</v>
      </c>
      <c r="H43" s="13">
        <v>0</v>
      </c>
      <c r="I43" s="13">
        <v>0</v>
      </c>
      <c r="J43" s="12">
        <f t="shared" si="14"/>
        <v>0</v>
      </c>
      <c r="K43" s="13">
        <v>0</v>
      </c>
      <c r="L43" s="13">
        <v>0</v>
      </c>
      <c r="M43" s="13">
        <v>0</v>
      </c>
      <c r="N43" s="13">
        <v>0</v>
      </c>
      <c r="O43" s="12">
        <f t="shared" ref="O43" si="16" xml:space="preserve"> SUM(P43:S43)</f>
        <v>120</v>
      </c>
      <c r="P43" s="13">
        <f>373-253</f>
        <v>120</v>
      </c>
      <c r="Q43" s="13">
        <v>0</v>
      </c>
      <c r="R43" s="13">
        <v>0</v>
      </c>
      <c r="S43" s="13">
        <v>0</v>
      </c>
      <c r="T43" s="12">
        <f t="shared" si="9"/>
        <v>120</v>
      </c>
    </row>
    <row r="44" spans="1:20" s="3" customFormat="1" ht="134.25" customHeight="1">
      <c r="A44" s="9" t="s">
        <v>74</v>
      </c>
      <c r="B44" s="15" t="s">
        <v>75</v>
      </c>
      <c r="C44" s="11" t="s">
        <v>24</v>
      </c>
      <c r="D44" s="11" t="s">
        <v>164</v>
      </c>
      <c r="E44" s="12">
        <f t="shared" si="13"/>
        <v>0</v>
      </c>
      <c r="F44" s="27">
        <v>0</v>
      </c>
      <c r="G44" s="13">
        <v>0</v>
      </c>
      <c r="H44" s="13">
        <v>0</v>
      </c>
      <c r="I44" s="13">
        <v>0</v>
      </c>
      <c r="J44" s="12">
        <f t="shared" si="14"/>
        <v>0</v>
      </c>
      <c r="K44" s="27">
        <v>0</v>
      </c>
      <c r="L44" s="13">
        <v>0</v>
      </c>
      <c r="M44" s="13">
        <v>0</v>
      </c>
      <c r="N44" s="13">
        <v>0</v>
      </c>
      <c r="O44" s="12">
        <f t="shared" si="15"/>
        <v>8085</v>
      </c>
      <c r="P44" s="27">
        <v>1617</v>
      </c>
      <c r="Q44" s="13">
        <v>6468</v>
      </c>
      <c r="R44" s="13">
        <v>0</v>
      </c>
      <c r="S44" s="13">
        <v>0</v>
      </c>
      <c r="T44" s="12">
        <f t="shared" si="9"/>
        <v>8085</v>
      </c>
    </row>
    <row r="45" spans="1:20" s="3" customFormat="1" ht="78.75">
      <c r="A45" s="24" t="s">
        <v>182</v>
      </c>
      <c r="B45" s="15" t="s">
        <v>76</v>
      </c>
      <c r="C45" s="11" t="s">
        <v>24</v>
      </c>
      <c r="D45" s="11" t="s">
        <v>164</v>
      </c>
      <c r="E45" s="12">
        <f t="shared" si="13"/>
        <v>106</v>
      </c>
      <c r="F45" s="13">
        <v>106</v>
      </c>
      <c r="G45" s="13">
        <v>0</v>
      </c>
      <c r="H45" s="13">
        <v>0</v>
      </c>
      <c r="I45" s="13">
        <v>0</v>
      </c>
      <c r="J45" s="12">
        <f t="shared" si="14"/>
        <v>106</v>
      </c>
      <c r="K45" s="13">
        <v>106</v>
      </c>
      <c r="L45" s="13">
        <v>0</v>
      </c>
      <c r="M45" s="13">
        <v>0</v>
      </c>
      <c r="N45" s="13">
        <v>0</v>
      </c>
      <c r="O45" s="12">
        <f t="shared" si="15"/>
        <v>122</v>
      </c>
      <c r="P45" s="27">
        <v>122</v>
      </c>
      <c r="Q45" s="13">
        <v>0</v>
      </c>
      <c r="R45" s="13">
        <v>0</v>
      </c>
      <c r="S45" s="13">
        <v>0</v>
      </c>
      <c r="T45" s="12">
        <f t="shared" si="9"/>
        <v>334</v>
      </c>
    </row>
    <row r="46" spans="1:20" s="3" customFormat="1" ht="16.5">
      <c r="A46" s="45" t="s">
        <v>77</v>
      </c>
      <c r="B46" s="45"/>
      <c r="C46" s="45"/>
      <c r="D46" s="17"/>
      <c r="E46" s="18">
        <f>SUM(E28,E33:E45)</f>
        <v>10640</v>
      </c>
      <c r="F46" s="12">
        <f t="shared" ref="F46:T46" si="17">SUM(F28,F33:F45)</f>
        <v>10640</v>
      </c>
      <c r="G46" s="12">
        <f t="shared" si="17"/>
        <v>0</v>
      </c>
      <c r="H46" s="12">
        <f t="shared" si="17"/>
        <v>0</v>
      </c>
      <c r="I46" s="12">
        <f t="shared" si="17"/>
        <v>0</v>
      </c>
      <c r="J46" s="18">
        <f t="shared" si="17"/>
        <v>10640</v>
      </c>
      <c r="K46" s="12">
        <f>SUM(K28,K33:K45)</f>
        <v>10640</v>
      </c>
      <c r="L46" s="12">
        <f t="shared" si="17"/>
        <v>0</v>
      </c>
      <c r="M46" s="12">
        <f t="shared" si="17"/>
        <v>0</v>
      </c>
      <c r="N46" s="12">
        <f t="shared" si="17"/>
        <v>0</v>
      </c>
      <c r="O46" s="18">
        <f t="shared" si="17"/>
        <v>17915</v>
      </c>
      <c r="P46" s="12">
        <f t="shared" si="17"/>
        <v>11447</v>
      </c>
      <c r="Q46" s="12">
        <f t="shared" si="17"/>
        <v>6468</v>
      </c>
      <c r="R46" s="12">
        <f t="shared" si="17"/>
        <v>0</v>
      </c>
      <c r="S46" s="12">
        <f t="shared" si="17"/>
        <v>0</v>
      </c>
      <c r="T46" s="18">
        <f t="shared" si="17"/>
        <v>39195</v>
      </c>
    </row>
    <row r="47" spans="1:20" s="3" customFormat="1" ht="28.5" customHeight="1">
      <c r="A47" s="8" t="s">
        <v>78</v>
      </c>
      <c r="B47" s="44" t="s">
        <v>79</v>
      </c>
      <c r="C47" s="44"/>
      <c r="D47" s="44"/>
      <c r="E47" s="44"/>
      <c r="F47" s="44"/>
      <c r="G47" s="44"/>
      <c r="H47" s="44"/>
      <c r="I47" s="44"/>
      <c r="J47" s="44"/>
      <c r="K47" s="44"/>
      <c r="L47" s="44"/>
      <c r="M47" s="44"/>
      <c r="N47" s="44"/>
      <c r="O47" s="44"/>
      <c r="P47" s="44"/>
      <c r="Q47" s="44"/>
      <c r="R47" s="44"/>
      <c r="S47" s="44"/>
      <c r="T47" s="44"/>
    </row>
    <row r="48" spans="1:20" s="3" customFormat="1" ht="78.75">
      <c r="A48" s="9" t="s">
        <v>80</v>
      </c>
      <c r="B48" s="25" t="s">
        <v>82</v>
      </c>
      <c r="C48" s="11" t="s">
        <v>24</v>
      </c>
      <c r="D48" s="11" t="s">
        <v>164</v>
      </c>
      <c r="E48" s="12">
        <f xml:space="preserve"> SUM(F48:I48)</f>
        <v>810</v>
      </c>
      <c r="F48" s="13">
        <v>810</v>
      </c>
      <c r="G48" s="13">
        <v>0</v>
      </c>
      <c r="H48" s="13">
        <v>0</v>
      </c>
      <c r="I48" s="13">
        <v>0</v>
      </c>
      <c r="J48" s="12">
        <f xml:space="preserve"> SUM(K48:N48)</f>
        <v>810</v>
      </c>
      <c r="K48" s="13">
        <v>810</v>
      </c>
      <c r="L48" s="13">
        <v>0</v>
      </c>
      <c r="M48" s="13">
        <v>0</v>
      </c>
      <c r="N48" s="13">
        <v>0</v>
      </c>
      <c r="O48" s="12">
        <f xml:space="preserve"> SUM(P48:S48)</f>
        <v>1230</v>
      </c>
      <c r="P48" s="13">
        <v>1230</v>
      </c>
      <c r="Q48" s="13">
        <v>0</v>
      </c>
      <c r="R48" s="13">
        <v>0</v>
      </c>
      <c r="S48" s="13">
        <v>0</v>
      </c>
      <c r="T48" s="12">
        <f>SUM(E48,J48,O48)</f>
        <v>2850</v>
      </c>
    </row>
    <row r="49" spans="1:20" s="3" customFormat="1" ht="91.5" customHeight="1">
      <c r="A49" s="9" t="s">
        <v>81</v>
      </c>
      <c r="B49" s="15" t="s">
        <v>165</v>
      </c>
      <c r="C49" s="11" t="s">
        <v>24</v>
      </c>
      <c r="D49" s="11" t="s">
        <v>164</v>
      </c>
      <c r="E49" s="12">
        <f xml:space="preserve"> SUM(F49:I49)</f>
        <v>4</v>
      </c>
      <c r="F49" s="13">
        <v>4</v>
      </c>
      <c r="G49" s="13">
        <v>0</v>
      </c>
      <c r="H49" s="13">
        <v>0</v>
      </c>
      <c r="I49" s="13">
        <v>0</v>
      </c>
      <c r="J49" s="12">
        <f xml:space="preserve"> SUM(K49:N49)</f>
        <v>4</v>
      </c>
      <c r="K49" s="13">
        <v>4</v>
      </c>
      <c r="L49" s="13">
        <v>0</v>
      </c>
      <c r="M49" s="13">
        <v>0</v>
      </c>
      <c r="N49" s="13">
        <v>0</v>
      </c>
      <c r="O49" s="12">
        <f xml:space="preserve"> SUM(P49:S49)</f>
        <v>5</v>
      </c>
      <c r="P49" s="13">
        <v>5</v>
      </c>
      <c r="Q49" s="13">
        <v>0</v>
      </c>
      <c r="R49" s="13">
        <v>0</v>
      </c>
      <c r="S49" s="13">
        <v>0</v>
      </c>
      <c r="T49" s="12">
        <f>SUM(E49,J49,O49)</f>
        <v>13</v>
      </c>
    </row>
    <row r="50" spans="1:20" s="3" customFormat="1" ht="16.5">
      <c r="A50" s="45" t="s">
        <v>83</v>
      </c>
      <c r="B50" s="45"/>
      <c r="C50" s="45"/>
      <c r="D50" s="17"/>
      <c r="E50" s="18">
        <f>SUM(E48,E49)</f>
        <v>814</v>
      </c>
      <c r="F50" s="18">
        <f t="shared" ref="F50:T50" si="18">SUM(F48,F49)</f>
        <v>814</v>
      </c>
      <c r="G50" s="18">
        <f t="shared" si="18"/>
        <v>0</v>
      </c>
      <c r="H50" s="18">
        <f t="shared" si="18"/>
        <v>0</v>
      </c>
      <c r="I50" s="18">
        <f t="shared" si="18"/>
        <v>0</v>
      </c>
      <c r="J50" s="18">
        <f t="shared" si="18"/>
        <v>814</v>
      </c>
      <c r="K50" s="18">
        <f>SUM(K48,K49)</f>
        <v>814</v>
      </c>
      <c r="L50" s="18">
        <f t="shared" si="18"/>
        <v>0</v>
      </c>
      <c r="M50" s="18">
        <f t="shared" si="18"/>
        <v>0</v>
      </c>
      <c r="N50" s="18">
        <f t="shared" si="18"/>
        <v>0</v>
      </c>
      <c r="O50" s="18">
        <f t="shared" si="18"/>
        <v>1235</v>
      </c>
      <c r="P50" s="18">
        <f t="shared" si="18"/>
        <v>1235</v>
      </c>
      <c r="Q50" s="18">
        <f t="shared" si="18"/>
        <v>0</v>
      </c>
      <c r="R50" s="18">
        <f t="shared" si="18"/>
        <v>0</v>
      </c>
      <c r="S50" s="18">
        <f t="shared" si="18"/>
        <v>0</v>
      </c>
      <c r="T50" s="18">
        <f t="shared" si="18"/>
        <v>2863</v>
      </c>
    </row>
    <row r="51" spans="1:20" s="3" customFormat="1" ht="21.75" customHeight="1">
      <c r="A51" s="8" t="s">
        <v>84</v>
      </c>
      <c r="B51" s="46" t="s">
        <v>85</v>
      </c>
      <c r="C51" s="46"/>
      <c r="D51" s="46"/>
      <c r="E51" s="46"/>
      <c r="F51" s="46"/>
      <c r="G51" s="46"/>
      <c r="H51" s="46"/>
      <c r="I51" s="46"/>
      <c r="J51" s="46"/>
      <c r="K51" s="46"/>
      <c r="L51" s="46"/>
      <c r="M51" s="46"/>
      <c r="N51" s="46"/>
      <c r="O51" s="46"/>
      <c r="P51" s="46"/>
      <c r="Q51" s="46"/>
      <c r="R51" s="46"/>
      <c r="S51" s="46"/>
      <c r="T51" s="46"/>
    </row>
    <row r="52" spans="1:20" s="3" customFormat="1" ht="82.5" customHeight="1">
      <c r="A52" s="9" t="s">
        <v>86</v>
      </c>
      <c r="B52" s="15" t="s">
        <v>167</v>
      </c>
      <c r="C52" s="11" t="s">
        <v>24</v>
      </c>
      <c r="D52" s="11" t="s">
        <v>164</v>
      </c>
      <c r="E52" s="12">
        <f xml:space="preserve"> SUM(F52:I52)</f>
        <v>2004</v>
      </c>
      <c r="F52" s="13">
        <v>2004</v>
      </c>
      <c r="G52" s="13">
        <v>0</v>
      </c>
      <c r="H52" s="13">
        <v>0</v>
      </c>
      <c r="I52" s="13">
        <v>0</v>
      </c>
      <c r="J52" s="12">
        <f xml:space="preserve"> SUM(K52:N52)</f>
        <v>2004</v>
      </c>
      <c r="K52" s="13">
        <v>2004</v>
      </c>
      <c r="L52" s="13">
        <v>0</v>
      </c>
      <c r="M52" s="13">
        <v>0</v>
      </c>
      <c r="N52" s="13">
        <v>0</v>
      </c>
      <c r="O52" s="12">
        <f xml:space="preserve"> SUM(P52:S52)</f>
        <v>1235</v>
      </c>
      <c r="P52" s="13">
        <f>2004-769</f>
        <v>1235</v>
      </c>
      <c r="Q52" s="13">
        <v>0</v>
      </c>
      <c r="R52" s="13">
        <v>0</v>
      </c>
      <c r="S52" s="13">
        <v>0</v>
      </c>
      <c r="T52" s="12">
        <f>SUM(E52,J52,O52)</f>
        <v>5243</v>
      </c>
    </row>
    <row r="53" spans="1:20" s="3" customFormat="1" ht="83.25" customHeight="1">
      <c r="A53" s="9" t="s">
        <v>87</v>
      </c>
      <c r="B53" s="15" t="s">
        <v>166</v>
      </c>
      <c r="C53" s="11" t="s">
        <v>24</v>
      </c>
      <c r="D53" s="11" t="s">
        <v>164</v>
      </c>
      <c r="E53" s="12">
        <f xml:space="preserve"> SUM(F53:I53)</f>
        <v>12</v>
      </c>
      <c r="F53" s="13">
        <v>12</v>
      </c>
      <c r="G53" s="13">
        <v>0</v>
      </c>
      <c r="H53" s="13">
        <v>0</v>
      </c>
      <c r="I53" s="13">
        <v>0</v>
      </c>
      <c r="J53" s="12">
        <f xml:space="preserve"> SUM(K53:N53)</f>
        <v>12</v>
      </c>
      <c r="K53" s="13">
        <v>12</v>
      </c>
      <c r="L53" s="13">
        <v>0</v>
      </c>
      <c r="M53" s="13">
        <v>0</v>
      </c>
      <c r="N53" s="13">
        <v>0</v>
      </c>
      <c r="O53" s="12">
        <f xml:space="preserve"> SUM(P53:S53)</f>
        <v>6</v>
      </c>
      <c r="P53" s="13">
        <f>12-6</f>
        <v>6</v>
      </c>
      <c r="Q53" s="13">
        <v>0</v>
      </c>
      <c r="R53" s="13">
        <v>0</v>
      </c>
      <c r="S53" s="13">
        <v>0</v>
      </c>
      <c r="T53" s="12">
        <f>SUM(E53,J53,O53)</f>
        <v>30</v>
      </c>
    </row>
    <row r="54" spans="1:20" s="3" customFormat="1" ht="16.5">
      <c r="A54" s="45" t="s">
        <v>88</v>
      </c>
      <c r="B54" s="45"/>
      <c r="C54" s="45"/>
      <c r="D54" s="17"/>
      <c r="E54" s="18">
        <f>SUM(E52:E53)</f>
        <v>2016</v>
      </c>
      <c r="F54" s="12">
        <f t="shared" ref="F54:T54" si="19">SUM(F52:F53)</f>
        <v>2016</v>
      </c>
      <c r="G54" s="12">
        <f t="shared" si="19"/>
        <v>0</v>
      </c>
      <c r="H54" s="12">
        <f t="shared" si="19"/>
        <v>0</v>
      </c>
      <c r="I54" s="12">
        <f t="shared" si="19"/>
        <v>0</v>
      </c>
      <c r="J54" s="18">
        <f t="shared" si="19"/>
        <v>2016</v>
      </c>
      <c r="K54" s="12">
        <f t="shared" si="19"/>
        <v>2016</v>
      </c>
      <c r="L54" s="12">
        <f t="shared" si="19"/>
        <v>0</v>
      </c>
      <c r="M54" s="12">
        <f t="shared" si="19"/>
        <v>0</v>
      </c>
      <c r="N54" s="12">
        <f t="shared" si="19"/>
        <v>0</v>
      </c>
      <c r="O54" s="18">
        <f t="shared" si="19"/>
        <v>1241</v>
      </c>
      <c r="P54" s="12">
        <f t="shared" si="19"/>
        <v>1241</v>
      </c>
      <c r="Q54" s="12">
        <f t="shared" si="19"/>
        <v>0</v>
      </c>
      <c r="R54" s="12">
        <f t="shared" si="19"/>
        <v>0</v>
      </c>
      <c r="S54" s="12">
        <f t="shared" si="19"/>
        <v>0</v>
      </c>
      <c r="T54" s="18">
        <f t="shared" si="19"/>
        <v>5273</v>
      </c>
    </row>
    <row r="55" spans="1:20" s="3" customFormat="1" ht="33" customHeight="1">
      <c r="A55" s="8" t="s">
        <v>89</v>
      </c>
      <c r="B55" s="44" t="s">
        <v>90</v>
      </c>
      <c r="C55" s="44"/>
      <c r="D55" s="44"/>
      <c r="E55" s="44"/>
      <c r="F55" s="44"/>
      <c r="G55" s="44"/>
      <c r="H55" s="44"/>
      <c r="I55" s="44"/>
      <c r="J55" s="44"/>
      <c r="K55" s="44"/>
      <c r="L55" s="44"/>
      <c r="M55" s="44"/>
      <c r="N55" s="44"/>
      <c r="O55" s="44"/>
      <c r="P55" s="44"/>
      <c r="Q55" s="44"/>
      <c r="R55" s="44"/>
      <c r="S55" s="44"/>
      <c r="T55" s="44"/>
    </row>
    <row r="56" spans="1:20" s="3" customFormat="1" ht="78.75">
      <c r="A56" s="9" t="s">
        <v>91</v>
      </c>
      <c r="B56" s="15" t="s">
        <v>92</v>
      </c>
      <c r="C56" s="11" t="s">
        <v>24</v>
      </c>
      <c r="D56" s="11" t="s">
        <v>164</v>
      </c>
      <c r="E56" s="12">
        <f xml:space="preserve"> SUM(F56:I56)</f>
        <v>1302</v>
      </c>
      <c r="F56" s="13">
        <v>1302</v>
      </c>
      <c r="G56" s="13">
        <v>0</v>
      </c>
      <c r="H56" s="13">
        <v>0</v>
      </c>
      <c r="I56" s="13">
        <v>0</v>
      </c>
      <c r="J56" s="12">
        <f xml:space="preserve"> SUM(K56:N56)</f>
        <v>1302</v>
      </c>
      <c r="K56" s="13">
        <v>1302</v>
      </c>
      <c r="L56" s="13">
        <v>0</v>
      </c>
      <c r="M56" s="13">
        <v>0</v>
      </c>
      <c r="N56" s="13">
        <v>0</v>
      </c>
      <c r="O56" s="12">
        <f xml:space="preserve"> SUM(P56:S56)</f>
        <v>1830</v>
      </c>
      <c r="P56" s="13">
        <f>1302+528</f>
        <v>1830</v>
      </c>
      <c r="Q56" s="13">
        <v>0</v>
      </c>
      <c r="R56" s="13">
        <v>0</v>
      </c>
      <c r="S56" s="13">
        <v>0</v>
      </c>
      <c r="T56" s="12">
        <f>SUM(E56,J56,O56)</f>
        <v>4434</v>
      </c>
    </row>
    <row r="57" spans="1:20" s="3" customFormat="1" ht="55.5" customHeight="1">
      <c r="A57" s="9" t="s">
        <v>93</v>
      </c>
      <c r="B57" s="15" t="s">
        <v>94</v>
      </c>
      <c r="C57" s="11" t="s">
        <v>95</v>
      </c>
      <c r="D57" s="11" t="s">
        <v>164</v>
      </c>
      <c r="E57" s="12">
        <f xml:space="preserve"> SUM(F57:I57)</f>
        <v>58</v>
      </c>
      <c r="F57" s="13">
        <v>58</v>
      </c>
      <c r="G57" s="13">
        <v>0</v>
      </c>
      <c r="H57" s="13">
        <v>0</v>
      </c>
      <c r="I57" s="13">
        <v>0</v>
      </c>
      <c r="J57" s="12">
        <f xml:space="preserve"> SUM(K57:N57)</f>
        <v>58</v>
      </c>
      <c r="K57" s="13">
        <v>58</v>
      </c>
      <c r="L57" s="13">
        <v>0</v>
      </c>
      <c r="M57" s="13">
        <v>0</v>
      </c>
      <c r="N57" s="13">
        <v>0</v>
      </c>
      <c r="O57" s="12">
        <f xml:space="preserve"> SUM(P57:S57)</f>
        <v>58</v>
      </c>
      <c r="P57" s="13">
        <v>58</v>
      </c>
      <c r="Q57" s="13">
        <v>0</v>
      </c>
      <c r="R57" s="13">
        <v>0</v>
      </c>
      <c r="S57" s="13">
        <v>0</v>
      </c>
      <c r="T57" s="12">
        <f>SUM(E57,J57,O57)</f>
        <v>174</v>
      </c>
    </row>
    <row r="58" spans="1:20" s="3" customFormat="1" ht="78.75">
      <c r="A58" s="9" t="s">
        <v>96</v>
      </c>
      <c r="B58" s="15" t="s">
        <v>97</v>
      </c>
      <c r="C58" s="11" t="s">
        <v>24</v>
      </c>
      <c r="D58" s="11" t="s">
        <v>164</v>
      </c>
      <c r="E58" s="12">
        <f xml:space="preserve"> SUM(F58:I58)</f>
        <v>20</v>
      </c>
      <c r="F58" s="13">
        <v>20</v>
      </c>
      <c r="G58" s="13">
        <v>0</v>
      </c>
      <c r="H58" s="13">
        <v>0</v>
      </c>
      <c r="I58" s="13">
        <v>0</v>
      </c>
      <c r="J58" s="12">
        <f xml:space="preserve"> SUM(K58:N58)</f>
        <v>20</v>
      </c>
      <c r="K58" s="13">
        <v>20</v>
      </c>
      <c r="L58" s="13">
        <v>0</v>
      </c>
      <c r="M58" s="13">
        <v>0</v>
      </c>
      <c r="N58" s="13">
        <v>0</v>
      </c>
      <c r="O58" s="12">
        <f xml:space="preserve"> SUM(P58:S58)</f>
        <v>23</v>
      </c>
      <c r="P58" s="13">
        <f>20+3</f>
        <v>23</v>
      </c>
      <c r="Q58" s="13">
        <v>0</v>
      </c>
      <c r="R58" s="13">
        <v>0</v>
      </c>
      <c r="S58" s="13">
        <v>0</v>
      </c>
      <c r="T58" s="12">
        <f>SUM(E58,J58,O58)</f>
        <v>63</v>
      </c>
    </row>
    <row r="59" spans="1:20" s="3" customFormat="1" ht="78.75">
      <c r="A59" s="9" t="s">
        <v>98</v>
      </c>
      <c r="B59" s="15" t="s">
        <v>99</v>
      </c>
      <c r="C59" s="11" t="s">
        <v>24</v>
      </c>
      <c r="D59" s="11" t="s">
        <v>164</v>
      </c>
      <c r="E59" s="12">
        <f xml:space="preserve"> SUM(F59:I59)</f>
        <v>1</v>
      </c>
      <c r="F59" s="13">
        <v>1</v>
      </c>
      <c r="G59" s="13">
        <v>0</v>
      </c>
      <c r="H59" s="13">
        <v>0</v>
      </c>
      <c r="I59" s="13">
        <v>0</v>
      </c>
      <c r="J59" s="12">
        <f xml:space="preserve"> SUM(K59:N59)</f>
        <v>1</v>
      </c>
      <c r="K59" s="13">
        <v>1</v>
      </c>
      <c r="L59" s="13">
        <v>0</v>
      </c>
      <c r="M59" s="13">
        <v>0</v>
      </c>
      <c r="N59" s="13">
        <v>0</v>
      </c>
      <c r="O59" s="12">
        <f xml:space="preserve"> SUM(P59:S59)</f>
        <v>1</v>
      </c>
      <c r="P59" s="13">
        <v>1</v>
      </c>
      <c r="Q59" s="13">
        <v>0</v>
      </c>
      <c r="R59" s="13">
        <v>0</v>
      </c>
      <c r="S59" s="13">
        <v>0</v>
      </c>
      <c r="T59" s="12">
        <f>SUM(E59,J59,O59)</f>
        <v>3</v>
      </c>
    </row>
    <row r="60" spans="1:20" s="3" customFormat="1" ht="16.5">
      <c r="A60" s="45" t="s">
        <v>100</v>
      </c>
      <c r="B60" s="45"/>
      <c r="C60" s="45"/>
      <c r="D60" s="17"/>
      <c r="E60" s="18">
        <f>SUM(E56:E59)</f>
        <v>1381</v>
      </c>
      <c r="F60" s="12">
        <f>SUM(F56:F59)</f>
        <v>1381</v>
      </c>
      <c r="G60" s="12">
        <f t="shared" ref="G60:S60" si="20">SUM(G56:G59)</f>
        <v>0</v>
      </c>
      <c r="H60" s="12">
        <f t="shared" si="20"/>
        <v>0</v>
      </c>
      <c r="I60" s="12">
        <f t="shared" si="20"/>
        <v>0</v>
      </c>
      <c r="J60" s="18">
        <f>SUM(J56:J59)</f>
        <v>1381</v>
      </c>
      <c r="K60" s="12">
        <f>SUM(K56:K59)</f>
        <v>1381</v>
      </c>
      <c r="L60" s="12">
        <f t="shared" si="20"/>
        <v>0</v>
      </c>
      <c r="M60" s="12">
        <f t="shared" si="20"/>
        <v>0</v>
      </c>
      <c r="N60" s="12">
        <f t="shared" si="20"/>
        <v>0</v>
      </c>
      <c r="O60" s="18">
        <f>SUM(O56:O59)</f>
        <v>1912</v>
      </c>
      <c r="P60" s="12">
        <f>SUM(P56:P59)</f>
        <v>1912</v>
      </c>
      <c r="Q60" s="12">
        <f t="shared" si="20"/>
        <v>0</v>
      </c>
      <c r="R60" s="12">
        <f t="shared" si="20"/>
        <v>0</v>
      </c>
      <c r="S60" s="12">
        <f t="shared" si="20"/>
        <v>0</v>
      </c>
      <c r="T60" s="18">
        <f>SUM(T56:T59)</f>
        <v>4674</v>
      </c>
    </row>
    <row r="61" spans="1:20" s="3" customFormat="1" ht="57.75" customHeight="1">
      <c r="A61" s="8" t="s">
        <v>101</v>
      </c>
      <c r="B61" s="44" t="s">
        <v>186</v>
      </c>
      <c r="C61" s="44"/>
      <c r="D61" s="44"/>
      <c r="E61" s="44"/>
      <c r="F61" s="44"/>
      <c r="G61" s="44"/>
      <c r="H61" s="44"/>
      <c r="I61" s="44"/>
      <c r="J61" s="44"/>
      <c r="K61" s="44"/>
      <c r="L61" s="44"/>
      <c r="M61" s="44"/>
      <c r="N61" s="44"/>
      <c r="O61" s="44"/>
      <c r="P61" s="44"/>
      <c r="Q61" s="44"/>
      <c r="R61" s="44"/>
      <c r="S61" s="44"/>
      <c r="T61" s="44"/>
    </row>
    <row r="62" spans="1:20" s="3" customFormat="1" ht="78.75">
      <c r="A62" s="9" t="s">
        <v>102</v>
      </c>
      <c r="B62" s="15" t="s">
        <v>107</v>
      </c>
      <c r="C62" s="11" t="s">
        <v>24</v>
      </c>
      <c r="D62" s="11" t="s">
        <v>164</v>
      </c>
      <c r="E62" s="12">
        <f xml:space="preserve"> SUM(F62:I62)</f>
        <v>90</v>
      </c>
      <c r="F62" s="13">
        <v>90</v>
      </c>
      <c r="G62" s="13">
        <v>0</v>
      </c>
      <c r="H62" s="13">
        <v>0</v>
      </c>
      <c r="I62" s="13">
        <v>0</v>
      </c>
      <c r="J62" s="12">
        <f xml:space="preserve"> SUM(K62:N62)</f>
        <v>90</v>
      </c>
      <c r="K62" s="13">
        <v>90</v>
      </c>
      <c r="L62" s="13">
        <v>0</v>
      </c>
      <c r="M62" s="13">
        <v>0</v>
      </c>
      <c r="N62" s="13">
        <v>0</v>
      </c>
      <c r="O62" s="12">
        <f xml:space="preserve"> SUM(P62:S62)</f>
        <v>90</v>
      </c>
      <c r="P62" s="13">
        <v>90</v>
      </c>
      <c r="Q62" s="13">
        <v>0</v>
      </c>
      <c r="R62" s="13">
        <v>0</v>
      </c>
      <c r="S62" s="13">
        <v>0</v>
      </c>
      <c r="T62" s="12">
        <f>SUM(E62,J62,O62)</f>
        <v>270</v>
      </c>
    </row>
    <row r="63" spans="1:20" s="3" customFormat="1" ht="47.25">
      <c r="A63" s="9" t="s">
        <v>104</v>
      </c>
      <c r="B63" s="15" t="s">
        <v>121</v>
      </c>
      <c r="C63" s="11" t="s">
        <v>95</v>
      </c>
      <c r="D63" s="11" t="s">
        <v>164</v>
      </c>
      <c r="E63" s="12">
        <f>SUM(F63:I63)</f>
        <v>12</v>
      </c>
      <c r="F63" s="13">
        <v>12</v>
      </c>
      <c r="G63" s="13">
        <v>0</v>
      </c>
      <c r="H63" s="13">
        <v>0</v>
      </c>
      <c r="I63" s="13">
        <v>0</v>
      </c>
      <c r="J63" s="12">
        <f>SUM(K63:N63)</f>
        <v>12</v>
      </c>
      <c r="K63" s="13">
        <v>12</v>
      </c>
      <c r="L63" s="13">
        <v>0</v>
      </c>
      <c r="M63" s="13">
        <v>0</v>
      </c>
      <c r="N63" s="13">
        <v>0</v>
      </c>
      <c r="O63" s="12">
        <f>SUM(P63:S63)</f>
        <v>12</v>
      </c>
      <c r="P63" s="13">
        <v>12</v>
      </c>
      <c r="Q63" s="13">
        <v>0</v>
      </c>
      <c r="R63" s="13">
        <v>0</v>
      </c>
      <c r="S63" s="13">
        <v>0</v>
      </c>
      <c r="T63" s="12">
        <f>E63+J63+O63</f>
        <v>36</v>
      </c>
    </row>
    <row r="64" spans="1:20" s="3" customFormat="1" ht="47.25">
      <c r="A64" s="9" t="s">
        <v>106</v>
      </c>
      <c r="B64" s="15" t="s">
        <v>109</v>
      </c>
      <c r="C64" s="11" t="s">
        <v>95</v>
      </c>
      <c r="D64" s="11" t="s">
        <v>164</v>
      </c>
      <c r="E64" s="12">
        <f t="shared" ref="E64:E68" si="21" xml:space="preserve"> SUM(F64:I64)</f>
        <v>27</v>
      </c>
      <c r="F64" s="13">
        <v>27</v>
      </c>
      <c r="G64" s="13">
        <v>0</v>
      </c>
      <c r="H64" s="13">
        <v>0</v>
      </c>
      <c r="I64" s="13">
        <v>0</v>
      </c>
      <c r="J64" s="12">
        <f t="shared" ref="J64:J68" si="22" xml:space="preserve"> SUM(K64:N64)</f>
        <v>27</v>
      </c>
      <c r="K64" s="13">
        <v>27</v>
      </c>
      <c r="L64" s="13">
        <v>0</v>
      </c>
      <c r="M64" s="13">
        <v>0</v>
      </c>
      <c r="N64" s="13">
        <v>0</v>
      </c>
      <c r="O64" s="12">
        <f t="shared" ref="O64:O68" si="23" xml:space="preserve"> SUM(P64:S64)</f>
        <v>34</v>
      </c>
      <c r="P64" s="13">
        <v>34</v>
      </c>
      <c r="Q64" s="13">
        <v>0</v>
      </c>
      <c r="R64" s="13">
        <v>0</v>
      </c>
      <c r="S64" s="13">
        <v>0</v>
      </c>
      <c r="T64" s="12">
        <f t="shared" ref="T64:T68" si="24">SUM(E64,J64,O64)</f>
        <v>88</v>
      </c>
    </row>
    <row r="65" spans="1:20" s="3" customFormat="1" ht="47.25">
      <c r="A65" s="9" t="s">
        <v>108</v>
      </c>
      <c r="B65" s="15" t="s">
        <v>111</v>
      </c>
      <c r="C65" s="11" t="s">
        <v>95</v>
      </c>
      <c r="D65" s="11" t="s">
        <v>164</v>
      </c>
      <c r="E65" s="12">
        <f t="shared" si="21"/>
        <v>31</v>
      </c>
      <c r="F65" s="13">
        <v>31</v>
      </c>
      <c r="G65" s="13">
        <v>0</v>
      </c>
      <c r="H65" s="13">
        <v>0</v>
      </c>
      <c r="I65" s="13">
        <v>0</v>
      </c>
      <c r="J65" s="12">
        <f t="shared" si="22"/>
        <v>31</v>
      </c>
      <c r="K65" s="13">
        <v>31</v>
      </c>
      <c r="L65" s="13">
        <v>0</v>
      </c>
      <c r="M65" s="13">
        <v>0</v>
      </c>
      <c r="N65" s="13">
        <v>0</v>
      </c>
      <c r="O65" s="12">
        <f t="shared" si="23"/>
        <v>31</v>
      </c>
      <c r="P65" s="13">
        <v>31</v>
      </c>
      <c r="Q65" s="13">
        <v>0</v>
      </c>
      <c r="R65" s="13">
        <v>0</v>
      </c>
      <c r="S65" s="13">
        <v>0</v>
      </c>
      <c r="T65" s="12">
        <f t="shared" si="24"/>
        <v>93</v>
      </c>
    </row>
    <row r="66" spans="1:20" s="3" customFormat="1" ht="47.25">
      <c r="A66" s="9" t="s">
        <v>110</v>
      </c>
      <c r="B66" s="15" t="s">
        <v>113</v>
      </c>
      <c r="C66" s="11" t="s">
        <v>95</v>
      </c>
      <c r="D66" s="11" t="s">
        <v>164</v>
      </c>
      <c r="E66" s="12">
        <f t="shared" si="21"/>
        <v>110</v>
      </c>
      <c r="F66" s="13">
        <v>110</v>
      </c>
      <c r="G66" s="13">
        <v>0</v>
      </c>
      <c r="H66" s="13">
        <v>0</v>
      </c>
      <c r="I66" s="13">
        <v>0</v>
      </c>
      <c r="J66" s="12">
        <f t="shared" si="22"/>
        <v>110</v>
      </c>
      <c r="K66" s="13">
        <v>110</v>
      </c>
      <c r="L66" s="13">
        <v>0</v>
      </c>
      <c r="M66" s="13">
        <v>0</v>
      </c>
      <c r="N66" s="13">
        <v>0</v>
      </c>
      <c r="O66" s="12">
        <f t="shared" si="23"/>
        <v>110</v>
      </c>
      <c r="P66" s="13">
        <v>110</v>
      </c>
      <c r="Q66" s="13">
        <v>0</v>
      </c>
      <c r="R66" s="13">
        <v>0</v>
      </c>
      <c r="S66" s="13">
        <v>0</v>
      </c>
      <c r="T66" s="12">
        <f t="shared" si="24"/>
        <v>330</v>
      </c>
    </row>
    <row r="67" spans="1:20" s="3" customFormat="1" ht="47.25">
      <c r="A67" s="9" t="s">
        <v>112</v>
      </c>
      <c r="B67" s="15" t="s">
        <v>115</v>
      </c>
      <c r="C67" s="11" t="s">
        <v>95</v>
      </c>
      <c r="D67" s="11" t="s">
        <v>164</v>
      </c>
      <c r="E67" s="12">
        <f t="shared" si="21"/>
        <v>25</v>
      </c>
      <c r="F67" s="13">
        <v>25</v>
      </c>
      <c r="G67" s="13">
        <v>0</v>
      </c>
      <c r="H67" s="13">
        <v>0</v>
      </c>
      <c r="I67" s="13">
        <v>0</v>
      </c>
      <c r="J67" s="12">
        <f t="shared" si="22"/>
        <v>25</v>
      </c>
      <c r="K67" s="13">
        <v>25</v>
      </c>
      <c r="L67" s="13">
        <v>0</v>
      </c>
      <c r="M67" s="13">
        <v>0</v>
      </c>
      <c r="N67" s="13">
        <v>0</v>
      </c>
      <c r="O67" s="12">
        <f t="shared" si="23"/>
        <v>25</v>
      </c>
      <c r="P67" s="13">
        <v>25</v>
      </c>
      <c r="Q67" s="13">
        <v>0</v>
      </c>
      <c r="R67" s="13">
        <v>0</v>
      </c>
      <c r="S67" s="13">
        <v>0</v>
      </c>
      <c r="T67" s="12">
        <f t="shared" si="24"/>
        <v>75</v>
      </c>
    </row>
    <row r="68" spans="1:20" s="3" customFormat="1" ht="47.25">
      <c r="A68" s="9" t="s">
        <v>114</v>
      </c>
      <c r="B68" s="15" t="s">
        <v>117</v>
      </c>
      <c r="C68" s="11" t="s">
        <v>95</v>
      </c>
      <c r="D68" s="11" t="s">
        <v>164</v>
      </c>
      <c r="E68" s="12">
        <f t="shared" si="21"/>
        <v>4</v>
      </c>
      <c r="F68" s="13">
        <v>4</v>
      </c>
      <c r="G68" s="13">
        <v>0</v>
      </c>
      <c r="H68" s="13">
        <v>0</v>
      </c>
      <c r="I68" s="13">
        <v>0</v>
      </c>
      <c r="J68" s="12">
        <f t="shared" si="22"/>
        <v>4</v>
      </c>
      <c r="K68" s="13">
        <v>4</v>
      </c>
      <c r="L68" s="13">
        <v>0</v>
      </c>
      <c r="M68" s="13">
        <v>0</v>
      </c>
      <c r="N68" s="13">
        <v>0</v>
      </c>
      <c r="O68" s="12">
        <f t="shared" si="23"/>
        <v>4</v>
      </c>
      <c r="P68" s="13">
        <v>4</v>
      </c>
      <c r="Q68" s="13">
        <v>0</v>
      </c>
      <c r="R68" s="13">
        <v>0</v>
      </c>
      <c r="S68" s="13">
        <v>0</v>
      </c>
      <c r="T68" s="12">
        <f t="shared" si="24"/>
        <v>12</v>
      </c>
    </row>
    <row r="69" spans="1:20" s="3" customFormat="1" ht="47.25">
      <c r="A69" s="9" t="s">
        <v>116</v>
      </c>
      <c r="B69" s="26" t="s">
        <v>123</v>
      </c>
      <c r="C69" s="11" t="s">
        <v>95</v>
      </c>
      <c r="D69" s="11" t="s">
        <v>164</v>
      </c>
      <c r="E69" s="12">
        <f>SUM(F69:I69)</f>
        <v>6</v>
      </c>
      <c r="F69" s="13">
        <v>6</v>
      </c>
      <c r="G69" s="13">
        <v>0</v>
      </c>
      <c r="H69" s="13">
        <v>0</v>
      </c>
      <c r="I69" s="13">
        <v>0</v>
      </c>
      <c r="J69" s="12">
        <f>SUM(K69:N69)</f>
        <v>6</v>
      </c>
      <c r="K69" s="13">
        <v>6</v>
      </c>
      <c r="L69" s="13">
        <v>0</v>
      </c>
      <c r="M69" s="13">
        <v>0</v>
      </c>
      <c r="N69" s="13">
        <v>0</v>
      </c>
      <c r="O69" s="12">
        <f>SUM(P69:S69)</f>
        <v>6</v>
      </c>
      <c r="P69" s="13">
        <v>6</v>
      </c>
      <c r="Q69" s="13">
        <v>0</v>
      </c>
      <c r="R69" s="13">
        <v>0</v>
      </c>
      <c r="S69" s="13">
        <v>0</v>
      </c>
      <c r="T69" s="12">
        <f>E69+J69+O69</f>
        <v>18</v>
      </c>
    </row>
    <row r="70" spans="1:20" s="3" customFormat="1" ht="63">
      <c r="A70" s="9" t="s">
        <v>118</v>
      </c>
      <c r="B70" s="15" t="s">
        <v>119</v>
      </c>
      <c r="C70" s="11" t="s">
        <v>95</v>
      </c>
      <c r="D70" s="11" t="s">
        <v>164</v>
      </c>
      <c r="E70" s="12">
        <f xml:space="preserve"> SUM(F70:I70)</f>
        <v>415</v>
      </c>
      <c r="F70" s="13">
        <v>415</v>
      </c>
      <c r="G70" s="13">
        <v>0</v>
      </c>
      <c r="H70" s="13">
        <v>0</v>
      </c>
      <c r="I70" s="13">
        <v>0</v>
      </c>
      <c r="J70" s="12">
        <f xml:space="preserve"> SUM(K70:N70)</f>
        <v>440</v>
      </c>
      <c r="K70" s="13">
        <v>440</v>
      </c>
      <c r="L70" s="13">
        <v>0</v>
      </c>
      <c r="M70" s="13">
        <v>0</v>
      </c>
      <c r="N70" s="13">
        <v>0</v>
      </c>
      <c r="O70" s="12">
        <f xml:space="preserve"> SUM(P70:S70)</f>
        <v>450</v>
      </c>
      <c r="P70" s="13">
        <v>450</v>
      </c>
      <c r="Q70" s="13">
        <v>0</v>
      </c>
      <c r="R70" s="13">
        <v>0</v>
      </c>
      <c r="S70" s="13">
        <v>0</v>
      </c>
      <c r="T70" s="12">
        <f>SUM(E70,J70,O70)</f>
        <v>1305</v>
      </c>
    </row>
    <row r="71" spans="1:20" s="3" customFormat="1" ht="126.75" customHeight="1">
      <c r="A71" s="9" t="s">
        <v>120</v>
      </c>
      <c r="B71" s="15" t="s">
        <v>103</v>
      </c>
      <c r="C71" s="11" t="s">
        <v>95</v>
      </c>
      <c r="D71" s="11" t="s">
        <v>164</v>
      </c>
      <c r="E71" s="12">
        <f xml:space="preserve"> SUM(F71:I71)</f>
        <v>0</v>
      </c>
      <c r="F71" s="13">
        <v>0</v>
      </c>
      <c r="G71" s="13">
        <v>0</v>
      </c>
      <c r="H71" s="13">
        <v>0</v>
      </c>
      <c r="I71" s="13">
        <v>0</v>
      </c>
      <c r="J71" s="12">
        <f xml:space="preserve"> SUM(K71:N71)</f>
        <v>0</v>
      </c>
      <c r="K71" s="13">
        <v>0</v>
      </c>
      <c r="L71" s="13">
        <v>0</v>
      </c>
      <c r="M71" s="13">
        <v>0</v>
      </c>
      <c r="N71" s="13">
        <v>0</v>
      </c>
      <c r="O71" s="12">
        <f xml:space="preserve"> SUM(P71:S71)</f>
        <v>2085</v>
      </c>
      <c r="P71" s="13">
        <v>2085</v>
      </c>
      <c r="Q71" s="13">
        <v>0</v>
      </c>
      <c r="R71" s="13">
        <v>0</v>
      </c>
      <c r="S71" s="13">
        <v>0</v>
      </c>
      <c r="T71" s="12">
        <f>SUM(E71,J71,O71)</f>
        <v>2085</v>
      </c>
    </row>
    <row r="72" spans="1:20" s="3" customFormat="1" ht="47.25">
      <c r="A72" s="9" t="s">
        <v>122</v>
      </c>
      <c r="B72" s="15" t="s">
        <v>105</v>
      </c>
      <c r="C72" s="11" t="s">
        <v>95</v>
      </c>
      <c r="D72" s="11" t="s">
        <v>164</v>
      </c>
      <c r="E72" s="12">
        <f xml:space="preserve"> SUM(F72:I72)</f>
        <v>0</v>
      </c>
      <c r="F72" s="13">
        <v>0</v>
      </c>
      <c r="G72" s="13">
        <v>0</v>
      </c>
      <c r="H72" s="13">
        <v>0</v>
      </c>
      <c r="I72" s="13">
        <v>0</v>
      </c>
      <c r="J72" s="12">
        <f xml:space="preserve"> SUM(K72:N72)</f>
        <v>0</v>
      </c>
      <c r="K72" s="13">
        <v>0</v>
      </c>
      <c r="L72" s="13">
        <v>0</v>
      </c>
      <c r="M72" s="13">
        <v>0</v>
      </c>
      <c r="N72" s="13">
        <v>0</v>
      </c>
      <c r="O72" s="12">
        <f xml:space="preserve"> SUM(P72:S72)</f>
        <v>830</v>
      </c>
      <c r="P72" s="13">
        <v>830</v>
      </c>
      <c r="Q72" s="13">
        <v>0</v>
      </c>
      <c r="R72" s="13">
        <v>0</v>
      </c>
      <c r="S72" s="13">
        <v>0</v>
      </c>
      <c r="T72" s="12">
        <f>SUM(E72,J72,O72)</f>
        <v>830</v>
      </c>
    </row>
    <row r="73" spans="1:20" s="3" customFormat="1" ht="90.75" customHeight="1">
      <c r="A73" s="9" t="s">
        <v>124</v>
      </c>
      <c r="B73" s="15" t="s">
        <v>125</v>
      </c>
      <c r="C73" s="11" t="s">
        <v>95</v>
      </c>
      <c r="D73" s="11" t="s">
        <v>164</v>
      </c>
      <c r="E73" s="12">
        <f>SUM(F73:I73)</f>
        <v>0</v>
      </c>
      <c r="F73" s="13">
        <v>0</v>
      </c>
      <c r="G73" s="13">
        <v>0</v>
      </c>
      <c r="H73" s="13">
        <v>0</v>
      </c>
      <c r="I73" s="13">
        <v>0</v>
      </c>
      <c r="J73" s="12">
        <f>SUM(K73:N73)</f>
        <v>0</v>
      </c>
      <c r="K73" s="13">
        <v>0</v>
      </c>
      <c r="L73" s="13">
        <v>0</v>
      </c>
      <c r="M73" s="13">
        <v>0</v>
      </c>
      <c r="N73" s="13">
        <v>0</v>
      </c>
      <c r="O73" s="12">
        <f>SUM(P73:S73)</f>
        <v>5374</v>
      </c>
      <c r="P73" s="13">
        <v>5374</v>
      </c>
      <c r="Q73" s="13">
        <v>0</v>
      </c>
      <c r="R73" s="13">
        <v>0</v>
      </c>
      <c r="S73" s="13">
        <v>0</v>
      </c>
      <c r="T73" s="12">
        <f>E73+J73+O73</f>
        <v>5374</v>
      </c>
    </row>
    <row r="74" spans="1:20" s="3" customFormat="1" ht="90" customHeight="1">
      <c r="A74" s="9" t="s">
        <v>126</v>
      </c>
      <c r="B74" s="15" t="s">
        <v>181</v>
      </c>
      <c r="C74" s="11" t="s">
        <v>95</v>
      </c>
      <c r="D74" s="11" t="s">
        <v>164</v>
      </c>
      <c r="E74" s="12">
        <f>SUM(F74:I74)</f>
        <v>0</v>
      </c>
      <c r="F74" s="13">
        <v>0</v>
      </c>
      <c r="G74" s="13">
        <v>0</v>
      </c>
      <c r="H74" s="13">
        <v>0</v>
      </c>
      <c r="I74" s="13">
        <v>0</v>
      </c>
      <c r="J74" s="12">
        <f>SUM(K74:N74)</f>
        <v>0</v>
      </c>
      <c r="K74" s="13">
        <v>0</v>
      </c>
      <c r="L74" s="13">
        <v>0</v>
      </c>
      <c r="M74" s="13">
        <v>0</v>
      </c>
      <c r="N74" s="13">
        <v>0</v>
      </c>
      <c r="O74" s="12">
        <f>SUM(P74:S74)</f>
        <v>6926</v>
      </c>
      <c r="P74" s="13">
        <v>6926</v>
      </c>
      <c r="Q74" s="13">
        <v>0</v>
      </c>
      <c r="R74" s="13">
        <v>0</v>
      </c>
      <c r="S74" s="13">
        <v>0</v>
      </c>
      <c r="T74" s="12">
        <f>E74+J74+O74</f>
        <v>6926</v>
      </c>
    </row>
    <row r="75" spans="1:20" s="3" customFormat="1" ht="90" customHeight="1">
      <c r="A75" s="9" t="s">
        <v>185</v>
      </c>
      <c r="B75" s="15" t="s">
        <v>184</v>
      </c>
      <c r="C75" s="36" t="s">
        <v>95</v>
      </c>
      <c r="D75" s="36" t="s">
        <v>164</v>
      </c>
      <c r="E75" s="12">
        <f>SUM(F75:I75)</f>
        <v>0</v>
      </c>
      <c r="F75" s="13">
        <v>0</v>
      </c>
      <c r="G75" s="13">
        <v>0</v>
      </c>
      <c r="H75" s="13">
        <v>0</v>
      </c>
      <c r="I75" s="13">
        <v>0</v>
      </c>
      <c r="J75" s="12">
        <f>SUM(K75:N75)</f>
        <v>0</v>
      </c>
      <c r="K75" s="13">
        <v>0</v>
      </c>
      <c r="L75" s="13">
        <v>0</v>
      </c>
      <c r="M75" s="13">
        <v>0</v>
      </c>
      <c r="N75" s="13">
        <v>0</v>
      </c>
      <c r="O75" s="12">
        <f>SUM(P75:S75)</f>
        <v>0</v>
      </c>
      <c r="P75" s="13">
        <v>0</v>
      </c>
      <c r="Q75" s="13">
        <v>0</v>
      </c>
      <c r="R75" s="13">
        <v>0</v>
      </c>
      <c r="S75" s="13">
        <v>0</v>
      </c>
      <c r="T75" s="12">
        <f>E75+J75+O75</f>
        <v>0</v>
      </c>
    </row>
    <row r="76" spans="1:20" s="3" customFormat="1" ht="16.5">
      <c r="A76" s="45" t="s">
        <v>127</v>
      </c>
      <c r="B76" s="45"/>
      <c r="C76" s="45"/>
      <c r="D76" s="17"/>
      <c r="E76" s="18">
        <f>SUM(E62:E75)</f>
        <v>720</v>
      </c>
      <c r="F76" s="18">
        <f>SUM(F62:F75)</f>
        <v>720</v>
      </c>
      <c r="G76" s="18">
        <f t="shared" ref="G76:T76" si="25">SUM(G62:G75)</f>
        <v>0</v>
      </c>
      <c r="H76" s="18">
        <f t="shared" si="25"/>
        <v>0</v>
      </c>
      <c r="I76" s="18">
        <f t="shared" si="25"/>
        <v>0</v>
      </c>
      <c r="J76" s="18">
        <f t="shared" si="25"/>
        <v>745</v>
      </c>
      <c r="K76" s="18">
        <f>SUM(K62:K75)</f>
        <v>745</v>
      </c>
      <c r="L76" s="18">
        <f t="shared" si="25"/>
        <v>0</v>
      </c>
      <c r="M76" s="18">
        <f t="shared" si="25"/>
        <v>0</v>
      </c>
      <c r="N76" s="18">
        <f t="shared" si="25"/>
        <v>0</v>
      </c>
      <c r="O76" s="18">
        <f t="shared" si="25"/>
        <v>15977</v>
      </c>
      <c r="P76" s="18">
        <f t="shared" si="25"/>
        <v>15977</v>
      </c>
      <c r="Q76" s="18">
        <f t="shared" si="25"/>
        <v>0</v>
      </c>
      <c r="R76" s="18">
        <f t="shared" si="25"/>
        <v>0</v>
      </c>
      <c r="S76" s="18">
        <f t="shared" si="25"/>
        <v>0</v>
      </c>
      <c r="T76" s="18">
        <f t="shared" si="25"/>
        <v>17442</v>
      </c>
    </row>
    <row r="77" spans="1:20" s="3" customFormat="1" ht="46.5" customHeight="1">
      <c r="A77" s="8" t="s">
        <v>128</v>
      </c>
      <c r="B77" s="47" t="s">
        <v>174</v>
      </c>
      <c r="C77" s="44"/>
      <c r="D77" s="44"/>
      <c r="E77" s="44"/>
      <c r="F77" s="44"/>
      <c r="G77" s="44"/>
      <c r="H77" s="44"/>
      <c r="I77" s="44"/>
      <c r="J77" s="44"/>
      <c r="K77" s="44"/>
      <c r="L77" s="44"/>
      <c r="M77" s="44"/>
      <c r="N77" s="44"/>
      <c r="O77" s="44"/>
      <c r="P77" s="44"/>
      <c r="Q77" s="44"/>
      <c r="R77" s="44"/>
      <c r="S77" s="44"/>
      <c r="T77" s="44"/>
    </row>
    <row r="78" spans="1:20" s="3" customFormat="1" ht="78.75">
      <c r="A78" s="9" t="s">
        <v>129</v>
      </c>
      <c r="B78" s="28" t="s">
        <v>130</v>
      </c>
      <c r="C78" s="11" t="s">
        <v>24</v>
      </c>
      <c r="D78" s="11" t="s">
        <v>164</v>
      </c>
      <c r="E78" s="12">
        <f xml:space="preserve"> SUM(F78:I78)</f>
        <v>159</v>
      </c>
      <c r="F78" s="13">
        <v>159</v>
      </c>
      <c r="G78" s="13">
        <v>0</v>
      </c>
      <c r="H78" s="13">
        <v>0</v>
      </c>
      <c r="I78" s="13">
        <v>0</v>
      </c>
      <c r="J78" s="12">
        <f xml:space="preserve"> SUM(K78:N78)</f>
        <v>159</v>
      </c>
      <c r="K78" s="13">
        <v>159</v>
      </c>
      <c r="L78" s="13">
        <v>0</v>
      </c>
      <c r="M78" s="13">
        <v>0</v>
      </c>
      <c r="N78" s="13">
        <v>0</v>
      </c>
      <c r="O78" s="12">
        <f xml:space="preserve"> SUM(P78:S78)</f>
        <v>159</v>
      </c>
      <c r="P78" s="13">
        <v>159</v>
      </c>
      <c r="Q78" s="13">
        <v>0</v>
      </c>
      <c r="R78" s="13">
        <v>0</v>
      </c>
      <c r="S78" s="13">
        <v>0</v>
      </c>
      <c r="T78" s="12">
        <f>SUM(E78,J78,O78)</f>
        <v>477</v>
      </c>
    </row>
    <row r="79" spans="1:20" s="3" customFormat="1" ht="78.75">
      <c r="A79" s="9" t="s">
        <v>131</v>
      </c>
      <c r="B79" s="15" t="s">
        <v>132</v>
      </c>
      <c r="C79" s="11" t="s">
        <v>24</v>
      </c>
      <c r="D79" s="11" t="s">
        <v>164</v>
      </c>
      <c r="E79" s="12">
        <f xml:space="preserve"> SUM(F79:I79)</f>
        <v>6</v>
      </c>
      <c r="F79" s="13">
        <v>6</v>
      </c>
      <c r="G79" s="13">
        <v>0</v>
      </c>
      <c r="H79" s="13">
        <v>0</v>
      </c>
      <c r="I79" s="13">
        <v>0</v>
      </c>
      <c r="J79" s="12">
        <f xml:space="preserve"> SUM(K79:N79)</f>
        <v>6</v>
      </c>
      <c r="K79" s="13">
        <v>6</v>
      </c>
      <c r="L79" s="13">
        <v>0</v>
      </c>
      <c r="M79" s="13">
        <v>0</v>
      </c>
      <c r="N79" s="13">
        <v>0</v>
      </c>
      <c r="O79" s="12">
        <f xml:space="preserve"> SUM(P79:S79)</f>
        <v>6</v>
      </c>
      <c r="P79" s="13">
        <v>6</v>
      </c>
      <c r="Q79" s="13">
        <v>0</v>
      </c>
      <c r="R79" s="13">
        <v>0</v>
      </c>
      <c r="S79" s="13">
        <v>0</v>
      </c>
      <c r="T79" s="12">
        <f>SUM(E79,J79,O79)</f>
        <v>18</v>
      </c>
    </row>
    <row r="80" spans="1:20" s="3" customFormat="1" ht="16.5">
      <c r="A80" s="45" t="s">
        <v>133</v>
      </c>
      <c r="B80" s="45"/>
      <c r="C80" s="45"/>
      <c r="D80" s="17"/>
      <c r="E80" s="18">
        <f>SUM(E78:E79)</f>
        <v>165</v>
      </c>
      <c r="F80" s="12">
        <f t="shared" ref="F80:T80" si="26">SUM(F78:F79)</f>
        <v>165</v>
      </c>
      <c r="G80" s="12">
        <f t="shared" si="26"/>
        <v>0</v>
      </c>
      <c r="H80" s="12">
        <f t="shared" si="26"/>
        <v>0</v>
      </c>
      <c r="I80" s="12">
        <f t="shared" si="26"/>
        <v>0</v>
      </c>
      <c r="J80" s="18">
        <f t="shared" si="26"/>
        <v>165</v>
      </c>
      <c r="K80" s="12">
        <f>SUM(K78:K79)</f>
        <v>165</v>
      </c>
      <c r="L80" s="12">
        <f t="shared" si="26"/>
        <v>0</v>
      </c>
      <c r="M80" s="12">
        <f t="shared" si="26"/>
        <v>0</v>
      </c>
      <c r="N80" s="12">
        <f t="shared" si="26"/>
        <v>0</v>
      </c>
      <c r="O80" s="18">
        <f t="shared" si="26"/>
        <v>165</v>
      </c>
      <c r="P80" s="12">
        <f t="shared" si="26"/>
        <v>165</v>
      </c>
      <c r="Q80" s="12">
        <f t="shared" si="26"/>
        <v>0</v>
      </c>
      <c r="R80" s="12">
        <f t="shared" si="26"/>
        <v>0</v>
      </c>
      <c r="S80" s="12">
        <f t="shared" si="26"/>
        <v>0</v>
      </c>
      <c r="T80" s="18">
        <f t="shared" si="26"/>
        <v>495</v>
      </c>
    </row>
    <row r="81" spans="1:20" s="3" customFormat="1" ht="56.25" customHeight="1">
      <c r="A81" s="8" t="s">
        <v>134</v>
      </c>
      <c r="B81" s="44" t="s">
        <v>135</v>
      </c>
      <c r="C81" s="44"/>
      <c r="D81" s="44"/>
      <c r="E81" s="44"/>
      <c r="F81" s="44"/>
      <c r="G81" s="44"/>
      <c r="H81" s="44"/>
      <c r="I81" s="44"/>
      <c r="J81" s="44"/>
      <c r="K81" s="44"/>
      <c r="L81" s="44"/>
      <c r="M81" s="44"/>
      <c r="N81" s="44"/>
      <c r="O81" s="44"/>
      <c r="P81" s="44"/>
      <c r="Q81" s="44"/>
      <c r="R81" s="44"/>
      <c r="S81" s="44"/>
      <c r="T81" s="44"/>
    </row>
    <row r="82" spans="1:20" s="3" customFormat="1" ht="175.5" customHeight="1">
      <c r="A82" s="9" t="s">
        <v>136</v>
      </c>
      <c r="B82" s="28" t="s">
        <v>137</v>
      </c>
      <c r="C82" s="11" t="s">
        <v>24</v>
      </c>
      <c r="D82" s="11" t="s">
        <v>164</v>
      </c>
      <c r="E82" s="12">
        <f xml:space="preserve"> SUM(F82:I82)</f>
        <v>0</v>
      </c>
      <c r="F82" s="13">
        <v>0</v>
      </c>
      <c r="G82" s="13">
        <v>0</v>
      </c>
      <c r="H82" s="13">
        <v>0</v>
      </c>
      <c r="I82" s="13">
        <v>0</v>
      </c>
      <c r="J82" s="12">
        <f xml:space="preserve"> SUM(K82:N82)</f>
        <v>0</v>
      </c>
      <c r="K82" s="13">
        <v>0</v>
      </c>
      <c r="L82" s="13">
        <v>0</v>
      </c>
      <c r="M82" s="13">
        <v>0</v>
      </c>
      <c r="N82" s="13">
        <v>0</v>
      </c>
      <c r="O82" s="12">
        <f xml:space="preserve"> SUM(P82:S82)</f>
        <v>3720</v>
      </c>
      <c r="P82" s="13">
        <v>3720</v>
      </c>
      <c r="Q82" s="13">
        <v>0</v>
      </c>
      <c r="R82" s="13">
        <v>0</v>
      </c>
      <c r="S82" s="13">
        <v>0</v>
      </c>
      <c r="T82" s="12">
        <f>SUM(E82,J82,O82)</f>
        <v>3720</v>
      </c>
    </row>
    <row r="83" spans="1:20" s="3" customFormat="1" ht="171.75" customHeight="1">
      <c r="A83" s="9" t="s">
        <v>138</v>
      </c>
      <c r="B83" s="28" t="s">
        <v>139</v>
      </c>
      <c r="C83" s="11" t="s">
        <v>24</v>
      </c>
      <c r="D83" s="11" t="s">
        <v>164</v>
      </c>
      <c r="E83" s="12">
        <f xml:space="preserve"> SUM(F83:I83)</f>
        <v>0</v>
      </c>
      <c r="F83" s="13">
        <v>0</v>
      </c>
      <c r="G83" s="13">
        <v>0</v>
      </c>
      <c r="H83" s="13">
        <v>0</v>
      </c>
      <c r="I83" s="13">
        <v>0</v>
      </c>
      <c r="J83" s="12">
        <f xml:space="preserve"> SUM(K83:N83)</f>
        <v>0</v>
      </c>
      <c r="K83" s="13">
        <v>0</v>
      </c>
      <c r="L83" s="13">
        <v>0</v>
      </c>
      <c r="M83" s="13">
        <v>0</v>
      </c>
      <c r="N83" s="13">
        <v>0</v>
      </c>
      <c r="O83" s="12">
        <f xml:space="preserve"> SUM(P83:S83)</f>
        <v>36</v>
      </c>
      <c r="P83" s="13">
        <v>36</v>
      </c>
      <c r="Q83" s="13">
        <v>0</v>
      </c>
      <c r="R83" s="13">
        <v>0</v>
      </c>
      <c r="S83" s="13">
        <v>0</v>
      </c>
      <c r="T83" s="12">
        <f>SUM(E83,J83,O83)</f>
        <v>36</v>
      </c>
    </row>
    <row r="84" spans="1:20" s="3" customFormat="1" ht="86.25" customHeight="1">
      <c r="A84" s="9" t="s">
        <v>140</v>
      </c>
      <c r="B84" s="28" t="s">
        <v>141</v>
      </c>
      <c r="C84" s="11" t="s">
        <v>24</v>
      </c>
      <c r="D84" s="11" t="s">
        <v>164</v>
      </c>
      <c r="E84" s="12">
        <f xml:space="preserve"> SUM(F84:I84)</f>
        <v>10</v>
      </c>
      <c r="F84" s="13">
        <v>10</v>
      </c>
      <c r="G84" s="13">
        <v>0</v>
      </c>
      <c r="H84" s="13">
        <v>0</v>
      </c>
      <c r="I84" s="13">
        <v>0</v>
      </c>
      <c r="J84" s="12">
        <f xml:space="preserve"> SUM(K84:N84)</f>
        <v>10</v>
      </c>
      <c r="K84" s="13">
        <v>10</v>
      </c>
      <c r="L84" s="13">
        <v>0</v>
      </c>
      <c r="M84" s="13">
        <v>0</v>
      </c>
      <c r="N84" s="13">
        <v>0</v>
      </c>
      <c r="O84" s="12">
        <f xml:space="preserve"> SUM(P84:S84)</f>
        <v>16</v>
      </c>
      <c r="P84" s="13">
        <v>16</v>
      </c>
      <c r="Q84" s="13">
        <v>0</v>
      </c>
      <c r="R84" s="13">
        <v>0</v>
      </c>
      <c r="S84" s="13">
        <v>0</v>
      </c>
      <c r="T84" s="12">
        <f>SUM(E84,J84,O84)</f>
        <v>36</v>
      </c>
    </row>
    <row r="85" spans="1:20" s="3" customFormat="1" ht="16.5">
      <c r="A85" s="45" t="s">
        <v>142</v>
      </c>
      <c r="B85" s="45"/>
      <c r="C85" s="45"/>
      <c r="D85" s="17"/>
      <c r="E85" s="18">
        <f>SUM(E82:E84)</f>
        <v>10</v>
      </c>
      <c r="F85" s="12">
        <f>SUM(F82:F84)</f>
        <v>10</v>
      </c>
      <c r="G85" s="12">
        <f t="shared" ref="G85:S85" si="27">SUM(G82:G84)</f>
        <v>0</v>
      </c>
      <c r="H85" s="12">
        <f t="shared" si="27"/>
        <v>0</v>
      </c>
      <c r="I85" s="12">
        <f t="shared" si="27"/>
        <v>0</v>
      </c>
      <c r="J85" s="18">
        <f>SUM(J82:J84)</f>
        <v>10</v>
      </c>
      <c r="K85" s="12">
        <f>SUM(K82:K84)</f>
        <v>10</v>
      </c>
      <c r="L85" s="12">
        <f t="shared" si="27"/>
        <v>0</v>
      </c>
      <c r="M85" s="12">
        <f t="shared" si="27"/>
        <v>0</v>
      </c>
      <c r="N85" s="12">
        <f t="shared" si="27"/>
        <v>0</v>
      </c>
      <c r="O85" s="18">
        <f t="shared" si="27"/>
        <v>3772</v>
      </c>
      <c r="P85" s="12">
        <f t="shared" si="27"/>
        <v>3772</v>
      </c>
      <c r="Q85" s="12">
        <f t="shared" si="27"/>
        <v>0</v>
      </c>
      <c r="R85" s="12">
        <f t="shared" si="27"/>
        <v>0</v>
      </c>
      <c r="S85" s="12">
        <f t="shared" si="27"/>
        <v>0</v>
      </c>
      <c r="T85" s="18">
        <f>SUM(T82:T84)</f>
        <v>3792</v>
      </c>
    </row>
    <row r="86" spans="1:20" s="30" customFormat="1" ht="33.75" customHeight="1">
      <c r="A86" s="29" t="s">
        <v>143</v>
      </c>
      <c r="B86" s="38" t="s">
        <v>144</v>
      </c>
      <c r="C86" s="39"/>
      <c r="D86" s="39"/>
      <c r="E86" s="39"/>
      <c r="F86" s="39"/>
      <c r="G86" s="39"/>
      <c r="H86" s="39"/>
      <c r="I86" s="39"/>
      <c r="J86" s="39"/>
      <c r="K86" s="39"/>
      <c r="L86" s="39"/>
      <c r="M86" s="39"/>
      <c r="N86" s="39"/>
      <c r="O86" s="39"/>
      <c r="P86" s="39"/>
      <c r="Q86" s="39"/>
      <c r="R86" s="39"/>
      <c r="S86" s="39"/>
      <c r="T86" s="40"/>
    </row>
    <row r="87" spans="1:20" s="3" customFormat="1" ht="78.75">
      <c r="A87" s="17" t="s">
        <v>145</v>
      </c>
      <c r="B87" s="28" t="s">
        <v>146</v>
      </c>
      <c r="C87" s="11" t="s">
        <v>24</v>
      </c>
      <c r="D87" s="11" t="s">
        <v>164</v>
      </c>
      <c r="E87" s="12">
        <f xml:space="preserve"> SUM(F87:I87)</f>
        <v>17788</v>
      </c>
      <c r="F87" s="18">
        <v>17788</v>
      </c>
      <c r="G87" s="13">
        <v>0</v>
      </c>
      <c r="H87" s="13">
        <v>0</v>
      </c>
      <c r="I87" s="13">
        <v>0</v>
      </c>
      <c r="J87" s="12">
        <f xml:space="preserve"> SUM(K87:N87)</f>
        <v>17788</v>
      </c>
      <c r="K87" s="18">
        <v>17788</v>
      </c>
      <c r="L87" s="13">
        <v>0</v>
      </c>
      <c r="M87" s="13">
        <v>0</v>
      </c>
      <c r="N87" s="13">
        <v>0</v>
      </c>
      <c r="O87" s="12">
        <f xml:space="preserve"> SUM(P87:S87)</f>
        <v>18551</v>
      </c>
      <c r="P87" s="18">
        <f>17788+763</f>
        <v>18551</v>
      </c>
      <c r="Q87" s="13">
        <v>0</v>
      </c>
      <c r="R87" s="13">
        <v>0</v>
      </c>
      <c r="S87" s="13">
        <v>0</v>
      </c>
      <c r="T87" s="12">
        <f>SUM(E87,J87,O87)</f>
        <v>54127</v>
      </c>
    </row>
    <row r="88" spans="1:20" s="3" customFormat="1" ht="78.75">
      <c r="A88" s="17" t="s">
        <v>147</v>
      </c>
      <c r="B88" s="28" t="s">
        <v>148</v>
      </c>
      <c r="C88" s="11" t="s">
        <v>24</v>
      </c>
      <c r="D88" s="11" t="s">
        <v>164</v>
      </c>
      <c r="E88" s="12">
        <f xml:space="preserve"> SUM(F88:I88)</f>
        <v>71</v>
      </c>
      <c r="F88" s="18">
        <v>71</v>
      </c>
      <c r="G88" s="13">
        <v>0</v>
      </c>
      <c r="H88" s="13">
        <v>0</v>
      </c>
      <c r="I88" s="13">
        <v>0</v>
      </c>
      <c r="J88" s="12">
        <f xml:space="preserve"> SUM(K88:N88)</f>
        <v>71</v>
      </c>
      <c r="K88" s="18">
        <v>71</v>
      </c>
      <c r="L88" s="13">
        <v>0</v>
      </c>
      <c r="M88" s="13">
        <v>0</v>
      </c>
      <c r="N88" s="13">
        <v>0</v>
      </c>
      <c r="O88" s="12">
        <f xml:space="preserve"> SUM(P88:S88)</f>
        <v>75</v>
      </c>
      <c r="P88" s="18">
        <v>75</v>
      </c>
      <c r="Q88" s="13">
        <v>0</v>
      </c>
      <c r="R88" s="13">
        <v>0</v>
      </c>
      <c r="S88" s="13">
        <v>0</v>
      </c>
      <c r="T88" s="12">
        <f>SUM(E88,J88,O88)</f>
        <v>217</v>
      </c>
    </row>
    <row r="89" spans="1:20" s="3" customFormat="1" ht="16.5">
      <c r="A89" s="41" t="s">
        <v>149</v>
      </c>
      <c r="B89" s="42"/>
      <c r="C89" s="43"/>
      <c r="D89" s="17"/>
      <c r="E89" s="18">
        <f>E87+E88</f>
        <v>17859</v>
      </c>
      <c r="F89" s="18">
        <f t="shared" ref="F89:T89" si="28">F87+F88</f>
        <v>17859</v>
      </c>
      <c r="G89" s="18">
        <f t="shared" si="28"/>
        <v>0</v>
      </c>
      <c r="H89" s="18">
        <f t="shared" si="28"/>
        <v>0</v>
      </c>
      <c r="I89" s="18">
        <f t="shared" si="28"/>
        <v>0</v>
      </c>
      <c r="J89" s="18">
        <f t="shared" si="28"/>
        <v>17859</v>
      </c>
      <c r="K89" s="18">
        <f>K87+K88</f>
        <v>17859</v>
      </c>
      <c r="L89" s="18">
        <f t="shared" si="28"/>
        <v>0</v>
      </c>
      <c r="M89" s="18">
        <f t="shared" si="28"/>
        <v>0</v>
      </c>
      <c r="N89" s="18">
        <f t="shared" si="28"/>
        <v>0</v>
      </c>
      <c r="O89" s="18">
        <f t="shared" si="28"/>
        <v>18626</v>
      </c>
      <c r="P89" s="18">
        <f t="shared" si="28"/>
        <v>18626</v>
      </c>
      <c r="Q89" s="18">
        <f t="shared" si="28"/>
        <v>0</v>
      </c>
      <c r="R89" s="18">
        <f t="shared" si="28"/>
        <v>0</v>
      </c>
      <c r="S89" s="18">
        <f t="shared" si="28"/>
        <v>0</v>
      </c>
      <c r="T89" s="18">
        <f t="shared" si="28"/>
        <v>54344</v>
      </c>
    </row>
    <row r="90" spans="1:20" s="30" customFormat="1" ht="24.75" customHeight="1">
      <c r="A90" s="29" t="s">
        <v>150</v>
      </c>
      <c r="B90" s="38" t="s">
        <v>151</v>
      </c>
      <c r="C90" s="39"/>
      <c r="D90" s="39"/>
      <c r="E90" s="39"/>
      <c r="F90" s="39"/>
      <c r="G90" s="39"/>
      <c r="H90" s="39"/>
      <c r="I90" s="39"/>
      <c r="J90" s="39"/>
      <c r="K90" s="39"/>
      <c r="L90" s="39"/>
      <c r="M90" s="39"/>
      <c r="N90" s="39"/>
      <c r="O90" s="39"/>
      <c r="P90" s="39"/>
      <c r="Q90" s="39"/>
      <c r="R90" s="39"/>
      <c r="S90" s="39"/>
      <c r="T90" s="40"/>
    </row>
    <row r="91" spans="1:20" s="3" customFormat="1" ht="189">
      <c r="A91" s="17" t="s">
        <v>152</v>
      </c>
      <c r="B91" s="28" t="s">
        <v>188</v>
      </c>
      <c r="C91" s="11" t="s">
        <v>153</v>
      </c>
      <c r="D91" s="11" t="s">
        <v>164</v>
      </c>
      <c r="E91" s="12">
        <f xml:space="preserve"> SUM(F91:I91)</f>
        <v>0</v>
      </c>
      <c r="F91" s="18">
        <v>0</v>
      </c>
      <c r="G91" s="13">
        <v>0</v>
      </c>
      <c r="H91" s="13">
        <v>0</v>
      </c>
      <c r="I91" s="13">
        <v>0</v>
      </c>
      <c r="J91" s="12">
        <f xml:space="preserve"> SUM(K91:N91)</f>
        <v>0</v>
      </c>
      <c r="K91" s="18">
        <v>0</v>
      </c>
      <c r="L91" s="13">
        <v>0</v>
      </c>
      <c r="M91" s="13">
        <v>0</v>
      </c>
      <c r="N91" s="13">
        <v>0</v>
      </c>
      <c r="O91" s="12">
        <f xml:space="preserve"> SUM(P91:S91)</f>
        <v>3050</v>
      </c>
      <c r="P91" s="18">
        <v>3050</v>
      </c>
      <c r="Q91" s="13">
        <v>0</v>
      </c>
      <c r="R91" s="13">
        <v>0</v>
      </c>
      <c r="S91" s="13">
        <v>0</v>
      </c>
      <c r="T91" s="12">
        <f>SUM(E91,J91,O91)</f>
        <v>3050</v>
      </c>
    </row>
    <row r="92" spans="1:20" s="3" customFormat="1" ht="78.75">
      <c r="A92" s="17" t="s">
        <v>154</v>
      </c>
      <c r="B92" s="28" t="s">
        <v>155</v>
      </c>
      <c r="C92" s="11" t="s">
        <v>156</v>
      </c>
      <c r="D92" s="11" t="s">
        <v>164</v>
      </c>
      <c r="E92" s="12">
        <f xml:space="preserve"> SUM(F92:I92)</f>
        <v>0</v>
      </c>
      <c r="F92" s="18">
        <v>0</v>
      </c>
      <c r="G92" s="13">
        <v>0</v>
      </c>
      <c r="H92" s="13">
        <v>0</v>
      </c>
      <c r="I92" s="13">
        <v>0</v>
      </c>
      <c r="J92" s="12">
        <f xml:space="preserve"> SUM(K92:N92)</f>
        <v>0</v>
      </c>
      <c r="K92" s="18">
        <v>0</v>
      </c>
      <c r="L92" s="13">
        <v>0</v>
      </c>
      <c r="M92" s="13">
        <v>0</v>
      </c>
      <c r="N92" s="13">
        <v>0</v>
      </c>
      <c r="O92" s="12">
        <f xml:space="preserve"> SUM(P92:S92)</f>
        <v>4007</v>
      </c>
      <c r="P92" s="18">
        <v>4007</v>
      </c>
      <c r="Q92" s="13">
        <v>0</v>
      </c>
      <c r="R92" s="13">
        <v>0</v>
      </c>
      <c r="S92" s="13">
        <v>0</v>
      </c>
      <c r="T92" s="12">
        <f>SUM(E92,J92,O92)</f>
        <v>4007</v>
      </c>
    </row>
    <row r="93" spans="1:20" s="3" customFormat="1" ht="16.5">
      <c r="A93" s="41" t="s">
        <v>157</v>
      </c>
      <c r="B93" s="42"/>
      <c r="C93" s="43"/>
      <c r="D93" s="17"/>
      <c r="E93" s="18">
        <f>E91+E92</f>
        <v>0</v>
      </c>
      <c r="F93" s="18">
        <f t="shared" ref="F93:T93" si="29">F91+F92</f>
        <v>0</v>
      </c>
      <c r="G93" s="18">
        <f t="shared" si="29"/>
        <v>0</v>
      </c>
      <c r="H93" s="18">
        <f t="shared" si="29"/>
        <v>0</v>
      </c>
      <c r="I93" s="18">
        <f t="shared" si="29"/>
        <v>0</v>
      </c>
      <c r="J93" s="18">
        <f t="shared" si="29"/>
        <v>0</v>
      </c>
      <c r="K93" s="18">
        <f>K91+K92</f>
        <v>0</v>
      </c>
      <c r="L93" s="18">
        <f t="shared" si="29"/>
        <v>0</v>
      </c>
      <c r="M93" s="18">
        <f t="shared" si="29"/>
        <v>0</v>
      </c>
      <c r="N93" s="18">
        <f t="shared" si="29"/>
        <v>0</v>
      </c>
      <c r="O93" s="18">
        <f t="shared" si="29"/>
        <v>7057</v>
      </c>
      <c r="P93" s="18">
        <f t="shared" si="29"/>
        <v>7057</v>
      </c>
      <c r="Q93" s="18">
        <f t="shared" si="29"/>
        <v>0</v>
      </c>
      <c r="R93" s="18">
        <f t="shared" si="29"/>
        <v>0</v>
      </c>
      <c r="S93" s="18">
        <f t="shared" si="29"/>
        <v>0</v>
      </c>
      <c r="T93" s="18">
        <f t="shared" si="29"/>
        <v>7057</v>
      </c>
    </row>
    <row r="94" spans="1:20" s="30" customFormat="1" ht="24.75" customHeight="1">
      <c r="A94" s="29" t="s">
        <v>179</v>
      </c>
      <c r="B94" s="38" t="s">
        <v>175</v>
      </c>
      <c r="C94" s="39"/>
      <c r="D94" s="39"/>
      <c r="E94" s="39"/>
      <c r="F94" s="39"/>
      <c r="G94" s="39"/>
      <c r="H94" s="39"/>
      <c r="I94" s="39"/>
      <c r="J94" s="39"/>
      <c r="K94" s="39"/>
      <c r="L94" s="39"/>
      <c r="M94" s="39"/>
      <c r="N94" s="39"/>
      <c r="O94" s="39"/>
      <c r="P94" s="39"/>
      <c r="Q94" s="39"/>
      <c r="R94" s="39"/>
      <c r="S94" s="39"/>
      <c r="T94" s="40"/>
    </row>
    <row r="95" spans="1:20" s="3" customFormat="1" ht="47.25">
      <c r="A95" s="17" t="s">
        <v>177</v>
      </c>
      <c r="B95" s="28" t="s">
        <v>176</v>
      </c>
      <c r="C95" s="11" t="s">
        <v>178</v>
      </c>
      <c r="D95" s="11" t="s">
        <v>164</v>
      </c>
      <c r="E95" s="12">
        <f xml:space="preserve"> SUM(F95:I95)</f>
        <v>4803</v>
      </c>
      <c r="F95" s="18">
        <v>4803</v>
      </c>
      <c r="G95" s="13">
        <v>0</v>
      </c>
      <c r="H95" s="13">
        <v>0</v>
      </c>
      <c r="I95" s="13">
        <v>0</v>
      </c>
      <c r="J95" s="12">
        <f xml:space="preserve"> SUM(K95:N95)</f>
        <v>4877</v>
      </c>
      <c r="K95" s="18">
        <v>4877</v>
      </c>
      <c r="L95" s="13">
        <v>0</v>
      </c>
      <c r="M95" s="13">
        <v>0</v>
      </c>
      <c r="N95" s="13">
        <v>0</v>
      </c>
      <c r="O95" s="12">
        <f xml:space="preserve"> SUM(P95:S95)</f>
        <v>4926</v>
      </c>
      <c r="P95" s="18">
        <v>4926</v>
      </c>
      <c r="Q95" s="13">
        <v>0</v>
      </c>
      <c r="R95" s="13">
        <v>0</v>
      </c>
      <c r="S95" s="13">
        <v>0</v>
      </c>
      <c r="T95" s="12">
        <f>SUM(E95,J95,O95)</f>
        <v>14606</v>
      </c>
    </row>
    <row r="96" spans="1:20" s="3" customFormat="1" ht="16.5">
      <c r="A96" s="41" t="s">
        <v>157</v>
      </c>
      <c r="B96" s="42"/>
      <c r="C96" s="43"/>
      <c r="D96" s="17"/>
      <c r="E96" s="18">
        <f>E95</f>
        <v>4803</v>
      </c>
      <c r="F96" s="18">
        <f t="shared" ref="F96:T96" si="30">F95</f>
        <v>4803</v>
      </c>
      <c r="G96" s="18">
        <f t="shared" si="30"/>
        <v>0</v>
      </c>
      <c r="H96" s="18">
        <f t="shared" si="30"/>
        <v>0</v>
      </c>
      <c r="I96" s="18">
        <f t="shared" si="30"/>
        <v>0</v>
      </c>
      <c r="J96" s="18">
        <f t="shared" si="30"/>
        <v>4877</v>
      </c>
      <c r="K96" s="18">
        <f>K95</f>
        <v>4877</v>
      </c>
      <c r="L96" s="18">
        <f t="shared" si="30"/>
        <v>0</v>
      </c>
      <c r="M96" s="18">
        <f t="shared" si="30"/>
        <v>0</v>
      </c>
      <c r="N96" s="18">
        <f t="shared" si="30"/>
        <v>0</v>
      </c>
      <c r="O96" s="18">
        <f t="shared" si="30"/>
        <v>4926</v>
      </c>
      <c r="P96" s="18">
        <f t="shared" si="30"/>
        <v>4926</v>
      </c>
      <c r="Q96" s="18">
        <f t="shared" si="30"/>
        <v>0</v>
      </c>
      <c r="R96" s="18">
        <f t="shared" si="30"/>
        <v>0</v>
      </c>
      <c r="S96" s="18">
        <f t="shared" si="30"/>
        <v>0</v>
      </c>
      <c r="T96" s="18">
        <f t="shared" si="30"/>
        <v>14606</v>
      </c>
    </row>
    <row r="97" spans="1:20" s="3" customFormat="1" ht="18.75">
      <c r="A97" s="37" t="s">
        <v>158</v>
      </c>
      <c r="B97" s="37"/>
      <c r="C97" s="37"/>
      <c r="D97" s="31"/>
      <c r="E97" s="32">
        <f>SUM(E16,E21,E26,E46,E50,E54,E60,E76,E80,E85,E89,E93,E96)</f>
        <v>46893</v>
      </c>
      <c r="F97" s="32">
        <f t="shared" ref="F97:T97" si="31">SUM(F16,F21,F26,F46,F50,F54,F60,F76,F80,F85,F89,F93,F96)</f>
        <v>46893</v>
      </c>
      <c r="G97" s="32">
        <f t="shared" si="31"/>
        <v>0</v>
      </c>
      <c r="H97" s="32">
        <f t="shared" si="31"/>
        <v>0</v>
      </c>
      <c r="I97" s="32">
        <f t="shared" si="31"/>
        <v>0</v>
      </c>
      <c r="J97" s="32">
        <f>SUM(J16,J21,J26,J46,J50,J54,J60,J76,J80,J85,J89,J93,J96)</f>
        <v>46992</v>
      </c>
      <c r="K97" s="32">
        <f t="shared" si="31"/>
        <v>46992</v>
      </c>
      <c r="L97" s="32">
        <f t="shared" si="31"/>
        <v>0</v>
      </c>
      <c r="M97" s="32">
        <f t="shared" si="31"/>
        <v>0</v>
      </c>
      <c r="N97" s="32">
        <f t="shared" si="31"/>
        <v>0</v>
      </c>
      <c r="O97" s="32">
        <f t="shared" si="31"/>
        <v>174865</v>
      </c>
      <c r="P97" s="32">
        <f t="shared" si="31"/>
        <v>168397</v>
      </c>
      <c r="Q97" s="32">
        <f t="shared" si="31"/>
        <v>6468</v>
      </c>
      <c r="R97" s="32">
        <f t="shared" si="31"/>
        <v>0</v>
      </c>
      <c r="S97" s="32">
        <f t="shared" si="31"/>
        <v>0</v>
      </c>
      <c r="T97" s="32">
        <f t="shared" si="31"/>
        <v>268750</v>
      </c>
    </row>
    <row r="98" spans="1:20" s="3" customFormat="1">
      <c r="A98" s="1"/>
      <c r="B98" s="2"/>
      <c r="C98" s="2"/>
      <c r="D98" s="2"/>
      <c r="E98" s="33"/>
      <c r="F98" s="33"/>
      <c r="G98" s="33"/>
      <c r="H98" s="33"/>
      <c r="I98" s="33"/>
      <c r="J98" s="33"/>
      <c r="K98" s="2"/>
      <c r="L98" s="2"/>
      <c r="M98" s="2"/>
      <c r="N98" s="2"/>
      <c r="O98" s="2"/>
      <c r="P98" s="2"/>
      <c r="Q98" s="2"/>
      <c r="R98" s="2"/>
      <c r="S98" s="2"/>
      <c r="T98" s="2"/>
    </row>
  </sheetData>
  <mergeCells count="40">
    <mergeCell ref="K1:S1"/>
    <mergeCell ref="A3:T3"/>
    <mergeCell ref="A5:A7"/>
    <mergeCell ref="B5:B7"/>
    <mergeCell ref="C5:C7"/>
    <mergeCell ref="D5:D7"/>
    <mergeCell ref="E5:T5"/>
    <mergeCell ref="E6:I6"/>
    <mergeCell ref="J6:N6"/>
    <mergeCell ref="A46:C46"/>
    <mergeCell ref="O6:S6"/>
    <mergeCell ref="T6:T7"/>
    <mergeCell ref="A9:T9"/>
    <mergeCell ref="B10:T10"/>
    <mergeCell ref="A16:C16"/>
    <mergeCell ref="B17:T17"/>
    <mergeCell ref="A21:C21"/>
    <mergeCell ref="B22:T22"/>
    <mergeCell ref="A26:C26"/>
    <mergeCell ref="B27:T27"/>
    <mergeCell ref="C28:C32"/>
    <mergeCell ref="A80:C80"/>
    <mergeCell ref="B47:T47"/>
    <mergeCell ref="A50:C50"/>
    <mergeCell ref="B51:T51"/>
    <mergeCell ref="A54:C54"/>
    <mergeCell ref="B55:T55"/>
    <mergeCell ref="A60:C60"/>
    <mergeCell ref="B61:T61"/>
    <mergeCell ref="A76:C76"/>
    <mergeCell ref="B77:T77"/>
    <mergeCell ref="A97:C97"/>
    <mergeCell ref="B94:T94"/>
    <mergeCell ref="A96:C96"/>
    <mergeCell ref="B81:T81"/>
    <mergeCell ref="A85:C85"/>
    <mergeCell ref="B86:T86"/>
    <mergeCell ref="A89:C89"/>
    <mergeCell ref="B90:T90"/>
    <mergeCell ref="A93:C93"/>
  </mergeCells>
  <pageMargins left="0.16" right="0.17" top="0.28999999999999998" bottom="0.27" header="0.31496062992125984" footer="0.31496062992125984"/>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22.03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zemljkova.ee</cp:lastModifiedBy>
  <cp:lastPrinted>2016-05-11T06:40:27Z</cp:lastPrinted>
  <dcterms:created xsi:type="dcterms:W3CDTF">2016-04-04T05:53:30Z</dcterms:created>
  <dcterms:modified xsi:type="dcterms:W3CDTF">2016-05-11T08:06:04Z</dcterms:modified>
</cp:coreProperties>
</file>